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Under estimated taxes\"/>
    </mc:Choice>
  </mc:AlternateContent>
  <bookViews>
    <workbookView xWindow="-456" yWindow="660" windowWidth="15420" windowHeight="4176" xr2:uid="{00000000-000D-0000-FFFF-FFFF00000000}"/>
  </bookViews>
  <sheets>
    <sheet name="Sheet1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71027"/>
  <customWorkbookViews>
    <customWorkbookView name="jdescote - Personal View" guid="{4694978F-D483-4D2E-9A2E-CAFCA148E0E5}" mergeInterval="0" personalView="1" maximized="1" xWindow="1" yWindow="1" windowWidth="1024" windowHeight="550" activeSheetId="1"/>
  </customWorkbookViews>
</workbook>
</file>

<file path=xl/calcChain.xml><?xml version="1.0" encoding="utf-8"?>
<calcChain xmlns="http://schemas.openxmlformats.org/spreadsheetml/2006/main">
  <c r="G23" i="1" l="1"/>
  <c r="F23" i="1"/>
  <c r="E23" i="1"/>
  <c r="D23" i="1"/>
  <c r="G21" i="1"/>
  <c r="F21" i="1"/>
  <c r="E21" i="1"/>
  <c r="D21" i="1"/>
  <c r="B4" i="1" l="1"/>
  <c r="B7" i="1"/>
  <c r="F12" i="1" s="1"/>
  <c r="G34" i="1"/>
  <c r="F34" i="1"/>
  <c r="D34" i="1"/>
  <c r="E34" i="1"/>
  <c r="D12" i="1" l="1"/>
  <c r="D15" i="1" s="1"/>
  <c r="D17" i="1" s="1"/>
  <c r="E12" i="1"/>
  <c r="G12" i="1"/>
  <c r="F15" i="1" l="1"/>
  <c r="F17" i="1" s="1"/>
  <c r="F36" i="1" s="1"/>
  <c r="E15" i="1"/>
  <c r="E17" i="1" s="1"/>
  <c r="E26" i="1" s="1"/>
  <c r="G15" i="1"/>
  <c r="G17" i="1" s="1"/>
  <c r="G36" i="1" s="1"/>
  <c r="D28" i="1"/>
  <c r="D26" i="1"/>
  <c r="D36" i="1"/>
  <c r="G28" i="1" l="1"/>
  <c r="F26" i="1"/>
  <c r="F28" i="1"/>
  <c r="G26" i="1"/>
  <c r="E36" i="1"/>
  <c r="H37" i="1" s="1"/>
  <c r="E28" i="1"/>
  <c r="E30" i="1" s="1"/>
  <c r="D30" i="1"/>
  <c r="G30" i="1" l="1"/>
  <c r="F30" i="1"/>
  <c r="H31" i="1" l="1"/>
  <c r="H40" i="1" s="1"/>
</calcChain>
</file>

<file path=xl/sharedStrings.xml><?xml version="1.0" encoding="utf-8"?>
<sst xmlns="http://schemas.openxmlformats.org/spreadsheetml/2006/main" count="44" uniqueCount="44">
  <si>
    <t>Taxpayer Name</t>
  </si>
  <si>
    <t>Social Security Number</t>
  </si>
  <si>
    <t>CALCULATION OF INTEREST</t>
  </si>
  <si>
    <t>CALCULATION OF PENALTY</t>
  </si>
  <si>
    <t>TOTAL INTEREST AND PENALTY</t>
  </si>
  <si>
    <t>ENTER WHOLE DOLLARS IN PINK CELLS</t>
  </si>
  <si>
    <t>TOTALS</t>
  </si>
  <si>
    <t>DUE DATES OF QUARTERLY PAYMENTS</t>
  </si>
  <si>
    <t>Attach a copy of your Federal Form 2210, page 1-4</t>
  </si>
  <si>
    <t>CALCULATION OF UNDERPAYMENT</t>
  </si>
  <si>
    <t>5.  Tax payments required per quarter from Federal Form 2210 Page 4, Line 25</t>
  </si>
  <si>
    <t>6.  Vermont Payment due. (Divide Line 5 by Line 4, then multiply by Line 3)</t>
  </si>
  <si>
    <t>10a.  Number of days AFTER the due date to date reported on Line 9</t>
  </si>
  <si>
    <t>14.  Number of months FROM  the due date of that quarter to the date</t>
  </si>
  <si>
    <t xml:space="preserve">    (IN-111, Line 26 minus the sum of Lines 31c, 31d and 31g)</t>
  </si>
  <si>
    <t xml:space="preserve">3.  Enter the lesser of Line 1 or Line 2 </t>
  </si>
  <si>
    <t>4. Enter amount from Federal Form 2210, Page 1, Line 9</t>
  </si>
  <si>
    <t xml:space="preserve">       apply any excess to the next quarter.</t>
  </si>
  <si>
    <t>8.  Underpayment per quarter (Subtract Line 7c from Line 6). This  Line cannot be less than zero.</t>
  </si>
  <si>
    <t xml:space="preserve">          then multiply by Line 8).             </t>
  </si>
  <si>
    <t xml:space="preserve">          then multiply by Line 8).            </t>
  </si>
  <si>
    <t>12.    Interest due per quarter (Add Lines 11a and 11b).</t>
  </si>
  <si>
    <t>13.   Total underpayment interest due (Add Line 12 columns).</t>
  </si>
  <si>
    <t xml:space="preserve">       shown on Line 9  (a portion of a month counts as a whole month).</t>
  </si>
  <si>
    <t>15.  Penalty  per quarter (Multiply Line 14 by .01 (1%) then by Line 8).</t>
  </si>
  <si>
    <t xml:space="preserve">    (IN-111, Line 26 minus the sum of Lines 31c, 31d and 31g multplied by 90%)</t>
  </si>
  <si>
    <t xml:space="preserve">7c.  Add Lines 7a. and 7b.  Each quarter should not equal more than Line 6, </t>
  </si>
  <si>
    <t>16.  Total underpayment penalty due (Add Line 16 columns).</t>
  </si>
  <si>
    <t>17.  Total underestimated interest and penalty due (Add Line 14 total and Line 16 total).</t>
  </si>
  <si>
    <t>9.  Date FULL payment was made or April 16, 2018, whichever date is earlier.</t>
  </si>
  <si>
    <t xml:space="preserve">          for each quarter, or January 1, 2018, whichever is earlier.</t>
  </si>
  <si>
    <t>10b.  Number of days FROM Jan 1, 2018 to date payment was made on Line 9</t>
  </si>
  <si>
    <t xml:space="preserve">          for each quarter, or April 15, 2018, whichever is earlier.  4th quarter: Use </t>
  </si>
  <si>
    <t xml:space="preserve">       number of days from January 15, 2018.</t>
  </si>
  <si>
    <t>1.  90% of 2017 VERMONT  TAX MINUS CREDITS:</t>
  </si>
  <si>
    <t>7a.  From 2017 Form IN-111, add Lines 31a, 31e and 31f, then multiply by .25 per quarter</t>
  </si>
  <si>
    <t>11a.  Interest due for 2017 (divide line 10a by 365, multiply by 5.6%,</t>
  </si>
  <si>
    <t>2.  100% of 2016 VERMONT TAX MINUS CREDITS:</t>
  </si>
  <si>
    <t>7b.  Enter 2016 overpayment and 2017 quarterly estimated payments made by the due date per quarter.</t>
  </si>
  <si>
    <t>11b.  Interest due for 2018 (divide Line 10b by 365, multiply by 6%,</t>
  </si>
  <si>
    <t>First Quarter 2017</t>
  </si>
  <si>
    <t>Second Quarter 2017</t>
  </si>
  <si>
    <t>Third Quarter 2017</t>
  </si>
  <si>
    <t>Fourth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</si>
</sst>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m\ dd\,\ yyyy"/>
    <numFmt numFmtId="167" formatCode="&quot;$&quot;#,##0"/>
    <numFmt numFmtId="168" formatCode="m/d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4" fontId="0" fillId="0" borderId="0" xfId="0" applyNumberFormat="1" applyProtection="1"/>
    <xf numFmtId="0" fontId="5" fillId="0" borderId="0" xfId="0" applyFont="1" applyProtection="1"/>
    <xf numFmtId="167" fontId="0" fillId="2" borderId="0" xfId="0" applyNumberFormat="1" applyFill="1" applyProtection="1">
      <protection locked="0"/>
    </xf>
    <xf numFmtId="167" fontId="0" fillId="0" borderId="0" xfId="0" applyNumberFormat="1" applyProtection="1"/>
    <xf numFmtId="3" fontId="0" fillId="0" borderId="0" xfId="1" applyNumberFormat="1" applyFont="1" applyProtection="1"/>
    <xf numFmtId="167" fontId="0" fillId="0" borderId="0" xfId="1" applyNumberFormat="1" applyFont="1" applyProtection="1"/>
    <xf numFmtId="168" fontId="0" fillId="0" borderId="0" xfId="0" applyNumberFormat="1" applyProtection="1"/>
    <xf numFmtId="166" fontId="0" fillId="0" borderId="0" xfId="0" applyNumberFormat="1" applyProtection="1"/>
    <xf numFmtId="3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1" fontId="0" fillId="0" borderId="0" xfId="0" applyNumberFormat="1" applyProtection="1"/>
    <xf numFmtId="164" fontId="0" fillId="0" borderId="0" xfId="1" applyNumberFormat="1" applyFont="1" applyProtection="1"/>
    <xf numFmtId="167" fontId="0" fillId="0" borderId="0" xfId="0" applyNumberFormat="1" applyFill="1" applyProtection="1"/>
    <xf numFmtId="3" fontId="0" fillId="2" borderId="0" xfId="0" applyNumberFormat="1" applyFill="1" applyProtection="1">
      <protection locked="0"/>
    </xf>
    <xf numFmtId="3" fontId="3" fillId="2" borderId="0" xfId="0" applyNumberFormat="1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3" fontId="3" fillId="0" borderId="0" xfId="0" applyNumberFormat="1" applyFont="1" applyFill="1" applyProtection="1"/>
    <xf numFmtId="166" fontId="0" fillId="0" borderId="0" xfId="0" applyNumberFormat="1" applyFill="1" applyProtection="1"/>
    <xf numFmtId="0" fontId="1" fillId="0" borderId="0" xfId="0" applyFont="1" applyProtection="1"/>
    <xf numFmtId="0" fontId="6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40"/>
  <sheetViews>
    <sheetView showGridLines="0" tabSelected="1" zoomScaleNormal="100" workbookViewId="0">
      <selection activeCell="B3" sqref="B3"/>
    </sheetView>
  </sheetViews>
  <sheetFormatPr defaultColWidth="9.109375" defaultRowHeight="13.2" x14ac:dyDescent="0.25"/>
  <cols>
    <col min="1" max="1" width="60.109375" style="1" customWidth="1"/>
    <col min="2" max="2" width="13.6640625" style="1" customWidth="1"/>
    <col min="3" max="3" width="8.44140625" style="1" customWidth="1"/>
    <col min="4" max="8" width="11.6640625" style="1" customWidth="1"/>
    <col min="9" max="16384" width="9.109375" style="1"/>
  </cols>
  <sheetData>
    <row r="1" spans="1:8" ht="15.6" x14ac:dyDescent="0.3">
      <c r="A1" s="26"/>
      <c r="B1" s="26"/>
      <c r="C1" s="26"/>
      <c r="D1" s="26"/>
      <c r="E1" s="26"/>
      <c r="F1" s="26"/>
      <c r="G1" s="26"/>
      <c r="H1" s="26"/>
    </row>
    <row r="2" spans="1:8" x14ac:dyDescent="0.25">
      <c r="A2" s="29" t="s">
        <v>5</v>
      </c>
      <c r="B2" s="29"/>
      <c r="D2" s="7" t="s">
        <v>8</v>
      </c>
    </row>
    <row r="3" spans="1:8" x14ac:dyDescent="0.25">
      <c r="A3" s="2" t="s">
        <v>34</v>
      </c>
      <c r="B3" s="8"/>
      <c r="D3" s="1" t="s">
        <v>0</v>
      </c>
      <c r="F3" s="27"/>
      <c r="G3" s="27"/>
      <c r="H3" s="27"/>
    </row>
    <row r="4" spans="1:8" x14ac:dyDescent="0.25">
      <c r="A4" s="2" t="s">
        <v>25</v>
      </c>
      <c r="B4" s="9">
        <f>B3*0.9</f>
        <v>0</v>
      </c>
      <c r="D4" s="1" t="s">
        <v>1</v>
      </c>
      <c r="F4" s="28"/>
      <c r="G4" s="28"/>
    </row>
    <row r="5" spans="1:8" x14ac:dyDescent="0.25">
      <c r="A5" s="2" t="s">
        <v>37</v>
      </c>
      <c r="B5" s="22"/>
    </row>
    <row r="6" spans="1:8" x14ac:dyDescent="0.25">
      <c r="A6" s="2" t="s">
        <v>14</v>
      </c>
      <c r="B6" s="18"/>
    </row>
    <row r="7" spans="1:8" x14ac:dyDescent="0.25">
      <c r="A7" s="2" t="s">
        <v>15</v>
      </c>
      <c r="B7" s="18">
        <f>IF(B4&gt;B5,B5,B4)</f>
        <v>0</v>
      </c>
    </row>
    <row r="8" spans="1:8" x14ac:dyDescent="0.25">
      <c r="A8" s="1" t="s">
        <v>16</v>
      </c>
      <c r="B8" s="8"/>
    </row>
    <row r="9" spans="1:8" x14ac:dyDescent="0.25">
      <c r="D9" s="30" t="s">
        <v>7</v>
      </c>
      <c r="E9" s="30"/>
      <c r="F9" s="30"/>
      <c r="G9" s="30"/>
    </row>
    <row r="10" spans="1:8" x14ac:dyDescent="0.25">
      <c r="A10" s="5" t="s">
        <v>9</v>
      </c>
      <c r="D10" s="13">
        <v>42840</v>
      </c>
      <c r="E10" s="13">
        <v>42901</v>
      </c>
      <c r="F10" s="13">
        <v>42993</v>
      </c>
      <c r="G10" s="13">
        <v>43115</v>
      </c>
      <c r="H10" s="4" t="s">
        <v>6</v>
      </c>
    </row>
    <row r="11" spans="1:8" x14ac:dyDescent="0.25">
      <c r="A11" s="1" t="s">
        <v>10</v>
      </c>
      <c r="D11" s="19"/>
      <c r="E11" s="19"/>
      <c r="F11" s="19"/>
      <c r="G11" s="19"/>
      <c r="H11" s="11"/>
    </row>
    <row r="12" spans="1:8" x14ac:dyDescent="0.25">
      <c r="A12" s="1" t="s">
        <v>11</v>
      </c>
      <c r="D12" s="16">
        <f>IF($B$8=0,0,(D11/$B$8)*$B$7)</f>
        <v>0</v>
      </c>
      <c r="E12" s="16">
        <f>IF($B$8=0,0,(E11/$B$8)*$B$7)</f>
        <v>0</v>
      </c>
      <c r="F12" s="16">
        <f>IF($B$8=0,0,(F11/$B$8)*$B$7)</f>
        <v>0</v>
      </c>
      <c r="G12" s="16">
        <f>IF($B$8=0,0,(G11/$B$8)*$B$7)</f>
        <v>0</v>
      </c>
      <c r="H12" s="10"/>
    </row>
    <row r="13" spans="1:8" x14ac:dyDescent="0.25">
      <c r="A13" s="2" t="s">
        <v>35</v>
      </c>
      <c r="D13" s="20"/>
      <c r="E13" s="20"/>
      <c r="F13" s="20"/>
      <c r="G13" s="20"/>
      <c r="H13" s="10"/>
    </row>
    <row r="14" spans="1:8" x14ac:dyDescent="0.25">
      <c r="A14" s="2" t="s">
        <v>38</v>
      </c>
      <c r="D14" s="20"/>
      <c r="E14" s="20"/>
      <c r="F14" s="20"/>
      <c r="G14" s="20"/>
      <c r="H14" s="10"/>
    </row>
    <row r="15" spans="1:8" x14ac:dyDescent="0.25">
      <c r="A15" s="2" t="s">
        <v>26</v>
      </c>
      <c r="D15" s="23">
        <f>IF((D13+D14)&lt;D12,(D13+D14),D12)</f>
        <v>0</v>
      </c>
      <c r="E15" s="23">
        <f>IF((IF((D13+D14)-D12&gt;0,(D13+D14)-D12,0)+E13+E14)&lt;E12,(IF((D13+D14)-D12&gt;0,(D13+D14)-D12,0)+E13+E14),E12)</f>
        <v>0</v>
      </c>
      <c r="F15" s="23">
        <f>IF((IF((SUM(D13:E14)-SUM(D12:E12))&gt;0,(SUM(D13:E14)-SUM(D12:E12)),0)+F13+F14)&lt;F12,(IF((SUM(D13:E14)-SUM(D12:E12))&gt;0,(SUM(D13:E14)-SUM(D12:E12)),0)+F13+F14),F12)</f>
        <v>0</v>
      </c>
      <c r="G15" s="23">
        <f>IF((IF((SUM(D13:F14)-SUM(D12:F12))&gt;0,(SUM(D13:F14)-SUM(D12:F12)),0)+G13+G14)&lt;G12,(IF((SUM(D13:F14)-SUM(D12:F12))&gt;0,(SUM(D13:F14)-SUM(D12:F12)),0)+G13+G14),G12)</f>
        <v>0</v>
      </c>
      <c r="H15" s="10"/>
    </row>
    <row r="16" spans="1:8" x14ac:dyDescent="0.25">
      <c r="A16" s="2" t="s">
        <v>17</v>
      </c>
      <c r="D16" s="23"/>
      <c r="E16" s="23"/>
      <c r="F16" s="23"/>
      <c r="G16" s="23"/>
      <c r="H16" s="10"/>
    </row>
    <row r="17" spans="1:8" x14ac:dyDescent="0.25">
      <c r="A17" s="2" t="s">
        <v>18</v>
      </c>
      <c r="D17" s="14">
        <f>D12-D15</f>
        <v>0</v>
      </c>
      <c r="E17" s="14">
        <f>E12-E15</f>
        <v>0</v>
      </c>
      <c r="F17" s="14">
        <f>F12-F15</f>
        <v>0</v>
      </c>
      <c r="G17" s="14">
        <f>G12-G15</f>
        <v>0</v>
      </c>
      <c r="H17" s="11"/>
    </row>
    <row r="18" spans="1:8" x14ac:dyDescent="0.25">
      <c r="A18" s="2" t="s">
        <v>29</v>
      </c>
      <c r="D18" s="21"/>
      <c r="E18" s="21"/>
      <c r="F18" s="21"/>
      <c r="G18" s="21"/>
      <c r="H18" s="9"/>
    </row>
    <row r="19" spans="1:8" x14ac:dyDescent="0.25">
      <c r="A19" s="2"/>
      <c r="D19" s="24"/>
      <c r="E19" s="24"/>
      <c r="F19" s="24"/>
      <c r="G19" s="24"/>
      <c r="H19" s="9"/>
    </row>
    <row r="20" spans="1:8" x14ac:dyDescent="0.25">
      <c r="A20" s="5" t="s">
        <v>2</v>
      </c>
      <c r="D20" s="24"/>
      <c r="E20" s="24"/>
      <c r="F20" s="24"/>
      <c r="G20" s="24"/>
      <c r="H20" s="9"/>
    </row>
    <row r="21" spans="1:8" x14ac:dyDescent="0.25">
      <c r="A21" s="2" t="s">
        <v>12</v>
      </c>
      <c r="D21" s="4" t="str">
        <f>IF($D$18&gt;=DATE(2017,1,1),ABS("4/15/2017"-"12/31/2017"),IF($D$18&gt;DATE(2017,4,15),ABS("4/15/2017"-$D$18),"0"))</f>
        <v>0</v>
      </c>
      <c r="E21" s="15" t="str">
        <f>IF($E$18&gt;=DATE(2017,1,1),ABS("6/15/2017"-"12/31/2017"),IF($E$18&gt;DATE(2017,6,15),ABS("6/15/2017"-$E$18),"0"))</f>
        <v>0</v>
      </c>
      <c r="F21" s="4" t="str">
        <f>IF($F$18&gt;=DATE(2017,1,1),ABS("9/15/2017"-"12/31/2017"),IF($F$18&gt;DATE(2017,9,15),ABS("9/15/2017"-$F$18),"0"))</f>
        <v>0</v>
      </c>
      <c r="G21" s="4" t="str">
        <f>IF($G$18&gt;DATE(2017,1,1),ABS("04/15/2017"-"4/15/2017"),IF($G$18&gt;DATE(2017,1,15),ABS($G$18-"2017/01/15"),"0"))</f>
        <v>0</v>
      </c>
    </row>
    <row r="22" spans="1:8" x14ac:dyDescent="0.25">
      <c r="A22" s="2" t="s">
        <v>30</v>
      </c>
    </row>
    <row r="23" spans="1:8" x14ac:dyDescent="0.25">
      <c r="A23" s="2" t="s">
        <v>31</v>
      </c>
      <c r="D23" s="1">
        <f>IF($D$18&gt;DATE(2017,12,31),(ABS("12/31/2017"-$D$18)),IF($D$18&lt;DATE(2018,1,15),(ABS($D$18-"4/15/2018")))*0)</f>
        <v>0</v>
      </c>
      <c r="E23" s="1">
        <f>IF($E$18&gt;DATE(2017,12,31),(ABS("12/31/2017"-$E$18)),IF($E$18&lt;DATE(2018,1,15),(ABS($E$18-"4/15/2018")))*0)</f>
        <v>0</v>
      </c>
      <c r="F23" s="1">
        <f>IF($F$18&gt;DATE(2017,12,31),(ABS("12/31/2017"-$F$18)),IF($F$18&lt;DATE(2018,1,15),(ABS($F$18-"4/15/2018")))*0)</f>
        <v>0</v>
      </c>
      <c r="G23" s="16">
        <f>IF($G$18&lt;=DATE(2017,1,15),ABS("4/15/2017"-"4/15/2017"),IF($G$18&gt;=DATE(2018,1,15),(ABS($G$18-"1/15/2018")),"0"))</f>
        <v>0</v>
      </c>
    </row>
    <row r="24" spans="1:8" x14ac:dyDescent="0.25">
      <c r="A24" s="2" t="s">
        <v>32</v>
      </c>
      <c r="C24" s="13"/>
    </row>
    <row r="25" spans="1:8" x14ac:dyDescent="0.25">
      <c r="A25" s="25" t="s">
        <v>33</v>
      </c>
    </row>
    <row r="26" spans="1:8" x14ac:dyDescent="0.25">
      <c r="A26" s="2" t="s">
        <v>36</v>
      </c>
      <c r="D26" s="6">
        <f>ROUND(D21/365*0.056*D17,2)</f>
        <v>0</v>
      </c>
      <c r="E26" s="6">
        <f>ROUND(E21/365*0.056*E17,2)</f>
        <v>0</v>
      </c>
      <c r="F26" s="6">
        <f>ROUND(F21/365*0.056*F17,2)</f>
        <v>0</v>
      </c>
      <c r="G26" s="6">
        <f>ROUND(G21/365*0.056*G17,2)</f>
        <v>0</v>
      </c>
      <c r="H26" s="17"/>
    </row>
    <row r="27" spans="1:8" x14ac:dyDescent="0.25">
      <c r="A27" s="2" t="s">
        <v>19</v>
      </c>
      <c r="B27" s="3"/>
      <c r="C27" s="3"/>
      <c r="D27" s="14"/>
      <c r="E27" s="14"/>
      <c r="F27" s="14"/>
      <c r="G27" s="14"/>
      <c r="H27" s="14"/>
    </row>
    <row r="28" spans="1:8" x14ac:dyDescent="0.25">
      <c r="A28" s="2" t="s">
        <v>39</v>
      </c>
      <c r="D28" s="6">
        <f>ROUND(D23/365*0.06*D17,2)</f>
        <v>0</v>
      </c>
      <c r="E28" s="6">
        <f>ROUND(E23/365*0.06*E17,2)</f>
        <v>0</v>
      </c>
      <c r="F28" s="6">
        <f>ROUND(F23/365*0.06*F17,2)</f>
        <v>0</v>
      </c>
      <c r="G28" s="6">
        <f>ROUND(G23/365*0.06*G17,2)</f>
        <v>0</v>
      </c>
      <c r="H28" s="3"/>
    </row>
    <row r="29" spans="1:8" x14ac:dyDescent="0.25">
      <c r="A29" s="2" t="s">
        <v>20</v>
      </c>
      <c r="D29" s="6"/>
      <c r="E29" s="6"/>
      <c r="F29" s="6"/>
      <c r="G29" s="6"/>
      <c r="H29" s="3"/>
    </row>
    <row r="30" spans="1:8" x14ac:dyDescent="0.25">
      <c r="A30" s="2" t="s">
        <v>21</v>
      </c>
      <c r="B30" s="3"/>
      <c r="C30" s="3"/>
      <c r="D30" s="6">
        <f>D26+D28</f>
        <v>0</v>
      </c>
      <c r="E30" s="6">
        <f>E26+E28</f>
        <v>0</v>
      </c>
      <c r="F30" s="6">
        <f>F26+F28</f>
        <v>0</v>
      </c>
      <c r="G30" s="6">
        <f>G26+G28</f>
        <v>0</v>
      </c>
      <c r="H30" s="3"/>
    </row>
    <row r="31" spans="1:8" x14ac:dyDescent="0.25">
      <c r="A31" s="2" t="s">
        <v>22</v>
      </c>
      <c r="B31" s="3"/>
      <c r="C31" s="3"/>
      <c r="D31" s="6"/>
      <c r="E31" s="6"/>
      <c r="F31" s="6"/>
      <c r="G31" s="6"/>
      <c r="H31" s="3">
        <f>SUM(D30:G30)</f>
        <v>0</v>
      </c>
    </row>
    <row r="33" spans="1:8" x14ac:dyDescent="0.25">
      <c r="A33" s="5" t="s">
        <v>3</v>
      </c>
    </row>
    <row r="34" spans="1:8" x14ac:dyDescent="0.25">
      <c r="A34" s="2" t="s">
        <v>13</v>
      </c>
      <c r="D34" s="1">
        <f>IF($D$18=0,0,(VLOOKUP($D$18,FIRSTQTR02,2)))</f>
        <v>0</v>
      </c>
      <c r="E34" s="1">
        <f>IF($E$18=0,0,(VLOOKUP($E$18,SECONDQTR02,2)))</f>
        <v>0</v>
      </c>
      <c r="F34" s="1">
        <f>IF($F$18=0,0,(VLOOKUP($F$18,THIRDQTR02,2)))</f>
        <v>0</v>
      </c>
      <c r="G34" s="1">
        <f>IF($G$18=0,0,(VLOOKUP($G$18,FOURTHQTR02,2)))</f>
        <v>0</v>
      </c>
    </row>
    <row r="35" spans="1:8" x14ac:dyDescent="0.25">
      <c r="A35" s="2" t="s">
        <v>23</v>
      </c>
    </row>
    <row r="36" spans="1:8" x14ac:dyDescent="0.25">
      <c r="A36" s="2" t="s">
        <v>24</v>
      </c>
      <c r="B36" s="6"/>
      <c r="C36" s="6"/>
      <c r="D36" s="6">
        <f>(D34*0.01)*D17</f>
        <v>0</v>
      </c>
      <c r="E36" s="6">
        <f>(E34*0.01)*E17</f>
        <v>0</v>
      </c>
      <c r="F36" s="6">
        <f>(F34*0.01)*F17</f>
        <v>0</v>
      </c>
      <c r="G36" s="6">
        <f>(G34*0.01)*G17</f>
        <v>0</v>
      </c>
    </row>
    <row r="37" spans="1:8" x14ac:dyDescent="0.25">
      <c r="A37" s="2" t="s">
        <v>27</v>
      </c>
      <c r="B37" s="3"/>
      <c r="C37" s="3"/>
      <c r="D37" s="6"/>
      <c r="E37" s="6"/>
      <c r="F37" s="6"/>
      <c r="G37" s="6"/>
      <c r="H37" s="3">
        <f>SUM(D36:G36)</f>
        <v>0</v>
      </c>
    </row>
    <row r="39" spans="1:8" x14ac:dyDescent="0.25">
      <c r="A39" s="5" t="s">
        <v>4</v>
      </c>
    </row>
    <row r="40" spans="1:8" x14ac:dyDescent="0.25">
      <c r="A40" s="2" t="s">
        <v>28</v>
      </c>
      <c r="B40" s="3"/>
      <c r="C40" s="3"/>
      <c r="D40" s="3"/>
      <c r="E40" s="3"/>
      <c r="F40" s="3"/>
      <c r="G40" s="3"/>
      <c r="H40" s="9">
        <f>H31+H37</f>
        <v>0</v>
      </c>
    </row>
  </sheetData>
  <sheetProtection algorithmName="SHA-512" hashValue="ffNAckbwEE3mEjouFpCgoNkte/E+hOURV/yC0a9uK+F3pSULkeI4D35URo7cCzWsim/y3eCHJP7P8QrsL3Pt2A==" saltValue="F/BMFLuiXrs3dKNqA8aLrg==" spinCount="100000" sheet="1" selectLockedCells="1"/>
  <customSheetViews>
    <customSheetView guid="{4694978F-D483-4D2E-9A2E-CAFCA148E0E5}" scale="75">
      <selection sqref="A1:IV65536"/>
      <pageMargins left="0.2" right="0.2" top="1" bottom="1" header="0.5" footer="0.5"/>
      <pageSetup scale="97" orientation="landscape" r:id="rId1"/>
      <headerFooter alignWithMargins="0">
        <oddHeader>&amp;L2009 STATE OF VERMONT ANNUALIZED INCOME INSTALLMENT METHOD
&amp;RPrinted &amp;D</oddHeader>
        <oddFooter>&amp;LForm IN 152A (12-9-2009) By JAD</oddFooter>
      </headerFooter>
    </customSheetView>
  </customSheetViews>
  <mergeCells count="5">
    <mergeCell ref="A1:H1"/>
    <mergeCell ref="F3:H3"/>
    <mergeCell ref="F4:G4"/>
    <mergeCell ref="A2:B2"/>
    <mergeCell ref="D9:G9"/>
  </mergeCells>
  <phoneticPr fontId="0" type="noConversion"/>
  <pageMargins left="0.2" right="0.2" top="0.5" bottom="0.25" header="0.25" footer="0.5"/>
  <pageSetup scale="97" orientation="landscape" r:id="rId2"/>
  <headerFooter alignWithMargins="0">
    <oddHeader>&amp;L2017 STATE OF VERMONT ANNUALIZED INCOME INSTALLMENT METHOD
&amp;RPrinted &amp;D</oddHeader>
    <oddFooter>&amp;LForm IN 152A (1-30-2018) By JAD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D44" sqref="D44"/>
    </sheetView>
  </sheetViews>
  <sheetFormatPr defaultRowHeight="13.2" x14ac:dyDescent="0.25"/>
  <sheetData>
    <row r="1" spans="1:2" x14ac:dyDescent="0.25">
      <c r="A1" s="1"/>
      <c r="B1" s="1"/>
    </row>
    <row r="2" spans="1:2" x14ac:dyDescent="0.25">
      <c r="A2" s="1" t="s">
        <v>40</v>
      </c>
      <c r="B2" s="1"/>
    </row>
    <row r="3" spans="1:2" x14ac:dyDescent="0.25">
      <c r="A3" s="1">
        <v>1</v>
      </c>
      <c r="B3" s="1">
        <v>0</v>
      </c>
    </row>
    <row r="4" spans="1:2" x14ac:dyDescent="0.25">
      <c r="A4" s="12">
        <v>42841</v>
      </c>
      <c r="B4" s="1">
        <v>1</v>
      </c>
    </row>
    <row r="5" spans="1:2" x14ac:dyDescent="0.25">
      <c r="A5" s="12">
        <v>42871</v>
      </c>
      <c r="B5" s="1">
        <v>2</v>
      </c>
    </row>
    <row r="6" spans="1:2" x14ac:dyDescent="0.25">
      <c r="A6" s="12">
        <v>42902</v>
      </c>
      <c r="B6" s="1">
        <v>3</v>
      </c>
    </row>
    <row r="7" spans="1:2" x14ac:dyDescent="0.25">
      <c r="A7" s="12">
        <v>42932</v>
      </c>
      <c r="B7" s="1">
        <v>4</v>
      </c>
    </row>
    <row r="8" spans="1:2" x14ac:dyDescent="0.25">
      <c r="A8" s="12">
        <v>42963</v>
      </c>
      <c r="B8" s="1">
        <v>5</v>
      </c>
    </row>
    <row r="9" spans="1:2" x14ac:dyDescent="0.25">
      <c r="A9" s="12">
        <v>42994</v>
      </c>
      <c r="B9" s="1">
        <v>6</v>
      </c>
    </row>
    <row r="10" spans="1:2" x14ac:dyDescent="0.25">
      <c r="A10" s="12">
        <v>43024</v>
      </c>
      <c r="B10" s="1">
        <v>7</v>
      </c>
    </row>
    <row r="11" spans="1:2" x14ac:dyDescent="0.25">
      <c r="A11" s="12">
        <v>43055</v>
      </c>
      <c r="B11" s="1">
        <v>8</v>
      </c>
    </row>
    <row r="12" spans="1:2" x14ac:dyDescent="0.25">
      <c r="A12" s="12">
        <v>43085</v>
      </c>
      <c r="B12" s="1">
        <v>9</v>
      </c>
    </row>
    <row r="13" spans="1:2" x14ac:dyDescent="0.25">
      <c r="A13" s="12">
        <v>43116</v>
      </c>
      <c r="B13" s="1">
        <v>10</v>
      </c>
    </row>
    <row r="14" spans="1:2" x14ac:dyDescent="0.25">
      <c r="A14" s="12">
        <v>43147</v>
      </c>
      <c r="B14" s="1">
        <v>11</v>
      </c>
    </row>
    <row r="15" spans="1:2" x14ac:dyDescent="0.25">
      <c r="A15" s="12">
        <v>43175</v>
      </c>
      <c r="B15" s="1">
        <v>12</v>
      </c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 t="s">
        <v>41</v>
      </c>
      <c r="B18" s="1"/>
    </row>
    <row r="19" spans="1:2" x14ac:dyDescent="0.25">
      <c r="A19" s="1">
        <v>1</v>
      </c>
      <c r="B19" s="1">
        <v>0</v>
      </c>
    </row>
    <row r="20" spans="1:2" x14ac:dyDescent="0.25">
      <c r="A20" s="12">
        <v>42902</v>
      </c>
      <c r="B20" s="1">
        <v>1</v>
      </c>
    </row>
    <row r="21" spans="1:2" x14ac:dyDescent="0.25">
      <c r="A21" s="12">
        <v>42932</v>
      </c>
      <c r="B21" s="1">
        <v>2</v>
      </c>
    </row>
    <row r="22" spans="1:2" x14ac:dyDescent="0.25">
      <c r="A22" s="12">
        <v>42963</v>
      </c>
      <c r="B22" s="1">
        <v>3</v>
      </c>
    </row>
    <row r="23" spans="1:2" x14ac:dyDescent="0.25">
      <c r="A23" s="12">
        <v>42994</v>
      </c>
      <c r="B23" s="1">
        <v>4</v>
      </c>
    </row>
    <row r="24" spans="1:2" x14ac:dyDescent="0.25">
      <c r="A24" s="12">
        <v>43024</v>
      </c>
      <c r="B24" s="1">
        <v>5</v>
      </c>
    </row>
    <row r="25" spans="1:2" x14ac:dyDescent="0.25">
      <c r="A25" s="12">
        <v>43055</v>
      </c>
      <c r="B25" s="1">
        <v>6</v>
      </c>
    </row>
    <row r="26" spans="1:2" x14ac:dyDescent="0.25">
      <c r="A26" s="12">
        <v>43085</v>
      </c>
      <c r="B26" s="1">
        <v>7</v>
      </c>
    </row>
    <row r="27" spans="1:2" x14ac:dyDescent="0.25">
      <c r="A27" s="12">
        <v>43116</v>
      </c>
      <c r="B27" s="1">
        <v>8</v>
      </c>
    </row>
    <row r="28" spans="1:2" x14ac:dyDescent="0.25">
      <c r="A28" s="12">
        <v>43147</v>
      </c>
      <c r="B28" s="1">
        <v>9</v>
      </c>
    </row>
    <row r="29" spans="1:2" x14ac:dyDescent="0.25">
      <c r="A29" s="12">
        <v>43175</v>
      </c>
      <c r="B29" s="1">
        <v>10</v>
      </c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 t="s">
        <v>42</v>
      </c>
      <c r="B32" s="1"/>
    </row>
    <row r="33" spans="1:2" x14ac:dyDescent="0.25">
      <c r="A33" s="1">
        <v>1</v>
      </c>
      <c r="B33" s="1">
        <v>0</v>
      </c>
    </row>
    <row r="34" spans="1:2" x14ac:dyDescent="0.25">
      <c r="A34" s="12">
        <v>42994</v>
      </c>
      <c r="B34" s="1">
        <v>1</v>
      </c>
    </row>
    <row r="35" spans="1:2" x14ac:dyDescent="0.25">
      <c r="A35" s="12">
        <v>43024</v>
      </c>
      <c r="B35" s="1">
        <v>2</v>
      </c>
    </row>
    <row r="36" spans="1:2" x14ac:dyDescent="0.25">
      <c r="A36" s="12">
        <v>43055</v>
      </c>
      <c r="B36" s="1">
        <v>3</v>
      </c>
    </row>
    <row r="37" spans="1:2" x14ac:dyDescent="0.25">
      <c r="A37" s="12">
        <v>43085</v>
      </c>
      <c r="B37" s="1">
        <v>4</v>
      </c>
    </row>
    <row r="38" spans="1:2" x14ac:dyDescent="0.25">
      <c r="A38" s="12">
        <v>43116</v>
      </c>
      <c r="B38" s="1">
        <v>5</v>
      </c>
    </row>
    <row r="39" spans="1:2" x14ac:dyDescent="0.25">
      <c r="A39" s="12">
        <v>43147</v>
      </c>
      <c r="B39" s="1">
        <v>6</v>
      </c>
    </row>
    <row r="40" spans="1:2" x14ac:dyDescent="0.25">
      <c r="A40" s="12">
        <v>43175</v>
      </c>
      <c r="B40" s="1">
        <v>7</v>
      </c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 t="s">
        <v>43</v>
      </c>
      <c r="B43" s="1"/>
    </row>
    <row r="44" spans="1:2" x14ac:dyDescent="0.25">
      <c r="A44" s="1">
        <v>1</v>
      </c>
      <c r="B44" s="1">
        <v>0</v>
      </c>
    </row>
    <row r="45" spans="1:2" x14ac:dyDescent="0.25">
      <c r="A45" s="12">
        <v>43116</v>
      </c>
      <c r="B45" s="1">
        <v>1</v>
      </c>
    </row>
    <row r="46" spans="1:2" x14ac:dyDescent="0.25">
      <c r="A46" s="12">
        <v>43147</v>
      </c>
      <c r="B46" s="1">
        <v>2</v>
      </c>
    </row>
    <row r="47" spans="1:2" x14ac:dyDescent="0.25">
      <c r="A47" s="12">
        <v>43175</v>
      </c>
      <c r="B47" s="1">
        <v>3</v>
      </c>
    </row>
    <row r="48" spans="1:2" x14ac:dyDescent="0.25">
      <c r="A48" s="1"/>
      <c r="B48" s="1"/>
    </row>
  </sheetData>
  <customSheetViews>
    <customSheetView guid="{4694978F-D483-4D2E-9A2E-CAFCA148E0E5}" topLeftCell="A8">
      <selection activeCell="F37" sqref="F37"/>
      <pageMargins left="0.75" right="0.75" top="1" bottom="1" header="0.5" footer="0.5"/>
      <pageSetup orientation="portrait" horizontalDpi="1200" verticalDpi="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1200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customSheetViews>
    <customSheetView guid="{4694978F-D483-4D2E-9A2E-CAFCA148E0E5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LOOKUP</vt:lpstr>
      <vt:lpstr>Sheet3</vt:lpstr>
      <vt:lpstr>FIRSTQTR02</vt:lpstr>
      <vt:lpstr>FOURTHQTR02</vt:lpstr>
      <vt:lpstr>SECONDQTR02</vt:lpstr>
      <vt:lpstr>THIRDQTR02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Rainey</dc:creator>
  <cp:lastModifiedBy>jdescote</cp:lastModifiedBy>
  <cp:lastPrinted>2018-02-05T19:16:26Z</cp:lastPrinted>
  <dcterms:created xsi:type="dcterms:W3CDTF">2005-07-30T11:07:09Z</dcterms:created>
  <dcterms:modified xsi:type="dcterms:W3CDTF">2018-02-05T19:20:43Z</dcterms:modified>
</cp:coreProperties>
</file>