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traux\Documents\Website Documents\Forms and Publications\Forms\TY2023\"/>
    </mc:Choice>
  </mc:AlternateContent>
  <xr:revisionPtr revIDLastSave="0" documentId="8_{9B05D0F8-A66A-408A-BA24-4A04F9E37DD7}" xr6:coauthVersionLast="47" xr6:coauthVersionMax="47" xr10:uidLastSave="{00000000-0000-0000-0000-000000000000}"/>
  <bookViews>
    <workbookView xWindow="28680" yWindow="-120" windowWidth="29040" windowHeight="15840" activeTab="4" xr2:uid="{59B4CE20-AEC6-45C4-9697-C424D7EA6938}"/>
  </bookViews>
  <sheets>
    <sheet name="INSTRUCTIONS" sheetId="1" r:id="rId1"/>
    <sheet name="MALT &lt;=6% Bbls &amp; Kegs" sheetId="13" r:id="rId2"/>
    <sheet name="MALT &gt; 6% Bbls &amp; Kegs" sheetId="14" r:id="rId3"/>
    <sheet name="HARD CIDER &lt;= 7%" sheetId="16" r:id="rId4"/>
    <sheet name="VINOUS &amp; HARD CIDER &gt; 7%" sheetId="15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6" i="16" l="1"/>
  <c r="AH6" i="16"/>
  <c r="AG6" i="16"/>
  <c r="AE6" i="16"/>
  <c r="Z6" i="16"/>
  <c r="Y6" i="16"/>
  <c r="W6" i="16"/>
  <c r="R6" i="16"/>
  <c r="Q6" i="16"/>
  <c r="O6" i="16"/>
  <c r="J6" i="16"/>
  <c r="I6" i="16"/>
  <c r="G6" i="16"/>
  <c r="AL5" i="16"/>
  <c r="AJ4" i="16"/>
  <c r="AJ6" i="16" s="1"/>
  <c r="AI4" i="16"/>
  <c r="AI6" i="16" s="1"/>
  <c r="AH4" i="16"/>
  <c r="AG4" i="16"/>
  <c r="AF4" i="16"/>
  <c r="AF6" i="16" s="1"/>
  <c r="AE4" i="16"/>
  <c r="AD4" i="16"/>
  <c r="AD6" i="16" s="1"/>
  <c r="AC4" i="16"/>
  <c r="AC6" i="16" s="1"/>
  <c r="AB4" i="16"/>
  <c r="AB6" i="16" s="1"/>
  <c r="AA4" i="16"/>
  <c r="AA6" i="16" s="1"/>
  <c r="Z4" i="16"/>
  <c r="Y4" i="16"/>
  <c r="X4" i="16"/>
  <c r="X6" i="16" s="1"/>
  <c r="W4" i="16"/>
  <c r="V4" i="16"/>
  <c r="V6" i="16" s="1"/>
  <c r="U4" i="16"/>
  <c r="U6" i="16" s="1"/>
  <c r="T4" i="16"/>
  <c r="T6" i="16" s="1"/>
  <c r="S4" i="16"/>
  <c r="S6" i="16" s="1"/>
  <c r="R4" i="16"/>
  <c r="Q4" i="16"/>
  <c r="P4" i="16"/>
  <c r="P6" i="16" s="1"/>
  <c r="O4" i="16"/>
  <c r="N4" i="16"/>
  <c r="N6" i="16" s="1"/>
  <c r="M4" i="16"/>
  <c r="M6" i="16" s="1"/>
  <c r="L4" i="16"/>
  <c r="L6" i="16" s="1"/>
  <c r="K4" i="16"/>
  <c r="K6" i="16" s="1"/>
  <c r="J4" i="16"/>
  <c r="H4" i="16"/>
  <c r="H6" i="16" s="1"/>
  <c r="G4" i="16"/>
  <c r="F4" i="16"/>
  <c r="F6" i="16" s="1"/>
  <c r="E4" i="16"/>
  <c r="E6" i="16" s="1"/>
  <c r="D4" i="16"/>
  <c r="D6" i="16" s="1"/>
  <c r="C4" i="16"/>
  <c r="C6" i="16" s="1"/>
  <c r="AL6" i="16" s="1"/>
  <c r="B4" i="16"/>
  <c r="B6" i="16" s="1"/>
  <c r="AK6" i="15"/>
  <c r="I6" i="15"/>
  <c r="G6" i="15"/>
  <c r="AL5" i="15"/>
  <c r="AJ4" i="15"/>
  <c r="AJ6" i="15" s="1"/>
  <c r="AI4" i="15"/>
  <c r="AI6" i="15" s="1"/>
  <c r="AH4" i="15"/>
  <c r="AH6" i="15" s="1"/>
  <c r="AG4" i="15"/>
  <c r="AG6" i="15" s="1"/>
  <c r="AF4" i="15"/>
  <c r="AF6" i="15" s="1"/>
  <c r="AE4" i="15"/>
  <c r="AE6" i="15" s="1"/>
  <c r="AD4" i="15"/>
  <c r="AD6" i="15" s="1"/>
  <c r="AC4" i="15"/>
  <c r="AC6" i="15" s="1"/>
  <c r="AB4" i="15"/>
  <c r="AB6" i="15" s="1"/>
  <c r="AA4" i="15"/>
  <c r="AA6" i="15" s="1"/>
  <c r="Z4" i="15"/>
  <c r="Z6" i="15" s="1"/>
  <c r="Y4" i="15"/>
  <c r="Y6" i="15" s="1"/>
  <c r="X4" i="15"/>
  <c r="X6" i="15" s="1"/>
  <c r="W4" i="15"/>
  <c r="W6" i="15" s="1"/>
  <c r="V4" i="15"/>
  <c r="V6" i="15" s="1"/>
  <c r="U4" i="15"/>
  <c r="U6" i="15" s="1"/>
  <c r="T4" i="15"/>
  <c r="T6" i="15" s="1"/>
  <c r="S4" i="15"/>
  <c r="S6" i="15" s="1"/>
  <c r="R4" i="15"/>
  <c r="R6" i="15" s="1"/>
  <c r="Q4" i="15"/>
  <c r="Q6" i="15" s="1"/>
  <c r="P4" i="15"/>
  <c r="P6" i="15" s="1"/>
  <c r="O4" i="15"/>
  <c r="O6" i="15" s="1"/>
  <c r="N4" i="15"/>
  <c r="N6" i="15" s="1"/>
  <c r="M4" i="15"/>
  <c r="M6" i="15" s="1"/>
  <c r="L4" i="15"/>
  <c r="L6" i="15" s="1"/>
  <c r="K4" i="15"/>
  <c r="K6" i="15" s="1"/>
  <c r="J4" i="15"/>
  <c r="J6" i="15" s="1"/>
  <c r="H4" i="15"/>
  <c r="H6" i="15" s="1"/>
  <c r="G4" i="15"/>
  <c r="F4" i="15"/>
  <c r="F6" i="15" s="1"/>
  <c r="E4" i="15"/>
  <c r="E6" i="15" s="1"/>
  <c r="D4" i="15"/>
  <c r="D6" i="15" s="1"/>
  <c r="C4" i="15"/>
  <c r="C6" i="15" s="1"/>
  <c r="B4" i="15"/>
  <c r="B6" i="15" s="1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R4" i="14" s="1"/>
  <c r="E11" i="1" s="1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R4" i="13" s="1"/>
  <c r="E10" i="1" s="1"/>
  <c r="AL6" i="15" l="1"/>
  <c r="E13" i="1" s="1"/>
</calcChain>
</file>

<file path=xl/sharedStrings.xml><?xml version="1.0" encoding="utf-8"?>
<sst xmlns="http://schemas.openxmlformats.org/spreadsheetml/2006/main" count="173" uniqueCount="66">
  <si>
    <t>Full Barrel</t>
  </si>
  <si>
    <t>Full Keg/
Half Barrel</t>
  </si>
  <si>
    <t>Import Keg/ 
European Bbl/
50 L Keg</t>
  </si>
  <si>
    <t>Wall Keg</t>
  </si>
  <si>
    <t>European
30 L Keg</t>
  </si>
  <si>
    <t>Quarter Bbl/Pony Keg</t>
  </si>
  <si>
    <t>European Half Barrel/
25 L Keg</t>
  </si>
  <si>
    <t>Draft Cask</t>
  </si>
  <si>
    <t>European
20 L Keg</t>
  </si>
  <si>
    <t>Sixth Bbl/ Torpedo Keg/ Sixtel</t>
  </si>
  <si>
    <t>Soda Syrup/ Corny Keg/ Home Brew</t>
  </si>
  <si>
    <t>Eighth Bbl</t>
  </si>
  <si>
    <t>Sanke Keg
10 L Keg</t>
  </si>
  <si>
    <t>Mini Keg/ Bubba
5 L Keg</t>
  </si>
  <si>
    <t>Other</t>
  </si>
  <si>
    <t>100-ml</t>
  </si>
  <si>
    <t>150-ml</t>
  </si>
  <si>
    <t>Piccolo</t>
  </si>
  <si>
    <t>Chopine</t>
  </si>
  <si>
    <t>300-ml</t>
  </si>
  <si>
    <t>330-ml</t>
  </si>
  <si>
    <t>331-ml</t>
  </si>
  <si>
    <t>338-ml</t>
  </si>
  <si>
    <t>355-ml</t>
  </si>
  <si>
    <t>Demi</t>
  </si>
  <si>
    <t>Tenth</t>
  </si>
  <si>
    <t>Jennie</t>
  </si>
  <si>
    <t>Clavelin</t>
  </si>
  <si>
    <t>Standard</t>
  </si>
  <si>
    <t>Fifth</t>
  </si>
  <si>
    <t>Litre</t>
  </si>
  <si>
    <t>Magnum</t>
  </si>
  <si>
    <t>1.8-liter</t>
  </si>
  <si>
    <t>Marie Jeanne</t>
  </si>
  <si>
    <t>Jeroboam (Double Magnum)</t>
  </si>
  <si>
    <t>4-liter</t>
  </si>
  <si>
    <t>Reheboam</t>
  </si>
  <si>
    <t>5-liter</t>
  </si>
  <si>
    <r>
      <t xml:space="preserve">Imperial/
</t>
    </r>
    <r>
      <rPr>
        <b/>
        <sz val="8"/>
        <color theme="1"/>
        <rFont val="Calibri"/>
        <family val="2"/>
        <scheme val="minor"/>
      </rPr>
      <t>Methuselah</t>
    </r>
  </si>
  <si>
    <t>Salmanazar</t>
  </si>
  <si>
    <t>Balthazar</t>
  </si>
  <si>
    <t>Niebuchad- nezzar</t>
  </si>
  <si>
    <t>Melchior</t>
  </si>
  <si>
    <t>19-liter</t>
  </si>
  <si>
    <t>19.5-liter</t>
  </si>
  <si>
    <t>Solomon</t>
  </si>
  <si>
    <t>Sovereign</t>
  </si>
  <si>
    <t>Primat/
Goliath</t>
  </si>
  <si>
    <r>
      <rPr>
        <b/>
        <sz val="8"/>
        <color theme="1"/>
        <rFont val="Calibri"/>
        <family val="2"/>
        <scheme val="minor"/>
      </rPr>
      <t>Melchizedek</t>
    </r>
    <r>
      <rPr>
        <b/>
        <sz val="11"/>
        <color theme="1"/>
        <rFont val="Calibri"/>
        <family val="2"/>
        <scheme val="minor"/>
      </rPr>
      <t xml:space="preserve">
/Midas</t>
    </r>
  </si>
  <si>
    <t>50-liter</t>
  </si>
  <si>
    <t>Container/Bottle Size Liters</t>
  </si>
  <si>
    <t>N/A</t>
  </si>
  <si>
    <t>Total Malt &lt;= 6%</t>
  </si>
  <si>
    <t>Total Malt &gt; 6%</t>
  </si>
  <si>
    <t>Gallons (calculated from
individual worksheets)</t>
  </si>
  <si>
    <r>
      <t>Gallons</t>
    </r>
    <r>
      <rPr>
        <b/>
        <i/>
        <sz val="11"/>
        <color theme="1"/>
        <rFont val="Calibri"/>
        <family val="2"/>
        <scheme val="minor"/>
      </rPr>
      <t xml:space="preserve"> (Calculated)</t>
    </r>
  </si>
  <si>
    <t>Number Distributed</t>
  </si>
  <si>
    <t>Container Size
(Gallons)</t>
  </si>
  <si>
    <t>Total</t>
  </si>
  <si>
    <t>Container Name</t>
  </si>
  <si>
    <r>
      <t>Gallons (</t>
    </r>
    <r>
      <rPr>
        <b/>
        <i/>
        <sz val="11"/>
        <color theme="1"/>
        <rFont val="Calibri"/>
        <family val="2"/>
        <scheme val="minor"/>
      </rPr>
      <t>Calculated</t>
    </r>
    <r>
      <rPr>
        <b/>
        <sz val="11"/>
        <color theme="1"/>
        <rFont val="Calibri"/>
        <family val="2"/>
        <scheme val="minor"/>
      </rPr>
      <t>)</t>
    </r>
  </si>
  <si>
    <t>Size Fl. Ounces</t>
  </si>
  <si>
    <t>Size Milliliters</t>
  </si>
  <si>
    <t>Firkin Keg</t>
  </si>
  <si>
    <t>Hard Cider &lt;= 7%</t>
  </si>
  <si>
    <t>Vinous/Cider&gt;7%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</si>
</sst>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164" fontId="1" fillId="0" borderId="4" xfId="0" applyNumberFormat="1" applyFont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3" borderId="11" xfId="0" applyFont="1" applyFill="1" applyBorder="1" applyAlignment="1">
      <alignment wrapText="1"/>
    </xf>
    <xf numFmtId="0" fontId="5" fillId="3" borderId="12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31">
    <dxf>
      <numFmt numFmtId="0" formatCode="General"/>
      <alignment horizontal="center" vertical="bottom" textRotation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  <protection locked="1" hidden="0"/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11" defaultTableStyle="TableStyleMedium2" defaultPivotStyle="PivotStyleLight16">
    <tableStyle name="Table Style 1" pivot="0" count="1" xr9:uid="{00000000-0011-0000-FFFF-FFFF00000000}">
      <tableStyleElement type="headerRow" dxfId="130"/>
    </tableStyle>
    <tableStyle name="Table Style 1 2" pivot="0" count="1" xr9:uid="{00000000-0011-0000-FFFF-FFFF00000000}">
      <tableStyleElement type="headerRow" dxfId="129"/>
    </tableStyle>
    <tableStyle name="Table Style 1 3" pivot="0" count="1" xr9:uid="{00000000-0011-0000-FFFF-FFFF00000000}">
      <tableStyleElement type="headerRow" dxfId="128"/>
    </tableStyle>
    <tableStyle name="Table Style 6" pivot="0" count="1" xr9:uid="{00000000-0011-0000-FFFF-FFFF05000000}">
      <tableStyleElement type="headerRow" dxfId="127"/>
    </tableStyle>
    <tableStyle name="Table Style 6 2" pivot="0" count="1" xr9:uid="{00000000-0011-0000-FFFF-FFFF05000000}">
      <tableStyleElement type="headerRow" dxfId="126"/>
    </tableStyle>
    <tableStyle name="Table Style 6 3" pivot="0" count="1" xr9:uid="{00000000-0011-0000-FFFF-FFFF05000000}">
      <tableStyleElement type="headerRow" dxfId="125"/>
    </tableStyle>
    <tableStyle name="Table Style 6 4" pivot="0" count="1" xr9:uid="{00000000-0011-0000-FFFF-FFFF05000000}">
      <tableStyleElement type="headerRow" dxfId="124"/>
    </tableStyle>
    <tableStyle name="Table Style 6 5" pivot="0" count="1" xr9:uid="{00000000-0011-0000-FFFF-FFFF05000000}">
      <tableStyleElement type="headerRow" dxfId="123"/>
    </tableStyle>
    <tableStyle name="Table Style 7" pivot="0" count="1" xr9:uid="{00000000-0011-0000-FFFF-FFFF06000000}">
      <tableStyleElement type="headerRow" dxfId="122"/>
    </tableStyle>
    <tableStyle name="Table Style 7 2" pivot="0" count="1" xr9:uid="{00000000-0011-0000-FFFF-FFFF06000000}">
      <tableStyleElement type="headerRow" dxfId="121"/>
    </tableStyle>
    <tableStyle name="Table Style 7 3" pivot="0" count="1" xr9:uid="{00000000-0011-0000-FFFF-FFFF06000000}">
      <tableStyleElement type="headerRow" dxfId="120"/>
    </tableStyle>
  </tableStyles>
  <colors>
    <mruColors>
      <color rgb="FFCC66FF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142876</xdr:rowOff>
    </xdr:from>
    <xdr:to>
      <xdr:col>6</xdr:col>
      <xdr:colOff>0</xdr:colOff>
      <xdr:row>7</xdr:row>
      <xdr:rowOff>409575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67E4BCD-00D5-4A24-AB7C-052DC754EC89}"/>
            </a:ext>
          </a:extLst>
        </xdr:cNvPr>
        <xdr:cNvSpPr txBox="1"/>
      </xdr:nvSpPr>
      <xdr:spPr>
        <a:xfrm>
          <a:off x="76200" y="142876"/>
          <a:ext cx="5276850" cy="164782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Malt and Vinous Beverage Gallons Worksheet</a:t>
          </a:r>
          <a:endParaRPr lang="en-US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/>
            <a:t> </a:t>
          </a:r>
          <a:b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  <a:r>
            <a:rPr lang="en-US" sz="1100"/>
            <a:t> </a:t>
          </a:r>
        </a:p>
        <a:p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individual worksheets to compute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each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major category. Please use the tabs located at the bottom of the worksheet to calculate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category.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information to be calculated in the spaces provided.</a:t>
          </a:r>
          <a:b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971551</xdr:colOff>
      <xdr:row>6</xdr:row>
      <xdr:rowOff>180976</xdr:rowOff>
    </xdr:from>
    <xdr:to>
      <xdr:col>4</xdr:col>
      <xdr:colOff>1676400</xdr:colOff>
      <xdr:row>7</xdr:row>
      <xdr:rowOff>219076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25AE474-B93B-4879-AC9F-365D45494A74}"/>
            </a:ext>
          </a:extLst>
        </xdr:cNvPr>
        <xdr:cNvSpPr/>
      </xdr:nvSpPr>
      <xdr:spPr>
        <a:xfrm>
          <a:off x="3762376" y="1371601"/>
          <a:ext cx="704849" cy="2286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13</xdr:row>
      <xdr:rowOff>28575</xdr:rowOff>
    </xdr:from>
    <xdr:to>
      <xdr:col>5</xdr:col>
      <xdr:colOff>819150</xdr:colOff>
      <xdr:row>19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49DE8C-A65A-4448-A686-625094EDB12D}"/>
            </a:ext>
          </a:extLst>
        </xdr:cNvPr>
        <xdr:cNvSpPr txBox="1"/>
      </xdr:nvSpPr>
      <xdr:spPr>
        <a:xfrm>
          <a:off x="38100" y="4038600"/>
          <a:ext cx="5200650" cy="1114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have questions about the worksheet or need a category added, please contact us at (802) 828-2551 or send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 email to </a:t>
          </a:r>
          <a:r>
            <a:rPr lang="en-US" sz="12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tax.business@vermont.gov</a:t>
          </a:r>
        </a:p>
        <a:p>
          <a:endParaRPr lang="en-US" sz="1200">
            <a:effectLst/>
          </a:endParaRPr>
        </a:p>
        <a:p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visit 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our website at </a:t>
          </a: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tax.vermont.gov 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more information.</a:t>
          </a:r>
          <a:endParaRPr lang="en-US" sz="1200">
            <a:effectLst/>
          </a:endParaRPr>
        </a:p>
        <a:p>
          <a:endParaRPr lang="en-US" sz="1000"/>
        </a:p>
      </xdr:txBody>
    </xdr:sp>
    <xdr:clientData/>
  </xdr:twoCellAnchor>
  <xdr:twoCellAnchor editAs="oneCell">
    <xdr:from>
      <xdr:col>4</xdr:col>
      <xdr:colOff>438150</xdr:colOff>
      <xdr:row>18</xdr:row>
      <xdr:rowOff>173831</xdr:rowOff>
    </xdr:from>
    <xdr:to>
      <xdr:col>6</xdr:col>
      <xdr:colOff>0</xdr:colOff>
      <xdr:row>1048576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E35B8B3-BFC4-4887-9F83-266A14735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945856"/>
          <a:ext cx="2124075" cy="5310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132FF35-B80C-4487-96EF-8D9B628CC3A4}" name="Table15" displayName="Table15" ref="A1:R4" totalsRowShown="0" headerRowDxfId="119" dataDxfId="118">
  <autoFilter ref="A1:R4" xr:uid="{2460F6CB-CFCE-437C-979C-D30B3C13C58E}"/>
  <tableColumns count="18">
    <tableColumn id="1" xr3:uid="{308827FA-57CD-4422-917D-3A08262856B6}" name="Container Name" dataDxfId="117"/>
    <tableColumn id="3" xr3:uid="{F08C1FBA-0C7D-4717-A0CA-B0CB17FF8911}" name="Full Barrel" dataDxfId="116"/>
    <tableColumn id="4" xr3:uid="{B71AF138-B7CF-4F75-AE49-9A8EC130AC2F}" name="Full Keg/_x000a_Half Barrel" dataDxfId="115"/>
    <tableColumn id="5" xr3:uid="{A4DFB9BB-16F8-49B9-815F-AD3070B4AE09}" name="Import Keg/ _x000a_European Bbl/_x000a_50 L Keg" dataDxfId="114"/>
    <tableColumn id="6" xr3:uid="{769710FE-62B1-4AEC-9D77-7DE259E84159}" name="Firkin Keg" dataDxfId="113"/>
    <tableColumn id="7" xr3:uid="{6781D00E-1459-478D-B967-DCBECEEA34A2}" name="Wall Keg" dataDxfId="112"/>
    <tableColumn id="8" xr3:uid="{21F34EBD-DA1D-469C-B50A-662F9BABE179}" name="European_x000a_30 L Keg" dataDxfId="111"/>
    <tableColumn id="9" xr3:uid="{02F5A22F-3FC8-41D6-B57A-897970AC337B}" name="Quarter Bbl/Pony Keg" dataDxfId="110"/>
    <tableColumn id="10" xr3:uid="{F1211F1E-FBEC-4D30-8DD4-6B9E86BE7276}" name="European Half Barrel/_x000a_25 L Keg" dataDxfId="109"/>
    <tableColumn id="2" xr3:uid="{75DB1B42-BE80-464F-82AE-C9913CCF1B64}" name="Draft Cask" dataDxfId="108"/>
    <tableColumn id="11" xr3:uid="{9A5E7639-A1F9-4DCE-B484-69325E95E9CF}" name="European_x000a_20 L Keg" dataDxfId="107"/>
    <tableColumn id="12" xr3:uid="{50219C68-271B-48FF-B6A3-3099A2A7B9A4}" name="Sixth Bbl/ Torpedo Keg/ Sixtel" dataDxfId="106"/>
    <tableColumn id="13" xr3:uid="{12FB07B9-AF46-40B0-8DC6-E3D69AFDBCB6}" name="Soda Syrup/ Corny Keg/ Home Brew" dataDxfId="105"/>
    <tableColumn id="14" xr3:uid="{78B15221-99D5-463F-A567-3FA6FC676434}" name="Eighth Bbl" dataDxfId="104"/>
    <tableColumn id="18" xr3:uid="{F9FDBF1F-D67B-41CC-B1A7-13D46E68EEA3}" name="Sanke Keg_x000a_10 L Keg" dataDxfId="103"/>
    <tableColumn id="15" xr3:uid="{F83DB3C8-6A8A-45D8-A7CF-E08DDC012B9A}" name="Mini Keg/ Bubba_x000a_5 L Keg" dataDxfId="102"/>
    <tableColumn id="16" xr3:uid="{16AC02D3-39DB-488A-8D3B-6BA75FC4C2BA}" name="Other" dataDxfId="101"/>
    <tableColumn id="17" xr3:uid="{D00437B6-ED7A-467F-8E74-6754BB65A707}" name="Total" dataDxfId="100"/>
  </tableColumns>
  <tableStyleInfo name="Table Style 7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C5471A9-8564-4D99-9EF2-ABA19D2383FA}" name="Table136" displayName="Table136" ref="A1:R4" totalsRowShown="0" headerRowDxfId="99" dataDxfId="98">
  <autoFilter ref="A1:R4" xr:uid="{F690ABC6-3EC1-47AC-B967-B4F07FAC5AA7}"/>
  <tableColumns count="18">
    <tableColumn id="1" xr3:uid="{EBD08B8B-30F1-4CA6-9FCB-6F867A8F0BEA}" name="Container Name" dataDxfId="97"/>
    <tableColumn id="3" xr3:uid="{12DBC23E-362D-4954-BA06-15193368B86F}" name="Full Barrel" dataDxfId="96"/>
    <tableColumn id="4" xr3:uid="{D6A78FE8-F91A-4219-A1EF-8AAAD8D139CF}" name="Full Keg/_x000a_Half Barrel" dataDxfId="95"/>
    <tableColumn id="5" xr3:uid="{76CAD660-FE9A-4AD2-81B4-79507ADE69D8}" name="Import Keg/ _x000a_European Bbl/_x000a_50 L Keg" dataDxfId="94"/>
    <tableColumn id="6" xr3:uid="{E2DAD179-917D-410D-A9C3-48C54D81A8F6}" name="Firkin Keg" dataDxfId="93"/>
    <tableColumn id="7" xr3:uid="{83A5E60E-722E-4BB9-BC86-A31206E0FA3E}" name="Wall Keg" dataDxfId="92"/>
    <tableColumn id="8" xr3:uid="{9EBE91D4-6852-4A28-AFE2-671CA500AFE7}" name="European_x000a_30 L Keg" dataDxfId="91"/>
    <tableColumn id="9" xr3:uid="{8A2EEA49-4FDA-42E1-88FA-193D2E8C37FD}" name="Quarter Bbl/Pony Keg" dataDxfId="90"/>
    <tableColumn id="10" xr3:uid="{740F1E19-F40A-4890-B272-E0DEECC803D7}" name="European Half Barrel/_x000a_25 L Keg" dataDxfId="89"/>
    <tableColumn id="2" xr3:uid="{8089793D-2CF0-45BA-BE9A-C11991EF675E}" name="Draft Cask" dataDxfId="88"/>
    <tableColumn id="11" xr3:uid="{C9F901D9-6038-472D-AAA4-ECFB088B3A58}" name="European_x000a_20 L Keg" dataDxfId="87"/>
    <tableColumn id="12" xr3:uid="{C36A8BC1-A7DF-435F-9FE5-E6BA403894F4}" name="Sixth Bbl/ Torpedo Keg/ Sixtel" dataDxfId="86"/>
    <tableColumn id="13" xr3:uid="{91C5E3FC-9E69-42EE-B141-80A93A667D91}" name="Soda Syrup/ Corny Keg/ Home Brew" dataDxfId="85"/>
    <tableColumn id="14" xr3:uid="{E98DA396-FCDF-452E-BF56-1442B799075D}" name="Eighth Bbl" dataDxfId="84"/>
    <tableColumn id="18" xr3:uid="{7D30DDBD-BF8C-4C2E-AAD7-3395BD9E62AE}" name="Sanke Keg_x000a_10 L Keg" dataDxfId="83"/>
    <tableColumn id="15" xr3:uid="{1844D819-936E-4F24-9BA4-3467C1BB883B}" name="Mini Keg/ Bubba_x000a_5 L Keg" dataDxfId="82"/>
    <tableColumn id="16" xr3:uid="{90EA5B07-E364-4787-8F16-16DAB3034EFA}" name="Other" dataDxfId="81"/>
    <tableColumn id="17" xr3:uid="{9ED473F2-4C33-4945-8899-E51956DA1AE7}" name="Total" dataDxfId="80"/>
  </tableColumns>
  <tableStyleInfo name="Table Style 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33946E-06E6-4456-95E3-B848D097B67F}" name="Table572" displayName="Table572" ref="A1:AL6" totalsRowShown="0" headerRowDxfId="79" dataDxfId="78">
  <autoFilter ref="A1:AL6" xr:uid="{E733946E-06E6-4456-95E3-B848D097B67F}"/>
  <tableColumns count="38">
    <tableColumn id="1" xr3:uid="{17F91280-972B-46D3-ADAA-FAF7E98EAD87}" name="Container Name" dataDxfId="77"/>
    <tableColumn id="36" xr3:uid="{4FDE5575-7B94-4A1D-83F3-13AC999B71D1}" name="100-ml" dataDxfId="76"/>
    <tableColumn id="27" xr3:uid="{949EE148-6F6A-462E-AFA7-4C08E373F06E}" name="150-ml" dataDxfId="75"/>
    <tableColumn id="2" xr3:uid="{27BAD868-1C5A-4BA6-BE14-16E8B4F7CA1E}" name="Piccolo" dataDxfId="74"/>
    <tableColumn id="3" xr3:uid="{3C03D353-F34C-4506-A90B-A0099C44662B}" name="Chopine" dataDxfId="73"/>
    <tableColumn id="38" xr3:uid="{800B0297-A220-421E-B280-3218BC0AF414}" name="300-ml" dataDxfId="72"/>
    <tableColumn id="30" xr3:uid="{1FD46C20-CD75-4031-99DF-0712D5DE9790}" name="330-ml" dataDxfId="71"/>
    <tableColumn id="35" xr3:uid="{2FB8A080-F61F-4EE6-A996-D51FAD7A0278}" name="331-ml" dataDxfId="70"/>
    <tableColumn id="29" xr3:uid="{47D7E337-1B85-4062-9362-3E325DED9A64}" name="338-ml" dataDxfId="69"/>
    <tableColumn id="26" xr3:uid="{F5D73504-A3B9-4DB6-9C30-AC70F31653A1}" name="355-ml" dataDxfId="68"/>
    <tableColumn id="4" xr3:uid="{3E6608BB-9136-4E7B-959E-B86FA4E41DFE}" name="Demi" dataDxfId="67"/>
    <tableColumn id="5" xr3:uid="{BFE4875A-F4A8-4228-8E39-7682A3D04B23}" name="Tenth" dataDxfId="66"/>
    <tableColumn id="6" xr3:uid="{18DEAD65-AEEC-4FA0-B214-6E5F99591D8F}" name="Jennie" dataDxfId="65"/>
    <tableColumn id="7" xr3:uid="{1F85FB64-C299-45E2-8E60-B85918D1E491}" name="Clavelin" dataDxfId="64"/>
    <tableColumn id="8" xr3:uid="{700643C5-B2E3-4244-97A9-BB23D4FC19F3}" name="Standard" dataDxfId="63"/>
    <tableColumn id="9" xr3:uid="{766E6B2A-4C49-4453-8089-AA295EC994AA}" name="Fifth" dataDxfId="62"/>
    <tableColumn id="10" xr3:uid="{7D0F9C6D-BEED-4AE6-A55F-2A3FA8029196}" name="Litre" dataDxfId="61"/>
    <tableColumn id="11" xr3:uid="{BA1C0449-7F9A-482C-AE02-C3582804E215}" name="Magnum" dataDxfId="60"/>
    <tableColumn id="37" xr3:uid="{306121B1-13AA-4478-9A2E-D9E36DC14EA8}" name="1.8-liter" dataDxfId="59"/>
    <tableColumn id="12" xr3:uid="{B7C042E4-70FA-4988-8776-7B6894A08B86}" name="Marie Jeanne" dataDxfId="58"/>
    <tableColumn id="13" xr3:uid="{A9B27ECF-0E63-4E0E-AAF8-0999FD88BDD9}" name="Jeroboam (Double Magnum)" dataDxfId="57"/>
    <tableColumn id="34" xr3:uid="{C83D2D8B-783F-406B-B84B-F86C41515157}" name="4-liter" dataDxfId="56"/>
    <tableColumn id="14" xr3:uid="{11A09877-23DE-40C6-A0ED-B2D372DE422E}" name="Reheboam" dataDxfId="55"/>
    <tableColumn id="33" xr3:uid="{9BDD99CF-D8BB-4C67-87AE-130231B51554}" name="5-liter" dataDxfId="54"/>
    <tableColumn id="15" xr3:uid="{E33C291F-70CB-493D-BF8C-3515DF04252D}" name="Imperial/_x000a_Methuselah" dataDxfId="53"/>
    <tableColumn id="16" xr3:uid="{88088F40-5D4A-4E4C-8E88-A41032063055}" name="Salmanazar" dataDxfId="52"/>
    <tableColumn id="17" xr3:uid="{C13A0D50-9F8E-43B0-A682-930E41AF7B91}" name="Balthazar" dataDxfId="51"/>
    <tableColumn id="18" xr3:uid="{7FB9BDE8-6166-4633-93BE-04E1B1B8D9D1}" name="Niebuchad- nezzar" dataDxfId="50"/>
    <tableColumn id="19" xr3:uid="{172735F7-D215-472E-B1F9-569464D8F10F}" name="Melchior" dataDxfId="49"/>
    <tableColumn id="28" xr3:uid="{24861DA3-E24A-4F9C-851D-BB62163FCDAF}" name="19-liter" dataDxfId="48"/>
    <tableColumn id="31" xr3:uid="{163076B6-B20F-4CAE-ACDB-356838F23799}" name="19.5-liter" dataDxfId="47"/>
    <tableColumn id="20" xr3:uid="{B7C90D9C-0A43-4FD7-A6DA-F049F22095E2}" name="Solomon" dataDxfId="46"/>
    <tableColumn id="21" xr3:uid="{95B54C98-90B2-4C17-9E1B-ADA4B51E232A}" name="Sovereign" dataDxfId="45"/>
    <tableColumn id="22" xr3:uid="{E5B70C90-92BB-45CF-8561-261677AF0B16}" name="Primat/_x000a_Goliath" dataDxfId="44"/>
    <tableColumn id="23" xr3:uid="{A7661A69-EF46-477F-8C2D-0A1A05103BE9}" name="Melchizedek_x000a_/Midas" dataDxfId="43"/>
    <tableColumn id="32" xr3:uid="{92BB926F-2C2B-4C7C-94E2-7AC4E9EB4F66}" name="50-liter" dataDxfId="42"/>
    <tableColumn id="24" xr3:uid="{DB069A3D-86EF-47C2-BC9F-2BD52A3A4408}" name="Other" dataDxfId="41"/>
    <tableColumn id="25" xr3:uid="{0B137661-299D-4020-B236-C1134FB23283}" name="Total" dataDxfId="40">
      <calculatedColumnFormula>SUM(C2:AK2)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AF47861-C299-4BCE-AE80-81053384D538}" name="Table57" displayName="Table57" ref="A1:AL6" totalsRowShown="0" headerRowDxfId="39" dataDxfId="38">
  <autoFilter ref="A1:AL6" xr:uid="{708DFA61-3179-4C79-BCF4-96B11BBEB3F5}"/>
  <tableColumns count="38">
    <tableColumn id="1" xr3:uid="{A866E24F-567D-4C8C-8414-C5698F06493E}" name="Container Name" dataDxfId="37"/>
    <tableColumn id="36" xr3:uid="{0DC6A15A-A941-4247-A7C2-C5E9038C5D83}" name="100-ml" dataDxfId="36"/>
    <tableColumn id="27" xr3:uid="{D20E0472-C9F9-4105-A8E2-75B9EB225A27}" name="150-ml" dataDxfId="35"/>
    <tableColumn id="2" xr3:uid="{B68A13BB-9569-4F58-BBAF-561FB67A780E}" name="Piccolo" dataDxfId="34"/>
    <tableColumn id="3" xr3:uid="{EDC995EF-B166-4B4B-BD9E-C2E617775DE2}" name="Chopine" dataDxfId="33"/>
    <tableColumn id="38" xr3:uid="{B8E1196B-94E6-459A-9F80-8DCEFD2AD12F}" name="300-ml" dataDxfId="32"/>
    <tableColumn id="30" xr3:uid="{FAAD5A8B-DE32-46BF-B852-1172737CD006}" name="330-ml" dataDxfId="31"/>
    <tableColumn id="35" xr3:uid="{28C71DDD-6126-4BC6-A47A-D505886FFF2C}" name="331-ml" dataDxfId="30"/>
    <tableColumn id="29" xr3:uid="{E913F6A0-341F-40E0-9A14-8DE77ADE1BA9}" name="338-ml" dataDxfId="29"/>
    <tableColumn id="26" xr3:uid="{9EF8CB99-3BC1-4D9B-93E2-A89F5134BD8B}" name="355-ml" dataDxfId="28"/>
    <tableColumn id="4" xr3:uid="{3D3980CD-B8A8-451B-8943-5168E553C61F}" name="Demi" dataDxfId="27"/>
    <tableColumn id="5" xr3:uid="{FA22752C-1B42-4A5A-A6B6-37850D9A0A7D}" name="Tenth" dataDxfId="26"/>
    <tableColumn id="6" xr3:uid="{D8221F34-97BD-4FBD-B1A5-4979A01C2ADA}" name="Jennie" dataDxfId="25"/>
    <tableColumn id="7" xr3:uid="{A6F61E10-1185-453D-A164-3DBA90E8F439}" name="Clavelin" dataDxfId="24"/>
    <tableColumn id="8" xr3:uid="{7D9B0442-EF26-473B-9A1B-82B912262DDE}" name="Standard" dataDxfId="23"/>
    <tableColumn id="9" xr3:uid="{D79AA521-5FF6-444D-AE51-D11B72FDA246}" name="Fifth" dataDxfId="22"/>
    <tableColumn id="10" xr3:uid="{C3D30B85-EA7C-496B-B2C5-9A1F6FF24445}" name="Litre" dataDxfId="21"/>
    <tableColumn id="11" xr3:uid="{CE891096-3F18-41CD-B22A-297B98A9CA7E}" name="Magnum" dataDxfId="20"/>
    <tableColumn id="37" xr3:uid="{F20BFB46-85C8-4D2C-8C39-DE13ED08823D}" name="1.8-liter" dataDxfId="19"/>
    <tableColumn id="12" xr3:uid="{65A11F51-D88C-44FE-91C5-43893BFD05D3}" name="Marie Jeanne" dataDxfId="18"/>
    <tableColumn id="13" xr3:uid="{2A2DB3D2-9A22-4C68-AB71-17152438C160}" name="Jeroboam (Double Magnum)" dataDxfId="17"/>
    <tableColumn id="34" xr3:uid="{8917EB59-F303-4BE2-8A26-DCAF5B435D9E}" name="4-liter" dataDxfId="16"/>
    <tableColumn id="14" xr3:uid="{ED6B92A0-8C51-4921-BF52-B09E00CA9C5C}" name="Reheboam" dataDxfId="15"/>
    <tableColumn id="33" xr3:uid="{022C4596-17FA-4EC6-94E3-549FA5D72490}" name="5-liter" dataDxfId="14"/>
    <tableColumn id="15" xr3:uid="{01B8DDEB-0B23-49CF-A02B-2240CB46AD92}" name="Imperial/_x000a_Methuselah" dataDxfId="13"/>
    <tableColumn id="16" xr3:uid="{7533BFD3-AE13-4714-8F1B-19C228101B1A}" name="Salmanazar" dataDxfId="12"/>
    <tableColumn id="17" xr3:uid="{09587EC4-9092-456D-81C4-1BBDBC0805D4}" name="Balthazar" dataDxfId="11"/>
    <tableColumn id="18" xr3:uid="{086DBE87-7849-4F40-99BE-5D4216D3592C}" name="Niebuchad- nezzar" dataDxfId="10"/>
    <tableColumn id="19" xr3:uid="{EB90BEF3-CF64-4CED-987B-77A1A425E57F}" name="Melchior" dataDxfId="9"/>
    <tableColumn id="28" xr3:uid="{352851BA-2B6C-4308-9732-CFBA802D7693}" name="19-liter" dataDxfId="8"/>
    <tableColumn id="31" xr3:uid="{698A328E-58A4-4EA9-9240-12F46445A6F2}" name="19.5-liter" dataDxfId="7"/>
    <tableColumn id="20" xr3:uid="{9905B182-0086-435F-AEFE-E8BAD58254E9}" name="Solomon" dataDxfId="6"/>
    <tableColumn id="21" xr3:uid="{35858D50-8C48-49A8-8921-41DB29F893A7}" name="Sovereign" dataDxfId="5"/>
    <tableColumn id="22" xr3:uid="{6B5710D3-8632-471A-BDA4-53E0889262BD}" name="Primat/_x000a_Goliath" dataDxfId="4"/>
    <tableColumn id="23" xr3:uid="{935680FA-DB42-40A4-BC02-3C4061F4B576}" name="Melchizedek_x000a_/Midas" dataDxfId="3"/>
    <tableColumn id="32" xr3:uid="{F13AF69E-C8C6-4339-B13B-EDFBA69F0858}" name="50-liter" dataDxfId="2"/>
    <tableColumn id="24" xr3:uid="{2785B312-4552-4F31-843E-6BE061BFF8A6}" name="Other" dataDxfId="1"/>
    <tableColumn id="25" xr3:uid="{C8D7AFE0-5AD7-4B2F-9B11-D8A447B850D0}" name="Total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9788-81CA-47B2-95BF-FF8B54264181}">
  <dimension ref="A1:J23"/>
  <sheetViews>
    <sheetView showGridLines="0" showRowColHeaders="0" topLeftCell="C1" zoomScaleNormal="100" workbookViewId="0">
      <selection activeCell="E12" sqref="E12"/>
    </sheetView>
  </sheetViews>
  <sheetFormatPr defaultColWidth="0" defaultRowHeight="15" zeroHeight="1" x14ac:dyDescent="0.25"/>
  <cols>
    <col min="1" max="2" width="9.140625" hidden="1" customWidth="1"/>
    <col min="3" max="3" width="25.28515625" customWidth="1"/>
    <col min="4" max="4" width="16.5703125" style="16" customWidth="1"/>
    <col min="5" max="5" width="25.28515625" style="16" customWidth="1"/>
    <col min="6" max="6" width="13.140625" customWidth="1"/>
    <col min="7" max="8" width="9.140625" hidden="1" customWidth="1"/>
    <col min="9" max="9" width="12.7109375" hidden="1" customWidth="1"/>
    <col min="10" max="10" width="0" hidden="1" customWidth="1"/>
    <col min="11" max="16384" width="9.140625" hidden="1"/>
  </cols>
  <sheetData>
    <row r="1" spans="1:6" s="17" customFormat="1" ht="18.75" customHeight="1" x14ac:dyDescent="0.25">
      <c r="C1" s="42"/>
      <c r="D1" s="42"/>
      <c r="E1" s="42"/>
      <c r="F1" s="42"/>
    </row>
    <row r="2" spans="1:6" s="17" customFormat="1" x14ac:dyDescent="0.25">
      <c r="C2" s="42"/>
      <c r="D2" s="42"/>
      <c r="E2" s="42"/>
      <c r="F2" s="42"/>
    </row>
    <row r="3" spans="1:6" s="17" customFormat="1" x14ac:dyDescent="0.25">
      <c r="C3" s="42"/>
      <c r="D3" s="42"/>
      <c r="E3" s="42"/>
      <c r="F3" s="42"/>
    </row>
    <row r="4" spans="1:6" s="17" customFormat="1" x14ac:dyDescent="0.25">
      <c r="C4" s="42"/>
      <c r="D4" s="42"/>
      <c r="E4" s="42"/>
      <c r="F4" s="42"/>
    </row>
    <row r="5" spans="1:6" s="17" customFormat="1" x14ac:dyDescent="0.25">
      <c r="C5" s="42"/>
      <c r="D5" s="42"/>
      <c r="E5" s="42"/>
      <c r="F5" s="42"/>
    </row>
    <row r="6" spans="1:6" s="17" customFormat="1" x14ac:dyDescent="0.25">
      <c r="C6" s="42"/>
      <c r="D6" s="42"/>
      <c r="E6" s="42"/>
      <c r="F6" s="42"/>
    </row>
    <row r="7" spans="1:6" s="17" customFormat="1" x14ac:dyDescent="0.25">
      <c r="C7" s="42"/>
      <c r="D7" s="42"/>
      <c r="E7" s="42"/>
      <c r="F7" s="42"/>
    </row>
    <row r="8" spans="1:6" s="17" customFormat="1" ht="33.75" customHeight="1" thickBot="1" x14ac:dyDescent="0.3">
      <c r="C8" s="42"/>
      <c r="D8" s="42"/>
      <c r="E8" s="42"/>
      <c r="F8" s="42"/>
    </row>
    <row r="9" spans="1:6" ht="31.5" x14ac:dyDescent="0.25">
      <c r="A9" s="17"/>
      <c r="B9" s="17"/>
      <c r="C9" s="40"/>
      <c r="D9" s="18"/>
      <c r="E9" s="19" t="s">
        <v>54</v>
      </c>
      <c r="F9" s="41"/>
    </row>
    <row r="10" spans="1:6" ht="15.75" x14ac:dyDescent="0.25">
      <c r="A10" s="17"/>
      <c r="B10" s="17"/>
      <c r="C10" s="40"/>
      <c r="D10" s="20" t="s">
        <v>52</v>
      </c>
      <c r="E10" s="36">
        <f>'MALT &lt;=6% Bbls &amp; Kegs'!R4</f>
        <v>0</v>
      </c>
      <c r="F10" s="41"/>
    </row>
    <row r="11" spans="1:6" ht="15.75" x14ac:dyDescent="0.25">
      <c r="A11" s="17"/>
      <c r="B11" s="17"/>
      <c r="C11" s="40"/>
      <c r="D11" s="20" t="s">
        <v>53</v>
      </c>
      <c r="E11" s="37">
        <f>'MALT &gt; 6% Bbls &amp; Kegs'!R4</f>
        <v>0</v>
      </c>
      <c r="F11" s="41"/>
    </row>
    <row r="12" spans="1:6" ht="15.75" x14ac:dyDescent="0.25">
      <c r="A12" s="17"/>
      <c r="B12" s="17"/>
      <c r="C12" s="40"/>
      <c r="D12" s="20" t="s">
        <v>64</v>
      </c>
      <c r="E12" s="39">
        <v>0</v>
      </c>
      <c r="F12" s="41"/>
    </row>
    <row r="13" spans="1:6" ht="16.5" thickBot="1" x14ac:dyDescent="0.3">
      <c r="A13" s="17"/>
      <c r="B13" s="17"/>
      <c r="C13" s="17"/>
      <c r="D13" s="21" t="s">
        <v>65</v>
      </c>
      <c r="E13" s="38">
        <f>'VINOUS &amp; HARD CIDER &gt; 7%'!AL6</f>
        <v>0</v>
      </c>
      <c r="F13" s="17"/>
    </row>
    <row r="14" spans="1:6" x14ac:dyDescent="0.25">
      <c r="A14" s="17"/>
      <c r="B14" s="17"/>
      <c r="C14" s="17"/>
      <c r="D14" s="17"/>
      <c r="E14" s="17"/>
      <c r="F14" s="17"/>
    </row>
    <row r="15" spans="1:6" x14ac:dyDescent="0.25">
      <c r="A15" s="17"/>
      <c r="B15" s="17"/>
      <c r="C15" s="17"/>
      <c r="D15" s="17"/>
      <c r="E15" s="17"/>
      <c r="F15" s="17"/>
    </row>
    <row r="16" spans="1:6" x14ac:dyDescent="0.25">
      <c r="A16" s="17"/>
      <c r="B16" s="17"/>
      <c r="C16" s="17"/>
      <c r="D16" s="17"/>
      <c r="E16" s="17"/>
      <c r="F16" s="17"/>
    </row>
    <row r="17" spans="1:6" x14ac:dyDescent="0.25">
      <c r="A17" s="17"/>
      <c r="B17" s="17"/>
      <c r="C17" s="17"/>
      <c r="D17" s="17"/>
      <c r="E17" s="17"/>
      <c r="F17" s="17"/>
    </row>
    <row r="18" spans="1:6" x14ac:dyDescent="0.25">
      <c r="A18" s="17"/>
      <c r="B18" s="17"/>
      <c r="C18" s="17"/>
      <c r="D18" s="17"/>
      <c r="E18" s="17"/>
      <c r="F18" s="17"/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17"/>
      <c r="B21" s="17"/>
      <c r="C21" s="17"/>
      <c r="D21" s="17"/>
      <c r="E21" s="17"/>
      <c r="F21" s="17"/>
    </row>
    <row r="22" spans="1:6" hidden="1" x14ac:dyDescent="0.25">
      <c r="A22" s="17"/>
      <c r="B22" s="17"/>
      <c r="C22" s="17"/>
      <c r="D22" s="17"/>
      <c r="E22" s="17"/>
      <c r="F22" s="17"/>
    </row>
    <row r="23" spans="1:6" hidden="1" x14ac:dyDescent="0.25">
      <c r="D23" s="17"/>
      <c r="E23" s="17"/>
    </row>
  </sheetData>
  <mergeCells count="3">
    <mergeCell ref="C9:C12"/>
    <mergeCell ref="F9:F12"/>
    <mergeCell ref="C1:F8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EF0E0-8843-462F-AD65-E9ABD5E8107B}">
  <dimension ref="A1:S5"/>
  <sheetViews>
    <sheetView showGridLines="0" workbookViewId="0">
      <selection activeCell="G1" sqref="G1"/>
    </sheetView>
  </sheetViews>
  <sheetFormatPr defaultColWidth="0" defaultRowHeight="15" zeroHeight="1" x14ac:dyDescent="0.25"/>
  <cols>
    <col min="1" max="1" width="14" customWidth="1"/>
    <col min="2" max="19" width="9.140625" customWidth="1"/>
    <col min="20" max="16384" width="9.140625" hidden="1"/>
  </cols>
  <sheetData>
    <row r="1" spans="1:18" ht="90" x14ac:dyDescent="0.25">
      <c r="A1" s="1" t="s">
        <v>59</v>
      </c>
      <c r="B1" s="2" t="s">
        <v>0</v>
      </c>
      <c r="C1" s="2" t="s">
        <v>1</v>
      </c>
      <c r="D1" s="2" t="s">
        <v>2</v>
      </c>
      <c r="E1" s="2" t="s">
        <v>63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3" t="s">
        <v>14</v>
      </c>
      <c r="R1" s="26" t="s">
        <v>58</v>
      </c>
    </row>
    <row r="2" spans="1:18" ht="30" x14ac:dyDescent="0.25">
      <c r="A2" s="4" t="s">
        <v>57</v>
      </c>
      <c r="B2" s="5">
        <v>31</v>
      </c>
      <c r="C2" s="5">
        <v>15.5</v>
      </c>
      <c r="D2" s="5">
        <v>13.2</v>
      </c>
      <c r="E2" s="5">
        <v>10.8</v>
      </c>
      <c r="F2" s="5">
        <v>9.1999999999999993</v>
      </c>
      <c r="G2" s="5">
        <v>7.93</v>
      </c>
      <c r="H2" s="5">
        <v>7.75</v>
      </c>
      <c r="I2" s="5">
        <v>6.6</v>
      </c>
      <c r="J2" s="5">
        <v>5.4</v>
      </c>
      <c r="K2" s="5">
        <v>5.28</v>
      </c>
      <c r="L2" s="5">
        <v>5.16</v>
      </c>
      <c r="M2" s="5">
        <v>5</v>
      </c>
      <c r="N2" s="5">
        <v>3.875</v>
      </c>
      <c r="O2" s="5">
        <v>2.64</v>
      </c>
      <c r="P2" s="5">
        <v>1.32</v>
      </c>
      <c r="Q2" s="6"/>
      <c r="R2" s="22"/>
    </row>
    <row r="3" spans="1:18" ht="30" x14ac:dyDescent="0.25">
      <c r="A3" s="4" t="s">
        <v>56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22"/>
    </row>
    <row r="4" spans="1:18" ht="30" x14ac:dyDescent="0.25">
      <c r="A4" s="4" t="s">
        <v>55</v>
      </c>
      <c r="B4" s="25">
        <f t="shared" ref="B4:Q4" si="0">B2*B3</f>
        <v>0</v>
      </c>
      <c r="C4" s="24">
        <f t="shared" si="0"/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0</v>
      </c>
      <c r="O4" s="24">
        <f t="shared" si="0"/>
        <v>0</v>
      </c>
      <c r="P4" s="24">
        <f t="shared" si="0"/>
        <v>0</v>
      </c>
      <c r="Q4" s="23">
        <f t="shared" si="0"/>
        <v>0</v>
      </c>
      <c r="R4" s="22">
        <f>SUM(B4:Q4)</f>
        <v>0</v>
      </c>
    </row>
    <row r="5" spans="1:18" x14ac:dyDescent="0.25"/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DD0D4-AD43-4F43-AF47-FA7E6C5E4975}">
  <dimension ref="A1:S5"/>
  <sheetViews>
    <sheetView showGridLines="0" workbookViewId="0">
      <selection activeCell="I5" sqref="I5"/>
    </sheetView>
  </sheetViews>
  <sheetFormatPr defaultColWidth="0" defaultRowHeight="15" zeroHeight="1" x14ac:dyDescent="0.25"/>
  <cols>
    <col min="1" max="1" width="12.42578125" customWidth="1"/>
    <col min="2" max="19" width="9.140625" customWidth="1"/>
    <col min="20" max="16384" width="9.140625" hidden="1"/>
  </cols>
  <sheetData>
    <row r="1" spans="1:18" ht="90" x14ac:dyDescent="0.25">
      <c r="A1" s="1" t="s">
        <v>59</v>
      </c>
      <c r="B1" s="2" t="s">
        <v>0</v>
      </c>
      <c r="C1" s="2" t="s">
        <v>1</v>
      </c>
      <c r="D1" s="2" t="s">
        <v>2</v>
      </c>
      <c r="E1" s="2" t="s">
        <v>63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3" t="s">
        <v>14</v>
      </c>
      <c r="R1" s="26" t="s">
        <v>58</v>
      </c>
    </row>
    <row r="2" spans="1:18" ht="45" x14ac:dyDescent="0.25">
      <c r="A2" s="4" t="s">
        <v>57</v>
      </c>
      <c r="B2" s="5">
        <v>31</v>
      </c>
      <c r="C2" s="5">
        <v>15.5</v>
      </c>
      <c r="D2" s="5">
        <v>13.2</v>
      </c>
      <c r="E2" s="5">
        <v>10.8</v>
      </c>
      <c r="F2" s="5">
        <v>9.1999999999999993</v>
      </c>
      <c r="G2" s="5">
        <v>7.93</v>
      </c>
      <c r="H2" s="5">
        <v>7.75</v>
      </c>
      <c r="I2" s="5">
        <v>6.6</v>
      </c>
      <c r="J2" s="5">
        <v>5.4</v>
      </c>
      <c r="K2" s="5">
        <v>5.28</v>
      </c>
      <c r="L2" s="5">
        <v>5.16</v>
      </c>
      <c r="M2" s="5">
        <v>5</v>
      </c>
      <c r="N2" s="5">
        <v>3.875</v>
      </c>
      <c r="O2" s="5">
        <v>2.64</v>
      </c>
      <c r="P2" s="5">
        <v>1.32</v>
      </c>
      <c r="Q2" s="6"/>
      <c r="R2" s="22"/>
    </row>
    <row r="3" spans="1:18" ht="30" x14ac:dyDescent="0.25">
      <c r="A3" s="4" t="s">
        <v>56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22"/>
    </row>
    <row r="4" spans="1:18" ht="30" x14ac:dyDescent="0.25">
      <c r="A4" s="4" t="s">
        <v>55</v>
      </c>
      <c r="B4" s="5">
        <f t="shared" ref="B4:Q4" si="0">B2*B3</f>
        <v>0</v>
      </c>
      <c r="C4" s="29">
        <f t="shared" si="0"/>
        <v>0</v>
      </c>
      <c r="D4" s="29">
        <f t="shared" si="0"/>
        <v>0</v>
      </c>
      <c r="E4" s="29">
        <f t="shared" si="0"/>
        <v>0</v>
      </c>
      <c r="F4" s="29">
        <f t="shared" si="0"/>
        <v>0</v>
      </c>
      <c r="G4" s="29">
        <f t="shared" si="0"/>
        <v>0</v>
      </c>
      <c r="H4" s="29">
        <f t="shared" si="0"/>
        <v>0</v>
      </c>
      <c r="I4" s="29">
        <f t="shared" si="0"/>
        <v>0</v>
      </c>
      <c r="J4" s="29">
        <f t="shared" si="0"/>
        <v>0</v>
      </c>
      <c r="K4" s="29">
        <f t="shared" si="0"/>
        <v>0</v>
      </c>
      <c r="L4" s="29">
        <f t="shared" si="0"/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  <c r="P4" s="29">
        <f t="shared" si="0"/>
        <v>0</v>
      </c>
      <c r="Q4" s="28">
        <f t="shared" si="0"/>
        <v>0</v>
      </c>
      <c r="R4" s="27">
        <f>SUM(B4:Q4)</f>
        <v>0</v>
      </c>
    </row>
    <row r="5" spans="1:18" x14ac:dyDescent="0.25"/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F37C4-AB61-4EE1-8772-2F27E920EEDE}">
  <dimension ref="A1:AM7"/>
  <sheetViews>
    <sheetView workbookViewId="0">
      <selection sqref="A1:XFD1048576"/>
    </sheetView>
  </sheetViews>
  <sheetFormatPr defaultColWidth="0" defaultRowHeight="15" customHeight="1" zeroHeight="1" x14ac:dyDescent="0.25"/>
  <cols>
    <col min="1" max="1" width="16.42578125" customWidth="1"/>
    <col min="2" max="20" width="9.140625" customWidth="1"/>
    <col min="21" max="21" width="10" customWidth="1"/>
    <col min="22" max="39" width="9.140625" customWidth="1"/>
    <col min="40" max="16384" width="9.140625" hidden="1"/>
  </cols>
  <sheetData>
    <row r="1" spans="1:38" ht="45" x14ac:dyDescent="0.25">
      <c r="A1" s="4" t="s">
        <v>59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5" t="s">
        <v>26</v>
      </c>
      <c r="N1" s="5" t="s">
        <v>27</v>
      </c>
      <c r="O1" s="5" t="s">
        <v>28</v>
      </c>
      <c r="P1" s="5" t="s">
        <v>29</v>
      </c>
      <c r="Q1" s="5" t="s">
        <v>30</v>
      </c>
      <c r="R1" s="5" t="s">
        <v>31</v>
      </c>
      <c r="S1" s="5" t="s">
        <v>32</v>
      </c>
      <c r="T1" s="5" t="s">
        <v>33</v>
      </c>
      <c r="U1" s="5" t="s">
        <v>34</v>
      </c>
      <c r="V1" s="5" t="s">
        <v>35</v>
      </c>
      <c r="W1" s="35" t="s">
        <v>36</v>
      </c>
      <c r="X1" s="35" t="s">
        <v>37</v>
      </c>
      <c r="Y1" s="5" t="s">
        <v>38</v>
      </c>
      <c r="Z1" s="35" t="s">
        <v>39</v>
      </c>
      <c r="AA1" s="5" t="s">
        <v>40</v>
      </c>
      <c r="AB1" s="35" t="s">
        <v>41</v>
      </c>
      <c r="AC1" s="5" t="s">
        <v>42</v>
      </c>
      <c r="AD1" s="5" t="s">
        <v>43</v>
      </c>
      <c r="AE1" s="5" t="s">
        <v>44</v>
      </c>
      <c r="AF1" s="5" t="s">
        <v>45</v>
      </c>
      <c r="AG1" s="5" t="s">
        <v>46</v>
      </c>
      <c r="AH1" s="5" t="s">
        <v>47</v>
      </c>
      <c r="AI1" s="5" t="s">
        <v>48</v>
      </c>
      <c r="AJ1" s="5" t="s">
        <v>49</v>
      </c>
      <c r="AK1" s="28" t="s">
        <v>14</v>
      </c>
      <c r="AL1" s="34" t="s">
        <v>58</v>
      </c>
    </row>
    <row r="2" spans="1:38" ht="30" x14ac:dyDescent="0.25">
      <c r="A2" s="4" t="s">
        <v>50</v>
      </c>
      <c r="B2" s="5">
        <v>0.1</v>
      </c>
      <c r="C2" s="5">
        <v>0.15</v>
      </c>
      <c r="D2" s="11">
        <v>0.1875</v>
      </c>
      <c r="E2" s="11">
        <v>0.25</v>
      </c>
      <c r="F2" s="11">
        <v>0.3</v>
      </c>
      <c r="G2" s="11">
        <v>0.33</v>
      </c>
      <c r="H2" s="11">
        <v>0.33100000000000002</v>
      </c>
      <c r="I2" s="11">
        <v>0.33800000000000002</v>
      </c>
      <c r="J2" s="11">
        <v>0.35499999999999998</v>
      </c>
      <c r="K2" s="11">
        <v>0.375</v>
      </c>
      <c r="L2" s="11">
        <v>0.378</v>
      </c>
      <c r="M2" s="11">
        <v>0.5</v>
      </c>
      <c r="N2" s="11">
        <v>0.62</v>
      </c>
      <c r="O2" s="11">
        <v>0.75</v>
      </c>
      <c r="P2" s="11">
        <v>0.75700000000000001</v>
      </c>
      <c r="Q2" s="11">
        <v>1</v>
      </c>
      <c r="R2" s="11">
        <v>1.5</v>
      </c>
      <c r="S2" s="11">
        <v>1.8</v>
      </c>
      <c r="T2" s="11">
        <v>2.25</v>
      </c>
      <c r="U2" s="11">
        <v>3</v>
      </c>
      <c r="V2" s="11">
        <v>4</v>
      </c>
      <c r="W2" s="11">
        <v>4.5</v>
      </c>
      <c r="X2" s="11">
        <v>5</v>
      </c>
      <c r="Y2" s="11">
        <v>6</v>
      </c>
      <c r="Z2" s="11">
        <v>9</v>
      </c>
      <c r="AA2" s="11">
        <v>12</v>
      </c>
      <c r="AB2" s="11">
        <v>15</v>
      </c>
      <c r="AC2" s="11">
        <v>18</v>
      </c>
      <c r="AD2" s="11">
        <v>19</v>
      </c>
      <c r="AE2" s="11">
        <v>19.5</v>
      </c>
      <c r="AF2" s="11">
        <v>20</v>
      </c>
      <c r="AG2" s="11">
        <v>25</v>
      </c>
      <c r="AH2" s="11">
        <v>27</v>
      </c>
      <c r="AI2" s="11">
        <v>30</v>
      </c>
      <c r="AJ2" s="11">
        <v>50</v>
      </c>
      <c r="AK2" s="12"/>
      <c r="AL2" s="30"/>
    </row>
    <row r="3" spans="1:38" x14ac:dyDescent="0.25">
      <c r="A3" s="4" t="s">
        <v>62</v>
      </c>
      <c r="B3" s="5">
        <v>100</v>
      </c>
      <c r="C3" s="5">
        <v>150</v>
      </c>
      <c r="D3" s="11">
        <v>187.5</v>
      </c>
      <c r="E3" s="11">
        <v>250</v>
      </c>
      <c r="F3" s="11">
        <v>300</v>
      </c>
      <c r="G3" s="11">
        <v>330</v>
      </c>
      <c r="H3" s="11">
        <v>331</v>
      </c>
      <c r="I3" s="11">
        <v>338</v>
      </c>
      <c r="J3" s="11">
        <v>355</v>
      </c>
      <c r="K3" s="11">
        <v>375</v>
      </c>
      <c r="L3" s="11">
        <v>378</v>
      </c>
      <c r="M3" s="11">
        <v>500</v>
      </c>
      <c r="N3" s="11">
        <v>620</v>
      </c>
      <c r="O3" s="11">
        <v>750</v>
      </c>
      <c r="P3" s="11">
        <v>757</v>
      </c>
      <c r="Q3" s="11" t="s">
        <v>51</v>
      </c>
      <c r="R3" s="11" t="s">
        <v>51</v>
      </c>
      <c r="S3" s="11" t="s">
        <v>51</v>
      </c>
      <c r="T3" s="11" t="s">
        <v>51</v>
      </c>
      <c r="U3" s="11" t="s">
        <v>51</v>
      </c>
      <c r="V3" s="11" t="s">
        <v>51</v>
      </c>
      <c r="W3" s="11" t="s">
        <v>51</v>
      </c>
      <c r="X3" s="11" t="s">
        <v>51</v>
      </c>
      <c r="Y3" s="11" t="s">
        <v>51</v>
      </c>
      <c r="Z3" s="11" t="s">
        <v>51</v>
      </c>
      <c r="AA3" s="11" t="s">
        <v>51</v>
      </c>
      <c r="AB3" s="11" t="s">
        <v>51</v>
      </c>
      <c r="AC3" s="11" t="s">
        <v>51</v>
      </c>
      <c r="AD3" s="11" t="s">
        <v>51</v>
      </c>
      <c r="AE3" s="11" t="s">
        <v>51</v>
      </c>
      <c r="AF3" s="11" t="s">
        <v>51</v>
      </c>
      <c r="AG3" s="11" t="s">
        <v>51</v>
      </c>
      <c r="AH3" s="11" t="s">
        <v>51</v>
      </c>
      <c r="AI3" s="11" t="s">
        <v>51</v>
      </c>
      <c r="AJ3" s="11" t="s">
        <v>51</v>
      </c>
      <c r="AK3" s="12"/>
      <c r="AL3" s="30"/>
    </row>
    <row r="4" spans="1:38" x14ac:dyDescent="0.25">
      <c r="A4" s="4" t="s">
        <v>61</v>
      </c>
      <c r="B4" s="13">
        <f t="shared" ref="B4:H4" si="0">B2*33.814</f>
        <v>3.3814000000000002</v>
      </c>
      <c r="C4" s="13">
        <f t="shared" si="0"/>
        <v>5.0720999999999998</v>
      </c>
      <c r="D4" s="13">
        <f t="shared" si="0"/>
        <v>6.3401250000000005</v>
      </c>
      <c r="E4" s="13">
        <f t="shared" si="0"/>
        <v>8.4535</v>
      </c>
      <c r="F4" s="13">
        <f t="shared" si="0"/>
        <v>10.1442</v>
      </c>
      <c r="G4" s="13">
        <f t="shared" si="0"/>
        <v>11.158620000000001</v>
      </c>
      <c r="H4" s="13">
        <f t="shared" si="0"/>
        <v>11.192434</v>
      </c>
      <c r="I4" s="13">
        <v>10</v>
      </c>
      <c r="J4" s="13">
        <f t="shared" ref="J4:AJ4" si="1">J2*33.814</f>
        <v>12.003969999999999</v>
      </c>
      <c r="K4" s="13">
        <f t="shared" si="1"/>
        <v>12.680250000000001</v>
      </c>
      <c r="L4" s="13">
        <f t="shared" si="1"/>
        <v>12.781692</v>
      </c>
      <c r="M4" s="13">
        <f t="shared" si="1"/>
        <v>16.907</v>
      </c>
      <c r="N4" s="13">
        <f t="shared" si="1"/>
        <v>20.964680000000001</v>
      </c>
      <c r="O4" s="13">
        <f t="shared" si="1"/>
        <v>25.360500000000002</v>
      </c>
      <c r="P4" s="13">
        <f t="shared" si="1"/>
        <v>25.597197999999999</v>
      </c>
      <c r="Q4" s="13">
        <f t="shared" si="1"/>
        <v>33.814</v>
      </c>
      <c r="R4" s="13">
        <f t="shared" si="1"/>
        <v>50.721000000000004</v>
      </c>
      <c r="S4" s="13">
        <f t="shared" si="1"/>
        <v>60.865200000000002</v>
      </c>
      <c r="T4" s="13">
        <f t="shared" si="1"/>
        <v>76.081500000000005</v>
      </c>
      <c r="U4" s="13">
        <f t="shared" si="1"/>
        <v>101.44200000000001</v>
      </c>
      <c r="V4" s="13">
        <f t="shared" si="1"/>
        <v>135.256</v>
      </c>
      <c r="W4" s="13">
        <f t="shared" si="1"/>
        <v>152.16300000000001</v>
      </c>
      <c r="X4" s="13">
        <f t="shared" si="1"/>
        <v>169.07</v>
      </c>
      <c r="Y4" s="13">
        <f t="shared" si="1"/>
        <v>202.88400000000001</v>
      </c>
      <c r="Z4" s="13">
        <f t="shared" si="1"/>
        <v>304.32600000000002</v>
      </c>
      <c r="AA4" s="13">
        <f t="shared" si="1"/>
        <v>405.76800000000003</v>
      </c>
      <c r="AB4" s="13">
        <f t="shared" si="1"/>
        <v>507.21</v>
      </c>
      <c r="AC4" s="13">
        <f t="shared" si="1"/>
        <v>608.65200000000004</v>
      </c>
      <c r="AD4" s="13">
        <f t="shared" si="1"/>
        <v>642.46600000000001</v>
      </c>
      <c r="AE4" s="13">
        <f t="shared" si="1"/>
        <v>659.37300000000005</v>
      </c>
      <c r="AF4" s="13">
        <f t="shared" si="1"/>
        <v>676.28</v>
      </c>
      <c r="AG4" s="13">
        <f t="shared" si="1"/>
        <v>845.35</v>
      </c>
      <c r="AH4" s="13">
        <f t="shared" si="1"/>
        <v>912.97799999999995</v>
      </c>
      <c r="AI4" s="13">
        <f t="shared" si="1"/>
        <v>1014.42</v>
      </c>
      <c r="AJ4" s="13">
        <f t="shared" si="1"/>
        <v>1690.7</v>
      </c>
      <c r="AK4" s="33"/>
      <c r="AL4" s="30"/>
    </row>
    <row r="5" spans="1:38" ht="30" x14ac:dyDescent="0.25">
      <c r="A5" s="4" t="s">
        <v>56</v>
      </c>
      <c r="B5" s="7"/>
      <c r="C5" s="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5"/>
      <c r="AL5" s="32">
        <f>SUM(C5:AK5)</f>
        <v>0</v>
      </c>
    </row>
    <row r="6" spans="1:38" ht="30" x14ac:dyDescent="0.25">
      <c r="A6" s="4" t="s">
        <v>60</v>
      </c>
      <c r="B6" s="11">
        <f t="shared" ref="B6:AK6" si="2">(B4*B5)/128</f>
        <v>0</v>
      </c>
      <c r="C6" s="11">
        <f t="shared" si="2"/>
        <v>0</v>
      </c>
      <c r="D6" s="11">
        <f t="shared" si="2"/>
        <v>0</v>
      </c>
      <c r="E6" s="11">
        <f t="shared" si="2"/>
        <v>0</v>
      </c>
      <c r="F6" s="11">
        <f t="shared" si="2"/>
        <v>0</v>
      </c>
      <c r="G6" s="11">
        <f t="shared" si="2"/>
        <v>0</v>
      </c>
      <c r="H6" s="11">
        <f t="shared" si="2"/>
        <v>0</v>
      </c>
      <c r="I6" s="11">
        <f t="shared" si="2"/>
        <v>0</v>
      </c>
      <c r="J6" s="11">
        <f t="shared" si="2"/>
        <v>0</v>
      </c>
      <c r="K6" s="11">
        <f t="shared" si="2"/>
        <v>0</v>
      </c>
      <c r="L6" s="11">
        <f t="shared" si="2"/>
        <v>0</v>
      </c>
      <c r="M6" s="11">
        <f t="shared" si="2"/>
        <v>0</v>
      </c>
      <c r="N6" s="11">
        <f t="shared" si="2"/>
        <v>0</v>
      </c>
      <c r="O6" s="11">
        <f t="shared" si="2"/>
        <v>0</v>
      </c>
      <c r="P6" s="11">
        <f t="shared" si="2"/>
        <v>0</v>
      </c>
      <c r="Q6" s="11">
        <f t="shared" si="2"/>
        <v>0</v>
      </c>
      <c r="R6" s="11">
        <f t="shared" si="2"/>
        <v>0</v>
      </c>
      <c r="S6" s="11">
        <f t="shared" si="2"/>
        <v>0</v>
      </c>
      <c r="T6" s="11">
        <f t="shared" si="2"/>
        <v>0</v>
      </c>
      <c r="U6" s="11">
        <f t="shared" si="2"/>
        <v>0</v>
      </c>
      <c r="V6" s="11">
        <f t="shared" si="2"/>
        <v>0</v>
      </c>
      <c r="W6" s="11">
        <f t="shared" si="2"/>
        <v>0</v>
      </c>
      <c r="X6" s="11">
        <f t="shared" si="2"/>
        <v>0</v>
      </c>
      <c r="Y6" s="11">
        <f t="shared" si="2"/>
        <v>0</v>
      </c>
      <c r="Z6" s="11">
        <f t="shared" si="2"/>
        <v>0</v>
      </c>
      <c r="AA6" s="11">
        <f t="shared" si="2"/>
        <v>0</v>
      </c>
      <c r="AB6" s="11">
        <f t="shared" si="2"/>
        <v>0</v>
      </c>
      <c r="AC6" s="11">
        <f t="shared" si="2"/>
        <v>0</v>
      </c>
      <c r="AD6" s="11">
        <f t="shared" si="2"/>
        <v>0</v>
      </c>
      <c r="AE6" s="11">
        <f t="shared" si="2"/>
        <v>0</v>
      </c>
      <c r="AF6" s="11">
        <f t="shared" si="2"/>
        <v>0</v>
      </c>
      <c r="AG6" s="11">
        <f t="shared" si="2"/>
        <v>0</v>
      </c>
      <c r="AH6" s="11">
        <f t="shared" si="2"/>
        <v>0</v>
      </c>
      <c r="AI6" s="11">
        <f t="shared" si="2"/>
        <v>0</v>
      </c>
      <c r="AJ6" s="11">
        <f t="shared" si="2"/>
        <v>0</v>
      </c>
      <c r="AK6" s="31">
        <f t="shared" si="2"/>
        <v>0</v>
      </c>
      <c r="AL6" s="30">
        <f>SUM(C6:AK6)</f>
        <v>0</v>
      </c>
    </row>
    <row r="7" spans="1:38" x14ac:dyDescent="0.25"/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70002-01CB-434F-80E9-108687152B11}">
  <dimension ref="A1:AM7"/>
  <sheetViews>
    <sheetView showGridLines="0" tabSelected="1" topLeftCell="S1" workbookViewId="0">
      <selection activeCell="AF6" sqref="AF6"/>
    </sheetView>
  </sheetViews>
  <sheetFormatPr defaultColWidth="0" defaultRowHeight="15" customHeight="1" zeroHeight="1" x14ac:dyDescent="0.25"/>
  <cols>
    <col min="1" max="1" width="16.42578125" customWidth="1"/>
    <col min="2" max="20" width="9.140625" customWidth="1"/>
    <col min="21" max="21" width="10" customWidth="1"/>
    <col min="22" max="39" width="9.140625" customWidth="1"/>
    <col min="40" max="16384" width="9.140625" hidden="1"/>
  </cols>
  <sheetData>
    <row r="1" spans="1:38" ht="45" x14ac:dyDescent="0.25">
      <c r="A1" s="4" t="s">
        <v>59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5" t="s">
        <v>26</v>
      </c>
      <c r="N1" s="5" t="s">
        <v>27</v>
      </c>
      <c r="O1" s="5" t="s">
        <v>28</v>
      </c>
      <c r="P1" s="5" t="s">
        <v>29</v>
      </c>
      <c r="Q1" s="5" t="s">
        <v>30</v>
      </c>
      <c r="R1" s="5" t="s">
        <v>31</v>
      </c>
      <c r="S1" s="5" t="s">
        <v>32</v>
      </c>
      <c r="T1" s="5" t="s">
        <v>33</v>
      </c>
      <c r="U1" s="5" t="s">
        <v>34</v>
      </c>
      <c r="V1" s="5" t="s">
        <v>35</v>
      </c>
      <c r="W1" s="35" t="s">
        <v>36</v>
      </c>
      <c r="X1" s="35" t="s">
        <v>37</v>
      </c>
      <c r="Y1" s="5" t="s">
        <v>38</v>
      </c>
      <c r="Z1" s="35" t="s">
        <v>39</v>
      </c>
      <c r="AA1" s="5" t="s">
        <v>40</v>
      </c>
      <c r="AB1" s="35" t="s">
        <v>41</v>
      </c>
      <c r="AC1" s="5" t="s">
        <v>42</v>
      </c>
      <c r="AD1" s="5" t="s">
        <v>43</v>
      </c>
      <c r="AE1" s="5" t="s">
        <v>44</v>
      </c>
      <c r="AF1" s="5" t="s">
        <v>45</v>
      </c>
      <c r="AG1" s="5" t="s">
        <v>46</v>
      </c>
      <c r="AH1" s="5" t="s">
        <v>47</v>
      </c>
      <c r="AI1" s="5" t="s">
        <v>48</v>
      </c>
      <c r="AJ1" s="5" t="s">
        <v>49</v>
      </c>
      <c r="AK1" s="28" t="s">
        <v>14</v>
      </c>
      <c r="AL1" s="34" t="s">
        <v>58</v>
      </c>
    </row>
    <row r="2" spans="1:38" ht="30" x14ac:dyDescent="0.25">
      <c r="A2" s="4" t="s">
        <v>50</v>
      </c>
      <c r="B2" s="5">
        <v>0.1</v>
      </c>
      <c r="C2" s="5">
        <v>0.15</v>
      </c>
      <c r="D2" s="11">
        <v>0.1875</v>
      </c>
      <c r="E2" s="11">
        <v>0.25</v>
      </c>
      <c r="F2" s="11">
        <v>0.3</v>
      </c>
      <c r="G2" s="11">
        <v>0.33</v>
      </c>
      <c r="H2" s="11">
        <v>0.33100000000000002</v>
      </c>
      <c r="I2" s="11">
        <v>0.33800000000000002</v>
      </c>
      <c r="J2" s="11">
        <v>0.35499999999999998</v>
      </c>
      <c r="K2" s="11">
        <v>0.375</v>
      </c>
      <c r="L2" s="11">
        <v>0.378</v>
      </c>
      <c r="M2" s="11">
        <v>0.5</v>
      </c>
      <c r="N2" s="11">
        <v>0.62</v>
      </c>
      <c r="O2" s="11">
        <v>0.75</v>
      </c>
      <c r="P2" s="11">
        <v>0.75700000000000001</v>
      </c>
      <c r="Q2" s="11">
        <v>1</v>
      </c>
      <c r="R2" s="11">
        <v>1.5</v>
      </c>
      <c r="S2" s="11">
        <v>1.8</v>
      </c>
      <c r="T2" s="11">
        <v>2.25</v>
      </c>
      <c r="U2" s="11">
        <v>3</v>
      </c>
      <c r="V2" s="11">
        <v>4</v>
      </c>
      <c r="W2" s="11">
        <v>4.5</v>
      </c>
      <c r="X2" s="11">
        <v>5</v>
      </c>
      <c r="Y2" s="11">
        <v>6</v>
      </c>
      <c r="Z2" s="11">
        <v>9</v>
      </c>
      <c r="AA2" s="11">
        <v>12</v>
      </c>
      <c r="AB2" s="11">
        <v>15</v>
      </c>
      <c r="AC2" s="11">
        <v>18</v>
      </c>
      <c r="AD2" s="11">
        <v>19</v>
      </c>
      <c r="AE2" s="11">
        <v>19.5</v>
      </c>
      <c r="AF2" s="11">
        <v>20</v>
      </c>
      <c r="AG2" s="11">
        <v>25</v>
      </c>
      <c r="AH2" s="11">
        <v>27</v>
      </c>
      <c r="AI2" s="11">
        <v>30</v>
      </c>
      <c r="AJ2" s="11">
        <v>50</v>
      </c>
      <c r="AK2" s="12"/>
      <c r="AL2" s="30"/>
    </row>
    <row r="3" spans="1:38" x14ac:dyDescent="0.25">
      <c r="A3" s="4" t="s">
        <v>62</v>
      </c>
      <c r="B3" s="5">
        <v>100</v>
      </c>
      <c r="C3" s="5">
        <v>150</v>
      </c>
      <c r="D3" s="11">
        <v>187.5</v>
      </c>
      <c r="E3" s="11">
        <v>250</v>
      </c>
      <c r="F3" s="11">
        <v>300</v>
      </c>
      <c r="G3" s="11">
        <v>330</v>
      </c>
      <c r="H3" s="11">
        <v>331</v>
      </c>
      <c r="I3" s="11">
        <v>338</v>
      </c>
      <c r="J3" s="11">
        <v>355</v>
      </c>
      <c r="K3" s="11">
        <v>375</v>
      </c>
      <c r="L3" s="11">
        <v>378</v>
      </c>
      <c r="M3" s="11">
        <v>500</v>
      </c>
      <c r="N3" s="11">
        <v>620</v>
      </c>
      <c r="O3" s="11">
        <v>750</v>
      </c>
      <c r="P3" s="11">
        <v>757</v>
      </c>
      <c r="Q3" s="11" t="s">
        <v>51</v>
      </c>
      <c r="R3" s="11" t="s">
        <v>51</v>
      </c>
      <c r="S3" s="11" t="s">
        <v>51</v>
      </c>
      <c r="T3" s="11" t="s">
        <v>51</v>
      </c>
      <c r="U3" s="11" t="s">
        <v>51</v>
      </c>
      <c r="V3" s="11" t="s">
        <v>51</v>
      </c>
      <c r="W3" s="11" t="s">
        <v>51</v>
      </c>
      <c r="X3" s="11" t="s">
        <v>51</v>
      </c>
      <c r="Y3" s="11" t="s">
        <v>51</v>
      </c>
      <c r="Z3" s="11" t="s">
        <v>51</v>
      </c>
      <c r="AA3" s="11" t="s">
        <v>51</v>
      </c>
      <c r="AB3" s="11" t="s">
        <v>51</v>
      </c>
      <c r="AC3" s="11" t="s">
        <v>51</v>
      </c>
      <c r="AD3" s="11" t="s">
        <v>51</v>
      </c>
      <c r="AE3" s="11" t="s">
        <v>51</v>
      </c>
      <c r="AF3" s="11" t="s">
        <v>51</v>
      </c>
      <c r="AG3" s="11" t="s">
        <v>51</v>
      </c>
      <c r="AH3" s="11" t="s">
        <v>51</v>
      </c>
      <c r="AI3" s="11" t="s">
        <v>51</v>
      </c>
      <c r="AJ3" s="11" t="s">
        <v>51</v>
      </c>
      <c r="AK3" s="12"/>
      <c r="AL3" s="30"/>
    </row>
    <row r="4" spans="1:38" x14ac:dyDescent="0.25">
      <c r="A4" s="4" t="s">
        <v>61</v>
      </c>
      <c r="B4" s="13">
        <f t="shared" ref="B4:H4" si="0">B2*33.814</f>
        <v>3.3814000000000002</v>
      </c>
      <c r="C4" s="13">
        <f t="shared" si="0"/>
        <v>5.0720999999999998</v>
      </c>
      <c r="D4" s="13">
        <f t="shared" si="0"/>
        <v>6.3401250000000005</v>
      </c>
      <c r="E4" s="13">
        <f t="shared" si="0"/>
        <v>8.4535</v>
      </c>
      <c r="F4" s="13">
        <f t="shared" si="0"/>
        <v>10.1442</v>
      </c>
      <c r="G4" s="13">
        <f t="shared" si="0"/>
        <v>11.158620000000001</v>
      </c>
      <c r="H4" s="13">
        <f t="shared" si="0"/>
        <v>11.192434</v>
      </c>
      <c r="I4" s="13">
        <v>10</v>
      </c>
      <c r="J4" s="13">
        <f t="shared" ref="J4:AJ4" si="1">J2*33.814</f>
        <v>12.003969999999999</v>
      </c>
      <c r="K4" s="13">
        <f t="shared" si="1"/>
        <v>12.680250000000001</v>
      </c>
      <c r="L4" s="13">
        <f t="shared" si="1"/>
        <v>12.781692</v>
      </c>
      <c r="M4" s="13">
        <f t="shared" si="1"/>
        <v>16.907</v>
      </c>
      <c r="N4" s="13">
        <f t="shared" si="1"/>
        <v>20.964680000000001</v>
      </c>
      <c r="O4" s="13">
        <f t="shared" si="1"/>
        <v>25.360500000000002</v>
      </c>
      <c r="P4" s="13">
        <f t="shared" si="1"/>
        <v>25.597197999999999</v>
      </c>
      <c r="Q4" s="13">
        <f t="shared" si="1"/>
        <v>33.814</v>
      </c>
      <c r="R4" s="13">
        <f t="shared" si="1"/>
        <v>50.721000000000004</v>
      </c>
      <c r="S4" s="13">
        <f t="shared" si="1"/>
        <v>60.865200000000002</v>
      </c>
      <c r="T4" s="13">
        <f t="shared" si="1"/>
        <v>76.081500000000005</v>
      </c>
      <c r="U4" s="13">
        <f t="shared" si="1"/>
        <v>101.44200000000001</v>
      </c>
      <c r="V4" s="13">
        <f t="shared" si="1"/>
        <v>135.256</v>
      </c>
      <c r="W4" s="13">
        <f t="shared" si="1"/>
        <v>152.16300000000001</v>
      </c>
      <c r="X4" s="13">
        <f t="shared" si="1"/>
        <v>169.07</v>
      </c>
      <c r="Y4" s="13">
        <f t="shared" si="1"/>
        <v>202.88400000000001</v>
      </c>
      <c r="Z4" s="13">
        <f t="shared" si="1"/>
        <v>304.32600000000002</v>
      </c>
      <c r="AA4" s="13">
        <f t="shared" si="1"/>
        <v>405.76800000000003</v>
      </c>
      <c r="AB4" s="13">
        <f t="shared" si="1"/>
        <v>507.21</v>
      </c>
      <c r="AC4" s="13">
        <f t="shared" si="1"/>
        <v>608.65200000000004</v>
      </c>
      <c r="AD4" s="13">
        <f t="shared" si="1"/>
        <v>642.46600000000001</v>
      </c>
      <c r="AE4" s="13">
        <f t="shared" si="1"/>
        <v>659.37300000000005</v>
      </c>
      <c r="AF4" s="13">
        <f t="shared" si="1"/>
        <v>676.28</v>
      </c>
      <c r="AG4" s="13">
        <f t="shared" si="1"/>
        <v>845.35</v>
      </c>
      <c r="AH4" s="13">
        <f t="shared" si="1"/>
        <v>912.97799999999995</v>
      </c>
      <c r="AI4" s="13">
        <f t="shared" si="1"/>
        <v>1014.42</v>
      </c>
      <c r="AJ4" s="13">
        <f t="shared" si="1"/>
        <v>1690.7</v>
      </c>
      <c r="AK4" s="33"/>
      <c r="AL4" s="30"/>
    </row>
    <row r="5" spans="1:38" ht="30" x14ac:dyDescent="0.25">
      <c r="A5" s="4" t="s">
        <v>56</v>
      </c>
      <c r="B5" s="7"/>
      <c r="C5" s="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5"/>
      <c r="AL5" s="32">
        <f>SUM(C5:AK5)</f>
        <v>0</v>
      </c>
    </row>
    <row r="6" spans="1:38" ht="30" x14ac:dyDescent="0.25">
      <c r="A6" s="4" t="s">
        <v>60</v>
      </c>
      <c r="B6" s="11">
        <f t="shared" ref="B6:AK6" si="2">(B4*B5)/128</f>
        <v>0</v>
      </c>
      <c r="C6" s="11">
        <f t="shared" si="2"/>
        <v>0</v>
      </c>
      <c r="D6" s="11">
        <f t="shared" si="2"/>
        <v>0</v>
      </c>
      <c r="E6" s="11">
        <f t="shared" si="2"/>
        <v>0</v>
      </c>
      <c r="F6" s="11">
        <f t="shared" si="2"/>
        <v>0</v>
      </c>
      <c r="G6" s="11">
        <f t="shared" si="2"/>
        <v>0</v>
      </c>
      <c r="H6" s="11">
        <f t="shared" si="2"/>
        <v>0</v>
      </c>
      <c r="I6" s="11">
        <f t="shared" si="2"/>
        <v>0</v>
      </c>
      <c r="J6" s="11">
        <f t="shared" si="2"/>
        <v>0</v>
      </c>
      <c r="K6" s="11">
        <f t="shared" si="2"/>
        <v>0</v>
      </c>
      <c r="L6" s="11">
        <f t="shared" si="2"/>
        <v>0</v>
      </c>
      <c r="M6" s="11">
        <f t="shared" si="2"/>
        <v>0</v>
      </c>
      <c r="N6" s="11">
        <f t="shared" si="2"/>
        <v>0</v>
      </c>
      <c r="O6" s="11">
        <f t="shared" si="2"/>
        <v>0</v>
      </c>
      <c r="P6" s="11">
        <f t="shared" si="2"/>
        <v>0</v>
      </c>
      <c r="Q6" s="11">
        <f t="shared" si="2"/>
        <v>0</v>
      </c>
      <c r="R6" s="11">
        <f t="shared" si="2"/>
        <v>0</v>
      </c>
      <c r="S6" s="11">
        <f t="shared" si="2"/>
        <v>0</v>
      </c>
      <c r="T6" s="11">
        <f t="shared" si="2"/>
        <v>0</v>
      </c>
      <c r="U6" s="11">
        <f t="shared" si="2"/>
        <v>0</v>
      </c>
      <c r="V6" s="11">
        <f t="shared" si="2"/>
        <v>0</v>
      </c>
      <c r="W6" s="11">
        <f t="shared" si="2"/>
        <v>0</v>
      </c>
      <c r="X6" s="11">
        <f t="shared" si="2"/>
        <v>0</v>
      </c>
      <c r="Y6" s="11">
        <f t="shared" si="2"/>
        <v>0</v>
      </c>
      <c r="Z6" s="11">
        <f t="shared" si="2"/>
        <v>0</v>
      </c>
      <c r="AA6" s="11">
        <f t="shared" si="2"/>
        <v>0</v>
      </c>
      <c r="AB6" s="11">
        <f t="shared" si="2"/>
        <v>0</v>
      </c>
      <c r="AC6" s="11">
        <f t="shared" si="2"/>
        <v>0</v>
      </c>
      <c r="AD6" s="11">
        <f t="shared" si="2"/>
        <v>0</v>
      </c>
      <c r="AE6" s="11">
        <f t="shared" si="2"/>
        <v>0</v>
      </c>
      <c r="AF6" s="11">
        <f t="shared" si="2"/>
        <v>0</v>
      </c>
      <c r="AG6" s="11">
        <f t="shared" si="2"/>
        <v>0</v>
      </c>
      <c r="AH6" s="11">
        <f t="shared" si="2"/>
        <v>0</v>
      </c>
      <c r="AI6" s="11">
        <f t="shared" si="2"/>
        <v>0</v>
      </c>
      <c r="AJ6" s="11">
        <f t="shared" si="2"/>
        <v>0</v>
      </c>
      <c r="AK6" s="31">
        <f t="shared" si="2"/>
        <v>0</v>
      </c>
      <c r="AL6" s="30">
        <f>SUM(C6:AK6)</f>
        <v>0</v>
      </c>
    </row>
    <row r="7" spans="1:38" x14ac:dyDescent="0.25"/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DE594C190C54B9BFDDBA4F7C22185" ma:contentTypeVersion="3" ma:contentTypeDescription="Create a new document." ma:contentTypeScope="" ma:versionID="563eec1928cf9310e9673a4320582858">
  <xsd:schema xmlns:xsd="http://www.w3.org/2001/XMLSchema" xmlns:xs="http://www.w3.org/2001/XMLSchema" xmlns:p="http://schemas.microsoft.com/office/2006/metadata/properties" xmlns:ns2="a3b3d89e-92cc-40a2-b946-b58503e949fe" targetNamespace="http://schemas.microsoft.com/office/2006/metadata/properties" ma:root="true" ma:fieldsID="537aae0aa8dfacd34271dd8d6e898836" ns2:_="">
    <xsd:import namespace="a3b3d89e-92cc-40a2-b946-b58503e94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3d89e-92cc-40a2-b946-b58503e94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94BB46-8B7A-4A5D-AE46-942E5A7BB4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A5CF9B-894C-46BE-AC02-FAA163F3DC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b3d89e-92cc-40a2-b946-b58503e94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70D588-A12B-4111-B300-ED25017CAA5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MALT &lt;=6% Bbls &amp; Kegs</vt:lpstr>
      <vt:lpstr>MALT &gt; 6% Bbls &amp; Kegs</vt:lpstr>
      <vt:lpstr>HARD CIDER &lt;= 7%</vt:lpstr>
      <vt:lpstr>VINOUS &amp; HARD CIDER &gt; 7%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Malt and Vinous Beverage Gallons Worksheet</dc:title>
  <dc:creator>Owen, Angela</dc:creator>
  <cp:lastModifiedBy>Métraux, Angela</cp:lastModifiedBy>
  <dcterms:created xsi:type="dcterms:W3CDTF">2017-11-16T18:30:09Z</dcterms:created>
  <dcterms:modified xsi:type="dcterms:W3CDTF">2023-09-07T20:55:11Z</dcterms:modified>
  <cp:contentStatus>In Development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0x0101002EDDE594C190C54B9BFDDBA4F7C22185</vt:lpwstr>
  </property>
  <property fmtid="{D5CDD505-2E9C-101B-9397-08002B2CF9AE}" pid="3" name="Prior Years Available">
    <vt:bool>true</vt:bool>
  </property>
  <property fmtid="{D5CDD505-2E9C-101B-9397-08002B2CF9AE}" pid="4" name="Comments and form markup">
    <vt:lpwstr>, </vt:lpwstr>
  </property>
  <property fmtid="{D5CDD505-2E9C-101B-9397-08002B2CF9AE}" pid="5" name="Review Scheule">
    <vt:lpwstr>As needed</vt:lpwstr>
  </property>
  <property fmtid="{D5CDD505-2E9C-101B-9397-08002B2CF9AE}" pid="6" name="Review Date">
    <vt:filetime>2023-08-01T04:00:00Z</vt:filetime>
  </property>
  <property fmtid="{D5CDD505-2E9C-101B-9397-08002B2CF9AE}" pid="7" name="Clear Workflow Field">
    <vt:lpwstr>, </vt:lpwstr>
  </property>
  <property fmtid="{D5CDD505-2E9C-101B-9397-08002B2CF9AE}" pid="8" name="_Revision">
    <vt:filetime>2018-11-01T04:00:00Z</vt:filetime>
  </property>
  <property fmtid="{D5CDD505-2E9C-101B-9397-08002B2CF9AE}" pid="9" name="Form Type">
    <vt:lpwstr>Worksheet</vt:lpwstr>
  </property>
  <property fmtid="{D5CDD505-2E9C-101B-9397-08002B2CF9AE}" pid="10" name="Scannable">
    <vt:lpwstr>No</vt:lpwstr>
  </property>
  <property fmtid="{D5CDD505-2E9C-101B-9397-08002B2CF9AE}" pid="11" name="Form Review Process">
    <vt:lpwstr>, </vt:lpwstr>
  </property>
  <property fmtid="{D5CDD505-2E9C-101B-9397-08002B2CF9AE}" pid="12" name="Tax Type">
    <vt:lpwstr>;#MISC;#</vt:lpwstr>
  </property>
  <property fmtid="{D5CDD505-2E9C-101B-9397-08002B2CF9AE}" pid="13" name="Fillable">
    <vt:bool>false</vt:bool>
  </property>
</Properties>
</file>