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traux\Documents\ALL SITE DOCUMENTS - Copy\Forms and Publications\Forms\Personal Income Tax\TY2020\"/>
    </mc:Choice>
  </mc:AlternateContent>
  <xr:revisionPtr revIDLastSave="0" documentId="8_{90EEEF30-DA10-4B03-80D1-B5E96998ED0E}" xr6:coauthVersionLast="46" xr6:coauthVersionMax="46" xr10:uidLastSave="{00000000-0000-0000-0000-000000000000}"/>
  <workbookProtection workbookPassword="BC7F" lockStructure="1"/>
  <bookViews>
    <workbookView xWindow="-108" yWindow="-108" windowWidth="23256" windowHeight="12720" xr2:uid="{00000000-000D-0000-FFFF-FFFF00000000}"/>
  </bookViews>
  <sheets>
    <sheet name="Annual Interest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N34" i="1" l="1"/>
  <c r="L34" i="1"/>
  <c r="J34" i="1"/>
  <c r="H34" i="1"/>
  <c r="N32" i="1"/>
  <c r="L32" i="1"/>
  <c r="J32" i="1"/>
  <c r="H32" i="1"/>
  <c r="N22" i="1" l="1"/>
  <c r="L22" i="1"/>
  <c r="J22" i="1"/>
  <c r="H22" i="1"/>
  <c r="H11" i="1" l="1"/>
  <c r="H9" i="1" l="1"/>
  <c r="H15" i="1" l="1"/>
  <c r="H17" i="1" l="1"/>
  <c r="H44" i="1"/>
  <c r="J42" i="1"/>
  <c r="J44" i="1" s="1"/>
  <c r="L42" i="1"/>
  <c r="L44" i="1" s="1"/>
  <c r="N42" i="1"/>
  <c r="N44" i="1" s="1"/>
  <c r="H18" i="1" l="1"/>
  <c r="N21" i="1" s="1"/>
  <c r="J21" i="1" l="1"/>
  <c r="L21" i="1"/>
  <c r="H21" i="1"/>
  <c r="J26" i="1" l="1"/>
  <c r="H26" i="1"/>
  <c r="H28" i="1" s="1"/>
  <c r="N26" i="1"/>
  <c r="N28" i="1" s="1"/>
  <c r="L26" i="1"/>
  <c r="L28" i="1" s="1"/>
  <c r="H36" i="1" l="1"/>
  <c r="H37" i="1"/>
  <c r="N37" i="1"/>
  <c r="N36" i="1"/>
  <c r="L36" i="1"/>
  <c r="L37" i="1"/>
  <c r="J28" i="1"/>
  <c r="L45" i="1"/>
  <c r="H45" i="1"/>
  <c r="N45" i="1"/>
  <c r="J36" i="1" l="1"/>
  <c r="J37" i="1"/>
  <c r="J45" i="1"/>
  <c r="O45" i="1" s="1"/>
  <c r="N38" i="1"/>
  <c r="L38" i="1"/>
  <c r="H38" i="1"/>
  <c r="J38" i="1" l="1"/>
  <c r="O39" i="1" s="1"/>
  <c r="O48" i="1" s="1"/>
</calcChain>
</file>

<file path=xl/sharedStrings.xml><?xml version="1.0" encoding="utf-8"?>
<sst xmlns="http://schemas.openxmlformats.org/spreadsheetml/2006/main" count="49" uniqueCount="48">
  <si>
    <t xml:space="preserve">TAXPAYER INFORMATION </t>
  </si>
  <si>
    <t>Taxpayer's Last Name</t>
  </si>
  <si>
    <t>First Name</t>
  </si>
  <si>
    <t>Taxpayer's SSN</t>
  </si>
  <si>
    <t>Spouse's or CU Partner'sSSN</t>
  </si>
  <si>
    <t>REQUIRED ANNUAL PAYMENT</t>
  </si>
  <si>
    <t>CALCULATION OF UNDERPAYMENT</t>
  </si>
  <si>
    <t>TOTALS</t>
  </si>
  <si>
    <t xml:space="preserve">      apply any excess to the next quarter.</t>
  </si>
  <si>
    <t>CALCULATION OF INTEREST</t>
  </si>
  <si>
    <t>CALCULATION OF PENALTY</t>
  </si>
  <si>
    <t xml:space="preserve">       (a portion of a month counts as a whole month).</t>
  </si>
  <si>
    <t>TOTAL INTEREST AND PENALTY</t>
  </si>
  <si>
    <t>2019, IN-111, Line 20</t>
  </si>
  <si>
    <t>2019, IN-111, Line 25c</t>
  </si>
  <si>
    <t>2019, IN-111, Line 20 minus credits</t>
  </si>
  <si>
    <t xml:space="preserve">     (Form IN-111, Line 20 minus Line 25c)</t>
  </si>
  <si>
    <t xml:space="preserve">     (Form IN-111, Line 20 minus Line 25c multiplied by 90%)</t>
  </si>
  <si>
    <t xml:space="preserve">Spouse's or CU Partner's Last Name </t>
  </si>
  <si>
    <r>
      <rPr>
        <b/>
        <sz val="9"/>
        <rFont val="Calibri"/>
        <family val="2"/>
        <scheme val="minor"/>
      </rPr>
      <t>3.</t>
    </r>
    <r>
      <rPr>
        <sz val="9"/>
        <rFont val="Calibri"/>
        <family val="2"/>
        <scheme val="minor"/>
      </rPr>
      <t xml:space="preserve">  Enter the lesser of Line 1 or Line 2 </t>
    </r>
  </si>
  <si>
    <r>
      <rPr>
        <b/>
        <sz val="10"/>
        <rFont val="Calibri"/>
        <family val="2"/>
        <scheme val="minor"/>
      </rPr>
      <t>4.</t>
    </r>
    <r>
      <rPr>
        <sz val="10"/>
        <rFont val="Calibri"/>
        <family val="2"/>
        <scheme val="minor"/>
      </rPr>
      <t xml:space="preserve"> Tax payments required per quarter (multiply Line 3 by .25).</t>
    </r>
  </si>
  <si>
    <r>
      <rPr>
        <b/>
        <sz val="9"/>
        <rFont val="Calibri"/>
        <family val="2"/>
        <scheme val="minor"/>
      </rPr>
      <t>5c.</t>
    </r>
    <r>
      <rPr>
        <sz val="9"/>
        <rFont val="Calibri"/>
        <family val="2"/>
        <scheme val="minor"/>
      </rPr>
      <t xml:space="preserve"> Add Lines 5a and 5b. Each quarter should not equal more than Line 4, </t>
    </r>
  </si>
  <si>
    <r>
      <rPr>
        <b/>
        <sz val="9"/>
        <rFont val="Calibri"/>
        <family val="2"/>
        <scheme val="minor"/>
      </rPr>
      <t>6.</t>
    </r>
    <r>
      <rPr>
        <sz val="9"/>
        <rFont val="Calibri"/>
        <family val="2"/>
        <scheme val="minor"/>
      </rPr>
      <t xml:space="preserve">  Underpayment per quarter (Subtract Line 5c from Line 4).  This Line cannot be less than 0.00.</t>
    </r>
  </si>
  <si>
    <r>
      <rPr>
        <b/>
        <sz val="9"/>
        <rFont val="Calibri"/>
        <family val="2"/>
        <scheme val="minor"/>
      </rPr>
      <t>8a.</t>
    </r>
    <r>
      <rPr>
        <sz val="9"/>
        <rFont val="Calibri"/>
        <family val="2"/>
        <scheme val="minor"/>
      </rPr>
      <t xml:space="preserve">  Number of days AFTER the due date to the date reported on Line 7 for each quarter,</t>
    </r>
  </si>
  <si>
    <r>
      <rPr>
        <b/>
        <sz val="9"/>
        <rFont val="Calibri"/>
        <family val="2"/>
        <scheme val="minor"/>
      </rPr>
      <t>10.</t>
    </r>
    <r>
      <rPr>
        <sz val="9"/>
        <rFont val="Calibri"/>
        <family val="2"/>
        <scheme val="minor"/>
      </rPr>
      <t xml:space="preserve">  Interest due per quarter (add Lines 9a and 9b).</t>
    </r>
  </si>
  <si>
    <r>
      <rPr>
        <b/>
        <sz val="9"/>
        <rFont val="Arial"/>
        <family val="2"/>
      </rPr>
      <t>11.</t>
    </r>
    <r>
      <rPr>
        <sz val="9"/>
        <rFont val="Arial"/>
        <family val="2"/>
      </rPr>
      <t xml:space="preserve"> Total </t>
    </r>
    <r>
      <rPr>
        <sz val="10"/>
        <rFont val="Arial"/>
        <family val="2"/>
      </rPr>
      <t>underpayment interest due (add Line 10 columns).</t>
    </r>
  </si>
  <si>
    <r>
      <rPr>
        <b/>
        <sz val="9"/>
        <rFont val="Calibri"/>
        <family val="2"/>
        <scheme val="minor"/>
      </rPr>
      <t>12.</t>
    </r>
    <r>
      <rPr>
        <sz val="9"/>
        <rFont val="Calibri"/>
        <family val="2"/>
        <scheme val="minor"/>
      </rPr>
      <t xml:space="preserve">  Number of months FROM the due date of that quarter to the date shown on Line 7 </t>
    </r>
  </si>
  <si>
    <r>
      <rPr>
        <b/>
        <sz val="9"/>
        <rFont val="Calibri"/>
        <family val="2"/>
        <scheme val="minor"/>
      </rPr>
      <t>13.</t>
    </r>
    <r>
      <rPr>
        <sz val="9"/>
        <rFont val="Calibri"/>
        <family val="2"/>
        <scheme val="minor"/>
      </rPr>
      <t xml:space="preserve">  Penalty due per quarter (Multiply Line 12 by .01 (1%) then by Line 6).</t>
    </r>
  </si>
  <si>
    <r>
      <rPr>
        <b/>
        <sz val="9"/>
        <rFont val="Calibri"/>
        <family val="2"/>
        <scheme val="minor"/>
      </rPr>
      <t xml:space="preserve">14. </t>
    </r>
    <r>
      <rPr>
        <sz val="9"/>
        <rFont val="Calibri"/>
        <family val="2"/>
        <scheme val="minor"/>
      </rPr>
      <t xml:space="preserve"> Total underpayment penalty due (add Line 13 columns).</t>
    </r>
  </si>
  <si>
    <r>
      <rPr>
        <b/>
        <sz val="9"/>
        <rFont val="Calibri"/>
        <family val="2"/>
        <scheme val="minor"/>
      </rPr>
      <t>15.</t>
    </r>
    <r>
      <rPr>
        <sz val="9"/>
        <rFont val="Calibri"/>
        <family val="2"/>
        <scheme val="minor"/>
      </rPr>
      <t xml:space="preserve">  Total underestimated interest and penalty due (add Line 11 total and Line 14 total).</t>
    </r>
  </si>
  <si>
    <t>2020, IN-111, Line 20</t>
  </si>
  <si>
    <t>2020, IN-111, Line 25c</t>
  </si>
  <si>
    <t>2020, IN-111, Line 20 minus credits</t>
  </si>
  <si>
    <r>
      <rPr>
        <b/>
        <sz val="9"/>
        <rFont val="Calibri"/>
        <family val="2"/>
        <scheme val="minor"/>
      </rPr>
      <t>1.</t>
    </r>
    <r>
      <rPr>
        <sz val="9"/>
        <rFont val="Calibri"/>
        <family val="2"/>
        <scheme val="minor"/>
      </rPr>
      <t xml:space="preserve">  90%  of 2020 Vermont Tax minus Credits</t>
    </r>
  </si>
  <si>
    <r>
      <rPr>
        <b/>
        <sz val="9"/>
        <rFont val="Calibri"/>
        <family val="2"/>
        <scheme val="minor"/>
      </rPr>
      <t>2.</t>
    </r>
    <r>
      <rPr>
        <sz val="9"/>
        <rFont val="Calibri"/>
        <family val="2"/>
        <scheme val="minor"/>
      </rPr>
      <t xml:space="preserve">  100% of 2019 Vermont Tax minus Credits </t>
    </r>
  </si>
  <si>
    <r>
      <rPr>
        <b/>
        <sz val="9"/>
        <rFont val="Calibri"/>
        <family val="2"/>
        <scheme val="minor"/>
      </rPr>
      <t>5a.</t>
    </r>
    <r>
      <rPr>
        <sz val="9"/>
        <rFont val="Calibri"/>
        <family val="2"/>
        <scheme val="minor"/>
      </rPr>
      <t xml:space="preserve"> From 2020 Form IN-111, add Lines 25a, 25d, and 25e</t>
    </r>
  </si>
  <si>
    <r>
      <rPr>
        <b/>
        <sz val="9"/>
        <rFont val="Calibri"/>
        <family val="2"/>
        <scheme val="minor"/>
      </rPr>
      <t>5b.</t>
    </r>
    <r>
      <rPr>
        <sz val="9"/>
        <rFont val="Calibri"/>
        <family val="2"/>
        <scheme val="minor"/>
      </rPr>
      <t xml:space="preserve"> Enter 2019 overpayment and 2020 quarterly estimated payments made by the due date per quarter.</t>
    </r>
  </si>
  <si>
    <t xml:space="preserve">       2019 Carryforward (Line 27A) AND 2020 Quarterly Estimated Payments </t>
  </si>
  <si>
    <r>
      <rPr>
        <b/>
        <sz val="9"/>
        <rFont val="Calibri"/>
        <family val="2"/>
        <scheme val="minor"/>
      </rPr>
      <t xml:space="preserve">7. </t>
    </r>
    <r>
      <rPr>
        <sz val="9"/>
        <rFont val="Calibri"/>
        <family val="2"/>
        <scheme val="minor"/>
      </rPr>
      <t xml:space="preserve"> Date FULL payment was made or April 15, 2021, whichever date is earlier.</t>
    </r>
  </si>
  <si>
    <t xml:space="preserve">       or Jan.1, 2021, whichever date is ealier.</t>
  </si>
  <si>
    <r>
      <rPr>
        <b/>
        <sz val="9"/>
        <rFont val="Calibri"/>
        <family val="2"/>
        <scheme val="minor"/>
      </rPr>
      <t>8b.</t>
    </r>
    <r>
      <rPr>
        <sz val="9"/>
        <rFont val="Calibri"/>
        <family val="2"/>
        <scheme val="minor"/>
      </rPr>
      <t xml:space="preserve">  Number of days FROM Jan. 1, 2021, to the date payment was made on Line 7 for each quarter, </t>
    </r>
  </si>
  <si>
    <t xml:space="preserve">       or April 15, 2021, whichever date is earlier.  4th quarter: Use number of days from Jan. 15, 2021.</t>
  </si>
  <si>
    <r>
      <rPr>
        <b/>
        <sz val="9"/>
        <rFont val="Calibri"/>
        <family val="2"/>
        <scheme val="minor"/>
      </rPr>
      <t>9a.</t>
    </r>
    <r>
      <rPr>
        <sz val="9"/>
        <rFont val="Calibri"/>
        <family val="2"/>
        <scheme val="minor"/>
      </rPr>
      <t xml:space="preserve">  Interest due for 2020 (divide Line 8a by 365 days, multiply by 7.50%, then multiply by Line 6).</t>
    </r>
  </si>
  <si>
    <r>
      <rPr>
        <b/>
        <sz val="9"/>
        <rFont val="Calibri"/>
        <family val="2"/>
        <scheme val="minor"/>
      </rPr>
      <t>9b.</t>
    </r>
    <r>
      <rPr>
        <sz val="9"/>
        <rFont val="Calibri"/>
        <family val="2"/>
        <scheme val="minor"/>
      </rPr>
      <t xml:space="preserve">  Interest due for 2021 (divide Line 8b by 365 days, multiply by 4.00%, then by Line 6).</t>
    </r>
  </si>
  <si>
    <t>First Quarter 2020</t>
  </si>
  <si>
    <t>Second Quarter 2020</t>
  </si>
  <si>
    <t>Third Quarter 2020</t>
  </si>
  <si>
    <t>Fourth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</si>
</sst>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\ dd\,\ yyyy"/>
    <numFmt numFmtId="165" formatCode="&quot;$&quot;#,##0.00"/>
    <numFmt numFmtId="166" formatCode="m/d/yy;@"/>
    <numFmt numFmtId="167" formatCode="#,##0.00;[Red]#,##0.00"/>
    <numFmt numFmtId="168" formatCode="000\-00\-0000"/>
    <numFmt numFmtId="169" formatCode="&quot;$&quot;#,##0"/>
  </numFmts>
  <fonts count="1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name val="Calibri"/>
      <family val="2"/>
      <scheme val="minor"/>
    </font>
    <font>
      <sz val="10"/>
      <color indexed="45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4" fillId="2" borderId="0" xfId="0" applyFont="1" applyFill="1" applyAlignment="1" applyProtection="1">
      <alignment horizontal="left"/>
      <protection locked="0"/>
    </xf>
    <xf numFmtId="168" fontId="4" fillId="2" borderId="0" xfId="0" applyNumberFormat="1" applyFont="1" applyFill="1" applyAlignment="1" applyProtection="1">
      <alignment horizontal="left"/>
      <protection locked="0"/>
    </xf>
    <xf numFmtId="4" fontId="4" fillId="3" borderId="0" xfId="0" applyNumberFormat="1" applyFont="1" applyFill="1" applyAlignment="1" applyProtection="1">
      <protection locked="0"/>
    </xf>
    <xf numFmtId="2" fontId="11" fillId="3" borderId="0" xfId="0" applyNumberFormat="1" applyFont="1" applyFill="1" applyAlignment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8" fillId="0" borderId="0" xfId="0" applyFont="1" applyProtection="1"/>
    <xf numFmtId="0" fontId="1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5" fillId="0" borderId="0" xfId="0" quotePrefix="1" applyFont="1" applyAlignment="1" applyProtection="1">
      <alignment horizontal="left"/>
    </xf>
    <xf numFmtId="0" fontId="7" fillId="0" borderId="0" xfId="0" quotePrefix="1" applyFont="1" applyAlignment="1" applyProtection="1">
      <alignment horizontal="left"/>
    </xf>
    <xf numFmtId="0" fontId="10" fillId="0" borderId="0" xfId="0" quotePrefix="1" applyFont="1" applyAlignment="1" applyProtection="1">
      <alignment horizontal="left"/>
    </xf>
    <xf numFmtId="6" fontId="10" fillId="0" borderId="0" xfId="0" quotePrefix="1" applyNumberFormat="1" applyFont="1" applyAlignment="1" applyProtection="1">
      <alignment horizontal="left"/>
    </xf>
    <xf numFmtId="165" fontId="4" fillId="0" borderId="0" xfId="0" applyNumberFormat="1" applyFont="1" applyAlignment="1" applyProtection="1">
      <alignment horizontal="left"/>
    </xf>
    <xf numFmtId="6" fontId="4" fillId="0" borderId="0" xfId="0" applyNumberFormat="1" applyFont="1" applyProtection="1"/>
    <xf numFmtId="6" fontId="4" fillId="0" borderId="0" xfId="0" quotePrefix="1" applyNumberFormat="1" applyFont="1" applyProtection="1"/>
    <xf numFmtId="0" fontId="5" fillId="0" borderId="0" xfId="0" applyFont="1" applyProtection="1"/>
    <xf numFmtId="0" fontId="10" fillId="0" borderId="0" xfId="0" applyFont="1" applyProtection="1"/>
    <xf numFmtId="165" fontId="4" fillId="0" borderId="0" xfId="0" applyNumberFormat="1" applyFont="1" applyProtection="1"/>
    <xf numFmtId="44" fontId="4" fillId="0" borderId="0" xfId="1" applyFont="1" applyProtection="1"/>
    <xf numFmtId="0" fontId="4" fillId="0" borderId="0" xfId="0" applyFont="1" applyFill="1" applyProtection="1"/>
    <xf numFmtId="164" fontId="6" fillId="0" borderId="0" xfId="0" applyNumberFormat="1" applyFont="1" applyAlignment="1" applyProtection="1">
      <alignment horizontal="left"/>
    </xf>
    <xf numFmtId="4" fontId="4" fillId="0" borderId="0" xfId="0" applyNumberFormat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4" fontId="4" fillId="0" borderId="0" xfId="0" applyNumberFormat="1" applyFont="1" applyFill="1" applyAlignment="1" applyProtection="1"/>
    <xf numFmtId="4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2" fontId="11" fillId="0" borderId="0" xfId="0" applyNumberFormat="1" applyFont="1" applyAlignment="1" applyProtection="1">
      <alignment horizontal="right"/>
    </xf>
    <xf numFmtId="0" fontId="10" fillId="0" borderId="0" xfId="0" applyFont="1" applyFill="1" applyProtection="1"/>
    <xf numFmtId="2" fontId="11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2" fontId="4" fillId="0" borderId="0" xfId="0" applyNumberFormat="1" applyFont="1" applyFill="1" applyAlignment="1" applyProtection="1"/>
    <xf numFmtId="2" fontId="4" fillId="0" borderId="0" xfId="0" applyNumberFormat="1" applyFont="1" applyFill="1" applyAlignment="1" applyProtection="1">
      <alignment horizontal="right"/>
    </xf>
    <xf numFmtId="165" fontId="12" fillId="0" borderId="0" xfId="0" applyNumberFormat="1" applyFont="1" applyAlignment="1" applyProtection="1">
      <alignment horizontal="right"/>
    </xf>
    <xf numFmtId="2" fontId="12" fillId="0" borderId="0" xfId="0" applyNumberFormat="1" applyFont="1" applyAlignment="1" applyProtection="1">
      <alignment horizontal="right"/>
    </xf>
    <xf numFmtId="164" fontId="4" fillId="0" borderId="0" xfId="0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right"/>
    </xf>
    <xf numFmtId="1" fontId="4" fillId="0" borderId="0" xfId="0" applyNumberFormat="1" applyFont="1" applyAlignment="1" applyProtection="1">
      <alignment horizontal="right"/>
    </xf>
    <xf numFmtId="165" fontId="13" fillId="0" borderId="0" xfId="0" applyNumberFormat="1" applyFont="1" applyProtection="1"/>
    <xf numFmtId="167" fontId="4" fillId="0" borderId="0" xfId="0" applyNumberFormat="1" applyFont="1" applyAlignment="1" applyProtection="1">
      <alignment horizontal="right"/>
    </xf>
    <xf numFmtId="0" fontId="2" fillId="0" borderId="0" xfId="0" applyFont="1" applyProtection="1"/>
    <xf numFmtId="44" fontId="4" fillId="0" borderId="0" xfId="1" applyFont="1" applyAlignment="1" applyProtection="1">
      <alignment horizontal="right"/>
    </xf>
    <xf numFmtId="4" fontId="4" fillId="0" borderId="0" xfId="0" applyNumberFormat="1" applyFont="1" applyProtection="1"/>
    <xf numFmtId="169" fontId="4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2" fontId="4" fillId="3" borderId="0" xfId="0" applyNumberFormat="1" applyFont="1" applyFill="1" applyAlignment="1" applyProtection="1">
      <protection locked="0"/>
    </xf>
    <xf numFmtId="14" fontId="4" fillId="3" borderId="0" xfId="0" applyNumberFormat="1" applyFont="1" applyFill="1" applyProtection="1">
      <protection locked="0"/>
    </xf>
    <xf numFmtId="42" fontId="4" fillId="0" borderId="0" xfId="1" applyNumberFormat="1" applyFont="1" applyAlignment="1" applyProtection="1">
      <alignment horizontal="right"/>
    </xf>
    <xf numFmtId="1" fontId="4" fillId="0" borderId="0" xfId="0" applyNumberFormat="1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58"/>
  <sheetViews>
    <sheetView showGridLines="0" tabSelected="1" zoomScale="90" zoomScaleNormal="90" workbookViewId="0">
      <selection activeCell="G7" sqref="G7"/>
    </sheetView>
  </sheetViews>
  <sheetFormatPr defaultColWidth="9.109375" defaultRowHeight="13.8" x14ac:dyDescent="0.3"/>
  <cols>
    <col min="1" max="1" width="5.6640625" style="7" customWidth="1"/>
    <col min="2" max="2" width="40.88671875" style="7" customWidth="1"/>
    <col min="3" max="3" width="2.6640625" style="7" customWidth="1"/>
    <col min="4" max="4" width="20.44140625" style="7" customWidth="1"/>
    <col min="5" max="5" width="2.6640625" style="7" customWidth="1"/>
    <col min="6" max="6" width="30.109375" style="7" customWidth="1"/>
    <col min="7" max="7" width="16.44140625" style="7" customWidth="1"/>
    <col min="8" max="8" width="17.6640625" style="7" customWidth="1"/>
    <col min="9" max="9" width="2.6640625" style="7" customWidth="1"/>
    <col min="10" max="10" width="15.6640625" style="7" customWidth="1"/>
    <col min="11" max="11" width="2.6640625" style="7" customWidth="1"/>
    <col min="12" max="12" width="15.6640625" style="7" customWidth="1"/>
    <col min="13" max="13" width="2.6640625" style="7" customWidth="1"/>
    <col min="14" max="16" width="15.6640625" style="7" customWidth="1"/>
    <col min="17" max="17" width="16.6640625" style="7" customWidth="1"/>
    <col min="18" max="16384" width="9.109375" style="7"/>
  </cols>
  <sheetData>
    <row r="1" spans="2:14" ht="18" customHeight="1" x14ac:dyDescent="0.3"/>
    <row r="2" spans="2:14" ht="13.95" customHeight="1" x14ac:dyDescent="0.3">
      <c r="B2" s="8" t="s">
        <v>0</v>
      </c>
      <c r="C2" s="8"/>
      <c r="D2" s="9"/>
      <c r="E2" s="9"/>
      <c r="F2" s="9"/>
      <c r="G2" s="9"/>
      <c r="H2" s="9"/>
      <c r="I2" s="9"/>
    </row>
    <row r="3" spans="2:14" ht="7.5" customHeight="1" x14ac:dyDescent="0.3">
      <c r="B3" s="10"/>
      <c r="C3" s="10"/>
      <c r="D3" s="9"/>
      <c r="E3" s="9"/>
      <c r="F3" s="9"/>
      <c r="G3" s="9"/>
      <c r="H3" s="9"/>
      <c r="I3" s="9"/>
    </row>
    <row r="4" spans="2:14" ht="13.95" customHeight="1" x14ac:dyDescent="0.3">
      <c r="B4" s="11" t="s">
        <v>1</v>
      </c>
      <c r="C4" s="12"/>
      <c r="D4" s="11" t="s">
        <v>2</v>
      </c>
      <c r="E4" s="12"/>
      <c r="F4" s="11" t="s">
        <v>3</v>
      </c>
      <c r="G4" s="9"/>
      <c r="H4" s="9"/>
      <c r="I4" s="9"/>
    </row>
    <row r="5" spans="2:14" ht="13.95" customHeight="1" x14ac:dyDescent="0.3">
      <c r="B5" s="3"/>
      <c r="C5" s="13"/>
      <c r="D5" s="3"/>
      <c r="E5" s="13"/>
      <c r="F5" s="4"/>
      <c r="G5" s="13"/>
      <c r="H5" s="9"/>
      <c r="I5" s="9"/>
      <c r="J5" s="14"/>
      <c r="K5" s="14"/>
    </row>
    <row r="6" spans="2:14" ht="13.95" customHeight="1" x14ac:dyDescent="0.3">
      <c r="B6" s="15" t="s">
        <v>18</v>
      </c>
      <c r="C6" s="16"/>
      <c r="D6" s="15" t="s">
        <v>2</v>
      </c>
      <c r="E6" s="16"/>
      <c r="F6" s="15" t="s">
        <v>4</v>
      </c>
      <c r="G6" s="9"/>
      <c r="H6" s="9"/>
      <c r="I6" s="9"/>
    </row>
    <row r="7" spans="2:14" ht="13.95" customHeight="1" x14ac:dyDescent="0.3">
      <c r="B7" s="3"/>
      <c r="C7" s="13"/>
      <c r="D7" s="3"/>
      <c r="E7" s="13"/>
      <c r="F7" s="4"/>
      <c r="G7" s="13"/>
      <c r="H7" s="9"/>
      <c r="I7" s="9"/>
    </row>
    <row r="8" spans="2:14" ht="13.95" customHeight="1" x14ac:dyDescent="0.3">
      <c r="B8" s="17" t="s">
        <v>30</v>
      </c>
      <c r="C8" s="18"/>
      <c r="D8" s="17" t="s">
        <v>31</v>
      </c>
      <c r="E8" s="18"/>
      <c r="F8" s="19"/>
      <c r="G8" s="19"/>
      <c r="H8" s="17" t="s">
        <v>32</v>
      </c>
      <c r="I8" s="19"/>
      <c r="J8" s="20"/>
      <c r="K8" s="20"/>
    </row>
    <row r="9" spans="2:14" ht="13.95" customHeight="1" x14ac:dyDescent="0.3">
      <c r="B9" s="5"/>
      <c r="C9" s="13"/>
      <c r="D9" s="5"/>
      <c r="E9" s="13"/>
      <c r="F9" s="9"/>
      <c r="G9" s="9"/>
      <c r="H9" s="21">
        <f>B9-D9</f>
        <v>0</v>
      </c>
      <c r="I9" s="9"/>
      <c r="J9" s="22"/>
      <c r="K9" s="22"/>
      <c r="L9" s="22"/>
      <c r="M9" s="22"/>
    </row>
    <row r="10" spans="2:14" ht="13.95" customHeight="1" x14ac:dyDescent="0.3">
      <c r="B10" s="17" t="s">
        <v>13</v>
      </c>
      <c r="C10" s="18"/>
      <c r="D10" s="17" t="s">
        <v>14</v>
      </c>
      <c r="E10" s="18"/>
      <c r="F10" s="19"/>
      <c r="G10" s="9"/>
      <c r="H10" s="15" t="s">
        <v>15</v>
      </c>
      <c r="I10" s="9"/>
      <c r="J10" s="19"/>
      <c r="K10" s="19"/>
    </row>
    <row r="11" spans="2:14" ht="13.95" customHeight="1" x14ac:dyDescent="0.3">
      <c r="B11" s="5"/>
      <c r="C11" s="13"/>
      <c r="D11" s="5"/>
      <c r="E11" s="13"/>
      <c r="F11" s="9"/>
      <c r="G11" s="9"/>
      <c r="H11" s="21">
        <f>B11-D11</f>
        <v>0</v>
      </c>
      <c r="I11" s="9"/>
      <c r="J11" s="22"/>
      <c r="K11" s="22"/>
      <c r="L11" s="22"/>
      <c r="M11" s="22"/>
    </row>
    <row r="12" spans="2:14" ht="13.95" customHeight="1" x14ac:dyDescent="0.3"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2"/>
      <c r="M12" s="22"/>
      <c r="N12" s="22"/>
    </row>
    <row r="13" spans="2:14" ht="13.95" customHeight="1" x14ac:dyDescent="0.3">
      <c r="B13" s="24" t="s">
        <v>5</v>
      </c>
      <c r="C13" s="24"/>
    </row>
    <row r="14" spans="2:14" ht="13.95" customHeight="1" x14ac:dyDescent="0.3">
      <c r="B14" s="25" t="s">
        <v>33</v>
      </c>
      <c r="C14" s="25"/>
      <c r="D14" s="26"/>
      <c r="E14" s="26"/>
    </row>
    <row r="15" spans="2:14" ht="13.95" customHeight="1" x14ac:dyDescent="0.3">
      <c r="B15" s="25" t="s">
        <v>17</v>
      </c>
      <c r="C15" s="25"/>
      <c r="H15" s="27">
        <f>H9*0.9</f>
        <v>0</v>
      </c>
      <c r="I15" s="27"/>
      <c r="J15" s="26"/>
      <c r="K15" s="26"/>
    </row>
    <row r="16" spans="2:14" ht="13.95" customHeight="1" x14ac:dyDescent="0.3">
      <c r="B16" s="25" t="s">
        <v>34</v>
      </c>
      <c r="C16" s="25"/>
      <c r="J16" s="26"/>
      <c r="K16" s="26"/>
    </row>
    <row r="17" spans="2:16" ht="13.95" customHeight="1" x14ac:dyDescent="0.3">
      <c r="B17" s="25" t="s">
        <v>16</v>
      </c>
      <c r="C17" s="25"/>
      <c r="D17" s="26"/>
      <c r="E17" s="26"/>
      <c r="H17" s="27">
        <f>H11</f>
        <v>0</v>
      </c>
      <c r="I17" s="27"/>
      <c r="J17" s="26"/>
      <c r="K17" s="26"/>
    </row>
    <row r="18" spans="2:16" ht="13.95" customHeight="1" x14ac:dyDescent="0.3">
      <c r="B18" s="25" t="s">
        <v>19</v>
      </c>
      <c r="C18" s="25"/>
      <c r="H18" s="27">
        <f>IF(H15&gt;H17,H17,H15)</f>
        <v>0</v>
      </c>
      <c r="I18" s="27"/>
      <c r="J18" s="26"/>
      <c r="K18" s="26"/>
    </row>
    <row r="19" spans="2:16" ht="13.95" customHeight="1" x14ac:dyDescent="0.3"/>
    <row r="20" spans="2:16" ht="13.95" customHeight="1" x14ac:dyDescent="0.3">
      <c r="B20" s="24" t="s">
        <v>6</v>
      </c>
      <c r="C20" s="24"/>
      <c r="G20" s="28"/>
      <c r="H20" s="29">
        <v>44027</v>
      </c>
      <c r="I20" s="29"/>
      <c r="J20" s="29">
        <v>44027</v>
      </c>
      <c r="K20" s="29"/>
      <c r="L20" s="29">
        <v>44089</v>
      </c>
      <c r="M20" s="29"/>
      <c r="N20" s="29">
        <v>44211</v>
      </c>
      <c r="O20" s="29" t="s">
        <v>7</v>
      </c>
      <c r="P20" s="10"/>
    </row>
    <row r="21" spans="2:16" ht="13.95" customHeight="1" x14ac:dyDescent="0.3">
      <c r="B21" s="7" t="s">
        <v>20</v>
      </c>
      <c r="G21" s="28"/>
      <c r="H21" s="30">
        <f>H18/4</f>
        <v>0</v>
      </c>
      <c r="I21" s="31"/>
      <c r="J21" s="30">
        <f>H18/4</f>
        <v>0</v>
      </c>
      <c r="K21" s="31"/>
      <c r="L21" s="30">
        <f>H18/4</f>
        <v>0</v>
      </c>
      <c r="M21" s="31"/>
      <c r="N21" s="30">
        <f>H18/4</f>
        <v>0</v>
      </c>
      <c r="O21" s="31"/>
      <c r="P21" s="32"/>
    </row>
    <row r="22" spans="2:16" ht="13.95" customHeight="1" x14ac:dyDescent="0.3">
      <c r="B22" s="25" t="s">
        <v>35</v>
      </c>
      <c r="C22" s="25"/>
      <c r="G22" s="5"/>
      <c r="H22" s="33">
        <f>G22*0.25</f>
        <v>0</v>
      </c>
      <c r="I22" s="13"/>
      <c r="J22" s="33">
        <f>G22*0.25</f>
        <v>0</v>
      </c>
      <c r="K22" s="13"/>
      <c r="L22" s="34">
        <f>G22*0.25</f>
        <v>0</v>
      </c>
      <c r="M22" s="35"/>
      <c r="N22" s="34">
        <f>G22*0.25</f>
        <v>0</v>
      </c>
      <c r="O22" s="36"/>
      <c r="P22" s="32"/>
    </row>
    <row r="23" spans="2:16" s="28" customFormat="1" ht="5.25" customHeight="1" x14ac:dyDescent="0.3">
      <c r="B23" s="37"/>
      <c r="C23" s="37"/>
      <c r="H23" s="13"/>
      <c r="I23" s="13"/>
      <c r="J23" s="13"/>
      <c r="K23" s="13"/>
      <c r="L23" s="13"/>
      <c r="M23" s="13"/>
      <c r="N23" s="13"/>
      <c r="O23" s="38"/>
      <c r="P23" s="39"/>
    </row>
    <row r="24" spans="2:16" ht="13.95" customHeight="1" x14ac:dyDescent="0.3">
      <c r="B24" s="25" t="s">
        <v>36</v>
      </c>
      <c r="C24" s="25"/>
      <c r="G24" s="28"/>
      <c r="H24" s="40"/>
      <c r="I24" s="40"/>
      <c r="J24" s="40"/>
      <c r="K24" s="40"/>
      <c r="L24" s="40"/>
      <c r="M24" s="40"/>
      <c r="N24" s="40"/>
      <c r="O24" s="38"/>
      <c r="P24" s="32"/>
    </row>
    <row r="25" spans="2:16" ht="14.1" customHeight="1" x14ac:dyDescent="0.3">
      <c r="B25" s="25" t="s">
        <v>37</v>
      </c>
      <c r="C25" s="25"/>
      <c r="G25" s="28"/>
      <c r="H25" s="54"/>
      <c r="I25" s="41"/>
      <c r="J25" s="6"/>
      <c r="K25" s="41"/>
      <c r="L25" s="6"/>
      <c r="M25" s="41"/>
      <c r="N25" s="6"/>
      <c r="O25" s="38"/>
      <c r="P25" s="32"/>
    </row>
    <row r="26" spans="2:16" ht="13.95" customHeight="1" x14ac:dyDescent="0.3">
      <c r="B26" s="25" t="s">
        <v>21</v>
      </c>
      <c r="C26" s="25"/>
      <c r="G26" s="28"/>
      <c r="H26" s="31">
        <f>IF((H22+H25)&lt;H21,(H22+H25),H21)</f>
        <v>0</v>
      </c>
      <c r="I26" s="31"/>
      <c r="J26" s="31">
        <f>IF((IF((H22+H25)-H21&gt;0,(H22+H25)-H21,0)+J22+J25)&lt;J21,(IF((H22+H25)-H21&gt;0,(H22+H25)-H21,0)+J22+J25),J21)</f>
        <v>0</v>
      </c>
      <c r="K26" s="31"/>
      <c r="L26" s="31">
        <f>IF((IF((SUM(H22:J25)-SUM(H21:J21))&gt;0,(SUM(H22:J25)-SUM(H21:J21)),0)+L22+L25)&lt;L21,(IF((SUM(H22:J25)-SUM(H21:J21))&gt;0,(SUM(H22:J25)-SUM(H21:J21)),0)+L22+L25),L21)</f>
        <v>0</v>
      </c>
      <c r="M26" s="31"/>
      <c r="N26" s="31">
        <f>IF((IF((SUM(H22:L25)-SUM(H21:L21))&gt;0,(SUM(H22:L25)-SUM(H21:L21)),0)+N22+N25)&lt;N21,(IF((SUM(H22:L25)-SUM(H21:L21))&gt;0,(SUM(H22:L25)-SUM(H21:L21)),0)+N22+N25),N21)</f>
        <v>0</v>
      </c>
      <c r="O26" s="31"/>
      <c r="P26" s="42"/>
    </row>
    <row r="27" spans="2:16" ht="13.95" customHeight="1" x14ac:dyDescent="0.3">
      <c r="B27" s="25" t="s">
        <v>8</v>
      </c>
      <c r="C27" s="25"/>
      <c r="G27" s="28"/>
      <c r="J27" s="43"/>
      <c r="K27" s="43"/>
      <c r="L27" s="43"/>
      <c r="M27" s="43"/>
      <c r="N27" s="43"/>
      <c r="O27" s="43"/>
      <c r="P27" s="42"/>
    </row>
    <row r="28" spans="2:16" ht="13.95" customHeight="1" x14ac:dyDescent="0.3">
      <c r="B28" s="25" t="s">
        <v>22</v>
      </c>
      <c r="C28" s="25"/>
      <c r="G28" s="28"/>
      <c r="H28" s="31">
        <f>H21-H26</f>
        <v>0</v>
      </c>
      <c r="I28" s="31"/>
      <c r="J28" s="31">
        <f>J21-J26</f>
        <v>0</v>
      </c>
      <c r="K28" s="31"/>
      <c r="L28" s="31">
        <f>L21-L26</f>
        <v>0</v>
      </c>
      <c r="M28" s="31"/>
      <c r="N28" s="31">
        <f>N21-N26</f>
        <v>0</v>
      </c>
      <c r="O28" s="31"/>
      <c r="P28" s="32"/>
    </row>
    <row r="29" spans="2:16" ht="13.95" customHeight="1" x14ac:dyDescent="0.3">
      <c r="B29" s="25" t="s">
        <v>38</v>
      </c>
      <c r="C29" s="25"/>
      <c r="H29" s="55"/>
      <c r="I29" s="28"/>
      <c r="J29" s="55"/>
      <c r="K29" s="44"/>
      <c r="L29" s="55"/>
      <c r="M29" s="44"/>
      <c r="N29" s="55"/>
      <c r="O29" s="44"/>
      <c r="P29" s="35"/>
    </row>
    <row r="30" spans="2:16" ht="13.95" customHeight="1" x14ac:dyDescent="0.3">
      <c r="B30" s="25"/>
      <c r="C30" s="25"/>
      <c r="J30" s="45"/>
      <c r="K30" s="45"/>
      <c r="L30" s="45"/>
      <c r="M30" s="45"/>
      <c r="N30" s="45"/>
      <c r="O30" s="45"/>
      <c r="P30" s="45"/>
    </row>
    <row r="31" spans="2:16" ht="13.95" customHeight="1" x14ac:dyDescent="0.3">
      <c r="B31" s="24" t="s">
        <v>9</v>
      </c>
      <c r="C31" s="24"/>
      <c r="J31" s="45"/>
      <c r="K31" s="45"/>
      <c r="L31" s="45"/>
      <c r="M31" s="45"/>
      <c r="N31" s="45"/>
      <c r="O31" s="45"/>
      <c r="P31" s="45"/>
    </row>
    <row r="32" spans="2:16" ht="13.95" customHeight="1" x14ac:dyDescent="0.3">
      <c r="B32" s="25" t="s">
        <v>23</v>
      </c>
      <c r="C32" s="25"/>
      <c r="H32" s="7">
        <f>IF($H$29&gt;=DATE(2021,1,1),ABS("7/15/2020"-"12/31/2020"),IF($H$29&gt;DATE(2020,7,15),ABS("7/15/2020"-$H$29),0))</f>
        <v>0</v>
      </c>
      <c r="J32" s="45">
        <f>IF($J$29&gt;DATE(2021,1,1),ABS("7/15/2020"-"12/31/2020"),IF($J$29&gt;DATE(2020,7,15),ABS("7/15/2020"-$J$29),0))</f>
        <v>0</v>
      </c>
      <c r="K32" s="45"/>
      <c r="L32" s="45">
        <f>IF($L$29&gt;DATE(2021,1,1),ABS("9/15/2020"-"12/31/2020"),IF($L$29&gt;DATE(2020,9,15),ABS("9/15/2020"-$L$29),0))</f>
        <v>0</v>
      </c>
      <c r="M32" s="45"/>
      <c r="N32" s="45" t="str">
        <f>IF($N$29&gt;DATE(2021,1,1),ABS("04/15/2020"-"4/15/2020"),IF($N$29&gt;DATE(2021,1,15),ABS($N$29-"2021/01/15"),"0"))</f>
        <v>0</v>
      </c>
      <c r="O32" s="45"/>
      <c r="P32" s="45"/>
    </row>
    <row r="33" spans="2:16" ht="13.95" customHeight="1" x14ac:dyDescent="0.3">
      <c r="B33" s="25" t="s">
        <v>39</v>
      </c>
      <c r="C33" s="25"/>
      <c r="J33" s="45"/>
      <c r="K33" s="45"/>
      <c r="L33" s="45"/>
      <c r="M33" s="45"/>
      <c r="N33" s="45"/>
      <c r="O33" s="45"/>
      <c r="P33" s="45"/>
    </row>
    <row r="34" spans="2:16" ht="13.95" customHeight="1" x14ac:dyDescent="0.3">
      <c r="B34" s="25" t="s">
        <v>40</v>
      </c>
      <c r="C34" s="25"/>
      <c r="H34" s="7">
        <f>IF($H$29&gt;DATE(2020,12,31),(ABS("12/31/2020"-$H$29)),IF($H$29&lt;DATE(2021,1,15),(ABS($H$29-"4/15/2021")))*0)</f>
        <v>0</v>
      </c>
      <c r="J34" s="45">
        <f>IF($J$29&gt;DATE(2020,12,31),(ABS("12/31/2020"-$J$29)),IF($J$29&lt;=DATE(2021,1,15),(ABS($J$29-"4/15/2021")))*0)</f>
        <v>0</v>
      </c>
      <c r="K34" s="45"/>
      <c r="L34" s="45">
        <f>IF($L$29&gt;DATE(2020,12,31),(ABS("12/31/2020"-$L$29)),IF($L$29&lt;=DATE(2021,1,15),(ABS($L$29-"4/15/2021")))*0)</f>
        <v>0</v>
      </c>
      <c r="M34" s="45"/>
      <c r="N34" s="45">
        <f>IF($N$29&lt;=DATE(2021,1,1),ABS("4/15/2020"-"4/15/2020"),IF($N$29&gt;=DATE(2021,1,15),(ABS($N$29-"1/15/2021")),0))</f>
        <v>0</v>
      </c>
      <c r="O34" s="46"/>
      <c r="P34" s="45"/>
    </row>
    <row r="35" spans="2:16" ht="13.95" customHeight="1" x14ac:dyDescent="0.3">
      <c r="B35" s="25" t="s">
        <v>41</v>
      </c>
      <c r="C35" s="25"/>
      <c r="J35" s="31"/>
      <c r="K35" s="31"/>
      <c r="L35" s="31"/>
      <c r="M35" s="31"/>
      <c r="N35" s="31"/>
      <c r="O35" s="31"/>
      <c r="P35" s="45"/>
    </row>
    <row r="36" spans="2:16" ht="13.95" customHeight="1" x14ac:dyDescent="0.3">
      <c r="B36" s="25" t="s">
        <v>42</v>
      </c>
      <c r="C36" s="25"/>
      <c r="D36" s="47"/>
      <c r="E36" s="47"/>
      <c r="F36" s="26"/>
      <c r="G36" s="26"/>
      <c r="H36" s="26">
        <f>ROUND(H32/365*0.075*H28,2)</f>
        <v>0</v>
      </c>
      <c r="I36" s="26"/>
      <c r="J36" s="31">
        <f>ROUND(J32/365*0.075*J28,2)</f>
        <v>0</v>
      </c>
      <c r="K36" s="31"/>
      <c r="L36" s="31">
        <f>ROUND(L32/365*0.075*L28,2)</f>
        <v>0</v>
      </c>
      <c r="M36" s="31"/>
      <c r="N36" s="31">
        <f>ROUND(N32/365*0.075*N28,2)</f>
        <v>0</v>
      </c>
      <c r="O36" s="31"/>
      <c r="P36" s="32"/>
    </row>
    <row r="37" spans="2:16" ht="13.95" customHeight="1" x14ac:dyDescent="0.3">
      <c r="B37" s="25" t="s">
        <v>43</v>
      </c>
      <c r="C37" s="25"/>
      <c r="H37" s="7">
        <f>ROUND(H34/365*0.04*H28,2)</f>
        <v>0</v>
      </c>
      <c r="J37" s="31">
        <f>ROUND(J34/365*0.04*J28,2)</f>
        <v>0</v>
      </c>
      <c r="K37" s="31"/>
      <c r="L37" s="31">
        <f>ROUND(L34/365*0.04*L28,2)</f>
        <v>0</v>
      </c>
      <c r="M37" s="31"/>
      <c r="N37" s="31">
        <f>ROUND(N34/365*0.04*N28,2)</f>
        <v>0</v>
      </c>
      <c r="O37" s="31"/>
      <c r="P37" s="48"/>
    </row>
    <row r="38" spans="2:16" ht="13.95" customHeight="1" x14ac:dyDescent="0.3">
      <c r="B38" s="25" t="s">
        <v>24</v>
      </c>
      <c r="C38" s="25"/>
      <c r="D38" s="47"/>
      <c r="E38" s="47"/>
      <c r="H38" s="7">
        <f>SUM(H36+H37)</f>
        <v>0</v>
      </c>
      <c r="J38" s="31">
        <f>SUM(J36+J37)</f>
        <v>0</v>
      </c>
      <c r="K38" s="31"/>
      <c r="L38" s="31">
        <f>SUM(L36+L37)</f>
        <v>0</v>
      </c>
      <c r="M38" s="31"/>
      <c r="N38" s="31">
        <f>SUM(N36+N37)</f>
        <v>0</v>
      </c>
      <c r="O38" s="31"/>
      <c r="P38" s="45"/>
    </row>
    <row r="39" spans="2:16" ht="13.95" customHeight="1" x14ac:dyDescent="0.3">
      <c r="B39" s="49" t="s">
        <v>25</v>
      </c>
      <c r="D39" s="26"/>
      <c r="E39" s="26"/>
      <c r="F39" s="26"/>
      <c r="G39" s="26"/>
      <c r="H39" s="26"/>
      <c r="I39" s="26"/>
      <c r="J39" s="31"/>
      <c r="K39" s="31"/>
      <c r="L39" s="31"/>
      <c r="M39" s="31"/>
      <c r="N39" s="31"/>
      <c r="O39" s="50">
        <f>SUM(H38:N38)</f>
        <v>0</v>
      </c>
      <c r="P39" s="32"/>
    </row>
    <row r="40" spans="2:16" ht="13.95" customHeight="1" x14ac:dyDescent="0.3">
      <c r="B40" s="25"/>
      <c r="C40" s="25"/>
      <c r="J40" s="31"/>
      <c r="K40" s="31"/>
      <c r="L40" s="31"/>
      <c r="M40" s="31"/>
      <c r="N40" s="31"/>
      <c r="O40" s="31"/>
      <c r="P40" s="45"/>
    </row>
    <row r="41" spans="2:16" ht="13.95" customHeight="1" x14ac:dyDescent="0.3">
      <c r="B41" s="24" t="s">
        <v>10</v>
      </c>
      <c r="C41" s="24"/>
      <c r="J41" s="31"/>
      <c r="K41" s="31"/>
      <c r="L41" s="31"/>
      <c r="M41" s="31"/>
      <c r="N41" s="31"/>
      <c r="O41" s="31"/>
      <c r="P41" s="45"/>
    </row>
    <row r="42" spans="2:16" ht="13.95" customHeight="1" x14ac:dyDescent="0.3">
      <c r="B42" s="25" t="s">
        <v>26</v>
      </c>
      <c r="C42" s="25"/>
      <c r="H42" s="57">
        <f>IF( $H$29=0,0,(VLOOKUP($H$29,FirstQtr02,2)))</f>
        <v>0</v>
      </c>
      <c r="J42" s="46">
        <f>IF($J$29=0,0,(VLOOKUP($J$29,SecondQtr02,2)))</f>
        <v>0</v>
      </c>
      <c r="K42" s="31"/>
      <c r="L42" s="46">
        <f>IF($L$29=0,0,(VLOOKUP($L$29,ThirdQtr02,2)))</f>
        <v>0</v>
      </c>
      <c r="M42" s="31"/>
      <c r="N42" s="46">
        <f>IF($N$29=0,0,(VLOOKUP($N$29,FourthQtr02,2)))</f>
        <v>0</v>
      </c>
      <c r="O42" s="31"/>
      <c r="P42" s="45"/>
    </row>
    <row r="43" spans="2:16" ht="13.95" customHeight="1" x14ac:dyDescent="0.3">
      <c r="B43" s="25" t="s">
        <v>11</v>
      </c>
      <c r="C43" s="25"/>
      <c r="J43" s="31"/>
      <c r="K43" s="31"/>
      <c r="L43" s="31"/>
      <c r="M43" s="31"/>
      <c r="N43" s="31"/>
      <c r="O43" s="31"/>
      <c r="P43" s="45"/>
    </row>
    <row r="44" spans="2:16" ht="13.95" customHeight="1" x14ac:dyDescent="0.3">
      <c r="B44" s="25" t="s">
        <v>27</v>
      </c>
      <c r="C44" s="25"/>
      <c r="D44" s="51"/>
      <c r="E44" s="51"/>
      <c r="F44" s="51"/>
      <c r="G44" s="51"/>
      <c r="H44" s="51">
        <f>H42*0.01</f>
        <v>0</v>
      </c>
      <c r="I44" s="51"/>
      <c r="J44" s="31">
        <f>J42*0.01</f>
        <v>0</v>
      </c>
      <c r="K44" s="31"/>
      <c r="L44" s="31">
        <f>L42*0.01</f>
        <v>0</v>
      </c>
      <c r="M44" s="31"/>
      <c r="N44" s="31">
        <f>N42*0.01</f>
        <v>0</v>
      </c>
      <c r="O44" s="31"/>
      <c r="P44" s="45"/>
    </row>
    <row r="45" spans="2:16" ht="13.95" customHeight="1" x14ac:dyDescent="0.3">
      <c r="B45" s="25" t="s">
        <v>28</v>
      </c>
      <c r="C45" s="25"/>
      <c r="D45" s="26"/>
      <c r="E45" s="26"/>
      <c r="F45" s="26"/>
      <c r="G45" s="26"/>
      <c r="H45" s="26">
        <f>H28*H44</f>
        <v>0</v>
      </c>
      <c r="I45" s="26"/>
      <c r="J45" s="31">
        <f>J28*J44</f>
        <v>0</v>
      </c>
      <c r="K45" s="31"/>
      <c r="L45" s="31">
        <f>L28*L44</f>
        <v>0</v>
      </c>
      <c r="M45" s="31"/>
      <c r="N45" s="31">
        <f>N28*N44</f>
        <v>0</v>
      </c>
      <c r="O45" s="50">
        <f>SUM(H45:N45)</f>
        <v>0</v>
      </c>
      <c r="P45" s="32"/>
    </row>
    <row r="46" spans="2:16" ht="13.95" customHeight="1" x14ac:dyDescent="0.3">
      <c r="J46" s="31"/>
      <c r="K46" s="31"/>
      <c r="L46" s="31"/>
      <c r="M46" s="31"/>
      <c r="N46" s="31"/>
      <c r="O46" s="31"/>
      <c r="P46" s="45"/>
    </row>
    <row r="47" spans="2:16" ht="13.95" customHeight="1" x14ac:dyDescent="0.3">
      <c r="B47" s="24" t="s">
        <v>12</v>
      </c>
      <c r="C47" s="24"/>
      <c r="J47" s="31"/>
      <c r="K47" s="31"/>
      <c r="L47" s="31"/>
      <c r="M47" s="31"/>
      <c r="N47" s="31"/>
      <c r="O47" s="31"/>
      <c r="P47" s="45"/>
    </row>
    <row r="48" spans="2:16" ht="13.95" customHeight="1" x14ac:dyDescent="0.3">
      <c r="B48" s="25" t="s">
        <v>29</v>
      </c>
      <c r="C48" s="25"/>
      <c r="D48" s="26"/>
      <c r="E48" s="26"/>
      <c r="F48" s="26"/>
      <c r="G48" s="26"/>
      <c r="H48" s="26"/>
      <c r="I48" s="26"/>
      <c r="J48" s="31"/>
      <c r="K48" s="31"/>
      <c r="L48" s="31"/>
      <c r="M48" s="31"/>
      <c r="N48" s="31"/>
      <c r="O48" s="56">
        <f>O39+O45</f>
        <v>0</v>
      </c>
      <c r="P48" s="52"/>
    </row>
    <row r="49" spans="10:16" ht="13.95" customHeight="1" x14ac:dyDescent="0.3">
      <c r="J49" s="45"/>
      <c r="K49" s="45"/>
      <c r="L49" s="45"/>
      <c r="M49" s="45"/>
      <c r="N49" s="45"/>
      <c r="O49" s="45"/>
      <c r="P49" s="45"/>
    </row>
    <row r="71" spans="2:3" x14ac:dyDescent="0.3">
      <c r="B71" s="45"/>
      <c r="C71" s="45"/>
    </row>
    <row r="72" spans="2:3" x14ac:dyDescent="0.3">
      <c r="B72" s="53"/>
      <c r="C72" s="53"/>
    </row>
    <row r="73" spans="2:3" x14ac:dyDescent="0.3">
      <c r="B73" s="53"/>
      <c r="C73" s="53"/>
    </row>
    <row r="74" spans="2:3" x14ac:dyDescent="0.3">
      <c r="B74" s="53"/>
      <c r="C74" s="53"/>
    </row>
    <row r="75" spans="2:3" x14ac:dyDescent="0.3">
      <c r="B75" s="53"/>
      <c r="C75" s="53"/>
    </row>
    <row r="76" spans="2:3" x14ac:dyDescent="0.3">
      <c r="B76" s="53"/>
      <c r="C76" s="53"/>
    </row>
    <row r="77" spans="2:3" x14ac:dyDescent="0.3">
      <c r="B77" s="53"/>
      <c r="C77" s="53"/>
    </row>
    <row r="78" spans="2:3" x14ac:dyDescent="0.3">
      <c r="B78" s="53"/>
      <c r="C78" s="53"/>
    </row>
    <row r="79" spans="2:3" x14ac:dyDescent="0.3">
      <c r="B79" s="53"/>
      <c r="C79" s="53"/>
    </row>
    <row r="80" spans="2:3" x14ac:dyDescent="0.3">
      <c r="B80" s="53"/>
      <c r="C80" s="53"/>
    </row>
    <row r="81" spans="2:3" x14ac:dyDescent="0.3">
      <c r="B81" s="53"/>
      <c r="C81" s="53"/>
    </row>
    <row r="82" spans="2:3" x14ac:dyDescent="0.3">
      <c r="B82" s="53"/>
      <c r="C82" s="53"/>
    </row>
    <row r="83" spans="2:3" x14ac:dyDescent="0.3">
      <c r="B83" s="53"/>
      <c r="C83" s="53"/>
    </row>
    <row r="84" spans="2:3" x14ac:dyDescent="0.3">
      <c r="B84" s="53"/>
      <c r="C84" s="53"/>
    </row>
    <row r="87" spans="2:3" x14ac:dyDescent="0.3">
      <c r="B87" s="45"/>
      <c r="C87" s="45"/>
    </row>
    <row r="88" spans="2:3" x14ac:dyDescent="0.3">
      <c r="B88" s="53"/>
      <c r="C88" s="53"/>
    </row>
    <row r="89" spans="2:3" x14ac:dyDescent="0.3">
      <c r="B89" s="53"/>
      <c r="C89" s="53"/>
    </row>
    <row r="90" spans="2:3" x14ac:dyDescent="0.3">
      <c r="B90" s="53"/>
      <c r="C90" s="53"/>
    </row>
    <row r="91" spans="2:3" x14ac:dyDescent="0.3">
      <c r="B91" s="53"/>
      <c r="C91" s="53"/>
    </row>
    <row r="92" spans="2:3" x14ac:dyDescent="0.3">
      <c r="B92" s="53"/>
      <c r="C92" s="53"/>
    </row>
    <row r="93" spans="2:3" x14ac:dyDescent="0.3">
      <c r="B93" s="53"/>
      <c r="C93" s="53"/>
    </row>
    <row r="94" spans="2:3" x14ac:dyDescent="0.3">
      <c r="B94" s="53"/>
      <c r="C94" s="53"/>
    </row>
    <row r="95" spans="2:3" x14ac:dyDescent="0.3">
      <c r="B95" s="53"/>
      <c r="C95" s="53"/>
    </row>
    <row r="96" spans="2:3" x14ac:dyDescent="0.3">
      <c r="B96" s="53"/>
      <c r="C96" s="53"/>
    </row>
    <row r="97" spans="2:3" x14ac:dyDescent="0.3">
      <c r="B97" s="53"/>
      <c r="C97" s="53"/>
    </row>
    <row r="98" spans="2:3" x14ac:dyDescent="0.3">
      <c r="B98" s="53"/>
      <c r="C98" s="53"/>
    </row>
    <row r="101" spans="2:3" x14ac:dyDescent="0.3">
      <c r="B101" s="45"/>
      <c r="C101" s="45"/>
    </row>
    <row r="102" spans="2:3" x14ac:dyDescent="0.3">
      <c r="B102" s="53"/>
      <c r="C102" s="53"/>
    </row>
    <row r="103" spans="2:3" x14ac:dyDescent="0.3">
      <c r="B103" s="53"/>
      <c r="C103" s="53"/>
    </row>
    <row r="104" spans="2:3" x14ac:dyDescent="0.3">
      <c r="B104" s="53"/>
      <c r="C104" s="53"/>
    </row>
    <row r="105" spans="2:3" x14ac:dyDescent="0.3">
      <c r="B105" s="53"/>
      <c r="C105" s="53"/>
    </row>
    <row r="106" spans="2:3" x14ac:dyDescent="0.3">
      <c r="B106" s="53"/>
      <c r="C106" s="53"/>
    </row>
    <row r="107" spans="2:3" x14ac:dyDescent="0.3">
      <c r="B107" s="53"/>
      <c r="C107" s="53"/>
    </row>
    <row r="108" spans="2:3" x14ac:dyDescent="0.3">
      <c r="B108" s="53"/>
      <c r="C108" s="53"/>
    </row>
    <row r="109" spans="2:3" x14ac:dyDescent="0.3">
      <c r="B109" s="53"/>
      <c r="C109" s="53"/>
    </row>
    <row r="112" spans="2:3" x14ac:dyDescent="0.3">
      <c r="B112" s="45"/>
      <c r="C112" s="45"/>
    </row>
    <row r="113" spans="2:3" x14ac:dyDescent="0.3">
      <c r="B113" s="53"/>
      <c r="C113" s="53"/>
    </row>
    <row r="114" spans="2:3" x14ac:dyDescent="0.3">
      <c r="B114" s="53"/>
      <c r="C114" s="53"/>
    </row>
    <row r="115" spans="2:3" x14ac:dyDescent="0.3">
      <c r="B115" s="53"/>
      <c r="C115" s="53"/>
    </row>
    <row r="116" spans="2:3" x14ac:dyDescent="0.3">
      <c r="B116" s="53"/>
      <c r="C116" s="53"/>
    </row>
    <row r="118" spans="2:3" x14ac:dyDescent="0.3">
      <c r="B118" s="53"/>
      <c r="C118" s="53"/>
    </row>
    <row r="119" spans="2:3" x14ac:dyDescent="0.3">
      <c r="B119" s="53"/>
      <c r="C119" s="53"/>
    </row>
    <row r="120" spans="2:3" x14ac:dyDescent="0.3">
      <c r="B120" s="53"/>
      <c r="C120" s="53"/>
    </row>
    <row r="121" spans="2:3" x14ac:dyDescent="0.3">
      <c r="B121" s="53"/>
      <c r="C121" s="53"/>
    </row>
    <row r="122" spans="2:3" x14ac:dyDescent="0.3">
      <c r="B122" s="53"/>
      <c r="C122" s="53"/>
    </row>
    <row r="123" spans="2:3" x14ac:dyDescent="0.3">
      <c r="B123" s="53"/>
      <c r="C123" s="53"/>
    </row>
    <row r="124" spans="2:3" x14ac:dyDescent="0.3">
      <c r="B124" s="53"/>
      <c r="C124" s="53"/>
    </row>
    <row r="125" spans="2:3" x14ac:dyDescent="0.3">
      <c r="B125" s="53"/>
      <c r="C125" s="53"/>
    </row>
    <row r="126" spans="2:3" x14ac:dyDescent="0.3">
      <c r="B126" s="53"/>
      <c r="C126" s="53"/>
    </row>
    <row r="129" spans="2:3" x14ac:dyDescent="0.3">
      <c r="B129" s="45"/>
      <c r="C129" s="45"/>
    </row>
    <row r="130" spans="2:3" x14ac:dyDescent="0.3">
      <c r="B130" s="53"/>
      <c r="C130" s="53"/>
    </row>
    <row r="131" spans="2:3" x14ac:dyDescent="0.3">
      <c r="B131" s="53"/>
      <c r="C131" s="53"/>
    </row>
    <row r="132" spans="2:3" x14ac:dyDescent="0.3">
      <c r="B132" s="53"/>
      <c r="C132" s="53"/>
    </row>
    <row r="133" spans="2:3" x14ac:dyDescent="0.3">
      <c r="B133" s="53"/>
      <c r="C133" s="53"/>
    </row>
    <row r="134" spans="2:3" x14ac:dyDescent="0.3">
      <c r="B134" s="53"/>
      <c r="C134" s="53"/>
    </row>
    <row r="135" spans="2:3" x14ac:dyDescent="0.3">
      <c r="B135" s="53"/>
      <c r="C135" s="53"/>
    </row>
    <row r="136" spans="2:3" x14ac:dyDescent="0.3">
      <c r="B136" s="53"/>
      <c r="C136" s="53"/>
    </row>
    <row r="137" spans="2:3" x14ac:dyDescent="0.3">
      <c r="B137" s="53"/>
      <c r="C137" s="53"/>
    </row>
    <row r="138" spans="2:3" x14ac:dyDescent="0.3">
      <c r="B138" s="53"/>
      <c r="C138" s="53"/>
    </row>
    <row r="139" spans="2:3" x14ac:dyDescent="0.3">
      <c r="B139" s="53"/>
      <c r="C139" s="53"/>
    </row>
    <row r="140" spans="2:3" x14ac:dyDescent="0.3">
      <c r="B140" s="53"/>
      <c r="C140" s="53"/>
    </row>
    <row r="143" spans="2:3" x14ac:dyDescent="0.3">
      <c r="B143" s="45"/>
      <c r="C143" s="45"/>
    </row>
    <row r="144" spans="2:3" x14ac:dyDescent="0.3">
      <c r="B144" s="53"/>
      <c r="C144" s="53"/>
    </row>
    <row r="145" spans="2:3" x14ac:dyDescent="0.3">
      <c r="B145" s="53"/>
      <c r="C145" s="53"/>
    </row>
    <row r="146" spans="2:3" x14ac:dyDescent="0.3">
      <c r="B146" s="53"/>
      <c r="C146" s="53"/>
    </row>
    <row r="147" spans="2:3" x14ac:dyDescent="0.3">
      <c r="B147" s="53"/>
      <c r="C147" s="53"/>
    </row>
    <row r="148" spans="2:3" x14ac:dyDescent="0.3">
      <c r="B148" s="53"/>
      <c r="C148" s="53"/>
    </row>
    <row r="149" spans="2:3" x14ac:dyDescent="0.3">
      <c r="B149" s="53"/>
      <c r="C149" s="53"/>
    </row>
    <row r="150" spans="2:3" x14ac:dyDescent="0.3">
      <c r="B150" s="53"/>
      <c r="C150" s="53"/>
    </row>
    <row r="151" spans="2:3" x14ac:dyDescent="0.3">
      <c r="B151" s="53"/>
      <c r="C151" s="53"/>
    </row>
    <row r="154" spans="2:3" x14ac:dyDescent="0.3">
      <c r="B154" s="45"/>
      <c r="C154" s="45"/>
    </row>
    <row r="155" spans="2:3" x14ac:dyDescent="0.3">
      <c r="B155" s="53"/>
      <c r="C155" s="53"/>
    </row>
    <row r="156" spans="2:3" x14ac:dyDescent="0.3">
      <c r="B156" s="53"/>
      <c r="C156" s="53"/>
    </row>
    <row r="157" spans="2:3" x14ac:dyDescent="0.3">
      <c r="B157" s="53"/>
      <c r="C157" s="53"/>
    </row>
    <row r="158" spans="2:3" x14ac:dyDescent="0.3">
      <c r="B158" s="53"/>
      <c r="C158" s="53"/>
    </row>
  </sheetData>
  <sheetProtection algorithmName="SHA-512" hashValue="Vx+z1efeCJ2yDfqxTXL4qslr09EuUOuYB/ViVjRWV4eYazEyckfHGldmi2RRF5tdIrFJORsB15VremH7V3wGzg==" saltValue="EvJcyOSJx/9J2j3tReZbRg==" spinCount="100000" sheet="1" objects="1" scenarios="1"/>
  <printOptions verticalCentered="1"/>
  <pageMargins left="0.75" right="0.75" top="1" bottom="1" header="0.5" footer="0.5"/>
  <pageSetup scale="59" orientation="landscape" horizontalDpi="300" verticalDpi="300" r:id="rId1"/>
  <headerFooter alignWithMargins="0">
    <oddHeader>&amp;L&amp;16&amp;UUNDERPAYMENT OF 2020 
ESTIMATED INDIVIDUAL INCOME TAX&amp;R&amp;D</oddHeader>
    <oddFooter xml:space="preserve">&amp;L&amp;"Arial,Bold"Form IN-152 </oddFooter>
  </headerFooter>
  <rowBreaks count="1" manualBreakCount="1">
    <brk id="44" max="65535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K11" sqref="K11"/>
    </sheetView>
  </sheetViews>
  <sheetFormatPr defaultRowHeight="13.2" x14ac:dyDescent="0.25"/>
  <cols>
    <col min="1" max="1" width="22.6640625" customWidth="1"/>
  </cols>
  <sheetData>
    <row r="1" spans="1:2" x14ac:dyDescent="0.25">
      <c r="A1" s="1"/>
      <c r="B1" s="1"/>
    </row>
    <row r="2" spans="1:2" x14ac:dyDescent="0.25">
      <c r="A2" s="1" t="s">
        <v>44</v>
      </c>
      <c r="B2" s="1"/>
    </row>
    <row r="3" spans="1:2" x14ac:dyDescent="0.25">
      <c r="A3" s="1">
        <v>1</v>
      </c>
      <c r="B3" s="1">
        <v>0</v>
      </c>
    </row>
    <row r="4" spans="1:2" x14ac:dyDescent="0.25">
      <c r="A4" s="2">
        <v>43937</v>
      </c>
      <c r="B4" s="1">
        <v>0</v>
      </c>
    </row>
    <row r="5" spans="1:2" x14ac:dyDescent="0.25">
      <c r="A5" s="2">
        <v>43967</v>
      </c>
      <c r="B5" s="1">
        <v>0</v>
      </c>
    </row>
    <row r="6" spans="1:2" x14ac:dyDescent="0.25">
      <c r="A6" s="2">
        <v>43998</v>
      </c>
      <c r="B6" s="1">
        <v>0</v>
      </c>
    </row>
    <row r="7" spans="1:2" x14ac:dyDescent="0.25">
      <c r="A7" s="2">
        <v>44028</v>
      </c>
      <c r="B7" s="1">
        <v>1</v>
      </c>
    </row>
    <row r="8" spans="1:2" x14ac:dyDescent="0.25">
      <c r="A8" s="2">
        <v>44059</v>
      </c>
      <c r="B8" s="1">
        <v>2</v>
      </c>
    </row>
    <row r="9" spans="1:2" x14ac:dyDescent="0.25">
      <c r="A9" s="2">
        <v>44090</v>
      </c>
      <c r="B9" s="1">
        <v>3</v>
      </c>
    </row>
    <row r="10" spans="1:2" x14ac:dyDescent="0.25">
      <c r="A10" s="2">
        <v>44120</v>
      </c>
      <c r="B10" s="1">
        <v>4</v>
      </c>
    </row>
    <row r="11" spans="1:2" x14ac:dyDescent="0.25">
      <c r="A11" s="2">
        <v>44151</v>
      </c>
      <c r="B11" s="1">
        <v>5</v>
      </c>
    </row>
    <row r="12" spans="1:2" x14ac:dyDescent="0.25">
      <c r="A12" s="2">
        <v>44181</v>
      </c>
      <c r="B12" s="1">
        <v>6</v>
      </c>
    </row>
    <row r="13" spans="1:2" x14ac:dyDescent="0.25">
      <c r="A13" s="2">
        <v>44212</v>
      </c>
      <c r="B13" s="1">
        <v>7</v>
      </c>
    </row>
    <row r="14" spans="1:2" x14ac:dyDescent="0.25">
      <c r="A14" s="2">
        <v>44243</v>
      </c>
      <c r="B14" s="1">
        <v>8</v>
      </c>
    </row>
    <row r="15" spans="1:2" x14ac:dyDescent="0.25">
      <c r="A15" s="2">
        <v>44271</v>
      </c>
      <c r="B15" s="1">
        <v>9</v>
      </c>
    </row>
    <row r="16" spans="1:2" x14ac:dyDescent="0.25">
      <c r="A16" s="1"/>
      <c r="B16" s="1"/>
    </row>
    <row r="17" spans="1:2" x14ac:dyDescent="0.25">
      <c r="A17" s="1"/>
      <c r="B17" s="1"/>
    </row>
    <row r="18" spans="1:2" x14ac:dyDescent="0.25">
      <c r="A18" s="1" t="s">
        <v>45</v>
      </c>
      <c r="B18" s="1"/>
    </row>
    <row r="19" spans="1:2" x14ac:dyDescent="0.25">
      <c r="A19" s="1">
        <v>1</v>
      </c>
      <c r="B19" s="1">
        <v>0</v>
      </c>
    </row>
    <row r="20" spans="1:2" x14ac:dyDescent="0.25">
      <c r="A20" s="2">
        <v>43998</v>
      </c>
      <c r="B20" s="1">
        <v>0</v>
      </c>
    </row>
    <row r="21" spans="1:2" x14ac:dyDescent="0.25">
      <c r="A21" s="2">
        <v>44028</v>
      </c>
      <c r="B21" s="1">
        <v>1</v>
      </c>
    </row>
    <row r="22" spans="1:2" x14ac:dyDescent="0.25">
      <c r="A22" s="2">
        <v>44059</v>
      </c>
      <c r="B22" s="1">
        <v>2</v>
      </c>
    </row>
    <row r="23" spans="1:2" x14ac:dyDescent="0.25">
      <c r="A23" s="2">
        <v>44090</v>
      </c>
      <c r="B23" s="1">
        <v>3</v>
      </c>
    </row>
    <row r="24" spans="1:2" x14ac:dyDescent="0.25">
      <c r="A24" s="2">
        <v>44120</v>
      </c>
      <c r="B24" s="1">
        <v>4</v>
      </c>
    </row>
    <row r="25" spans="1:2" x14ac:dyDescent="0.25">
      <c r="A25" s="2">
        <v>44151</v>
      </c>
      <c r="B25" s="1">
        <v>5</v>
      </c>
    </row>
    <row r="26" spans="1:2" x14ac:dyDescent="0.25">
      <c r="A26" s="2">
        <v>44181</v>
      </c>
      <c r="B26" s="1">
        <v>6</v>
      </c>
    </row>
    <row r="27" spans="1:2" x14ac:dyDescent="0.25">
      <c r="A27" s="2">
        <v>44212</v>
      </c>
      <c r="B27" s="1">
        <v>7</v>
      </c>
    </row>
    <row r="28" spans="1:2" x14ac:dyDescent="0.25">
      <c r="A28" s="2">
        <v>44243</v>
      </c>
      <c r="B28" s="1">
        <v>8</v>
      </c>
    </row>
    <row r="29" spans="1:2" x14ac:dyDescent="0.25">
      <c r="A29" s="2">
        <v>44271</v>
      </c>
      <c r="B29" s="1">
        <v>9</v>
      </c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 t="s">
        <v>46</v>
      </c>
      <c r="B32" s="1"/>
    </row>
    <row r="33" spans="1:2" x14ac:dyDescent="0.25">
      <c r="A33" s="1">
        <v>1</v>
      </c>
      <c r="B33" s="1">
        <v>0</v>
      </c>
    </row>
    <row r="34" spans="1:2" x14ac:dyDescent="0.25">
      <c r="A34" s="2">
        <v>44090</v>
      </c>
      <c r="B34" s="1">
        <v>1</v>
      </c>
    </row>
    <row r="35" spans="1:2" x14ac:dyDescent="0.25">
      <c r="A35" s="2">
        <v>44120</v>
      </c>
      <c r="B35" s="1">
        <v>2</v>
      </c>
    </row>
    <row r="36" spans="1:2" x14ac:dyDescent="0.25">
      <c r="A36" s="2">
        <v>44151</v>
      </c>
      <c r="B36" s="1">
        <v>3</v>
      </c>
    </row>
    <row r="37" spans="1:2" x14ac:dyDescent="0.25">
      <c r="A37" s="2">
        <v>44181</v>
      </c>
      <c r="B37" s="1">
        <v>4</v>
      </c>
    </row>
    <row r="38" spans="1:2" x14ac:dyDescent="0.25">
      <c r="A38" s="2">
        <v>44212</v>
      </c>
      <c r="B38" s="1">
        <v>5</v>
      </c>
    </row>
    <row r="39" spans="1:2" x14ac:dyDescent="0.25">
      <c r="A39" s="2">
        <v>44243</v>
      </c>
      <c r="B39" s="1">
        <v>6</v>
      </c>
    </row>
    <row r="40" spans="1:2" x14ac:dyDescent="0.25">
      <c r="A40" s="2">
        <v>44271</v>
      </c>
      <c r="B40" s="1">
        <v>7</v>
      </c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 t="s">
        <v>47</v>
      </c>
      <c r="B43" s="1"/>
    </row>
    <row r="44" spans="1:2" x14ac:dyDescent="0.25">
      <c r="A44" s="1">
        <v>1</v>
      </c>
      <c r="B44" s="1">
        <v>0</v>
      </c>
    </row>
    <row r="45" spans="1:2" x14ac:dyDescent="0.25">
      <c r="A45" s="2">
        <v>44212</v>
      </c>
      <c r="B45" s="1">
        <v>1</v>
      </c>
    </row>
    <row r="46" spans="1:2" x14ac:dyDescent="0.25">
      <c r="A46" s="2">
        <v>44243</v>
      </c>
      <c r="B46" s="1">
        <v>2</v>
      </c>
    </row>
    <row r="47" spans="1:2" x14ac:dyDescent="0.25">
      <c r="A47" s="2">
        <v>44271</v>
      </c>
      <c r="B47" s="1">
        <v>3</v>
      </c>
    </row>
    <row r="48" spans="1:2" x14ac:dyDescent="0.25">
      <c r="A48" s="1"/>
      <c r="B48" s="1"/>
    </row>
  </sheetData>
  <sheetProtection algorithmName="SHA-512" hashValue="I9Z7JtU0VQRgkval6QIIHCle59sWWi2loSkfw6daf/R83yMVSE7ANPhBJrtEvt2xnIbk2ATEGY+jmKe7+0HmaQ==" saltValue="e20ekTN0Zggxpcmm5f77Y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6" sqref="F36"/>
    </sheetView>
  </sheetViews>
  <sheetFormatPr defaultRowHeight="13.2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Annual Interest</vt:lpstr>
      <vt:lpstr>LookUp</vt:lpstr>
      <vt:lpstr>Sheet3</vt:lpstr>
      <vt:lpstr>FirstQtr02</vt:lpstr>
      <vt:lpstr>FourthQtr02</vt:lpstr>
      <vt:lpstr>SecondQtr02</vt:lpstr>
      <vt:lpstr>ThirdQtr02</vt:lpstr>
    </vt:vector>
  </TitlesOfParts>
  <Company>Vermont Department of Taxes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lrainey</dc:creator>
  <cp:lastModifiedBy>Metraux, Angela</cp:lastModifiedBy>
  <cp:lastPrinted>2019-12-11T20:44:27Z</cp:lastPrinted>
  <dcterms:created xsi:type="dcterms:W3CDTF">2001-06-13T15:53:54Z</dcterms:created>
  <dcterms:modified xsi:type="dcterms:W3CDTF">2021-02-19T15:55:35Z</dcterms:modified>
</cp:coreProperties>
</file>