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ps\JennMcNall\Calculators\"/>
    </mc:Choice>
  </mc:AlternateContent>
  <xr:revisionPtr revIDLastSave="0" documentId="13_ncr:1_{9A281352-E4B1-4842-9417-21B949B839E2}" xr6:coauthVersionLast="46" xr6:coauthVersionMax="46" xr10:uidLastSave="{00000000-0000-0000-0000-000000000000}"/>
  <workbookProtection workbookAlgorithmName="SHA-512" workbookHashValue="tBshxri7IaGFMbJQHUtmY19Dlj0QfbfLa8L0NlIVbmuFbcBAhKhaLeoqwufZX/vdlaoBaaDLoWhbXKKp8Glrog==" workbookSaltValue="yvsEWaI1a+FeNneq2oWBbg==" workbookSpinCount="100000" lockStructure="1"/>
  <bookViews>
    <workbookView xWindow="-2115" yWindow="-16320" windowWidth="29040" windowHeight="15840" xr2:uid="{00000000-000D-0000-FFFF-FFFF00000000}"/>
  </bookViews>
  <sheets>
    <sheet name="Annual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customWorkbookViews>
    <customWorkbookView name="jdescote - Personal View" guid="{4694978F-D483-4D2E-9A2E-CAFCA148E0E5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E38" i="1"/>
  <c r="K27" i="1" l="1"/>
  <c r="I27" i="1"/>
  <c r="G27" i="1"/>
  <c r="E27" i="1"/>
  <c r="K25" i="1"/>
  <c r="I25" i="1"/>
  <c r="G25" i="1"/>
  <c r="E25" i="1"/>
  <c r="C7" i="1" l="1"/>
  <c r="K38" i="1" l="1"/>
  <c r="I38" i="1"/>
  <c r="G38" i="1"/>
  <c r="C10" i="1" l="1"/>
  <c r="I15" i="1" s="1"/>
  <c r="E15" i="1" l="1"/>
  <c r="E19" i="1" s="1"/>
  <c r="E21" i="1" s="1"/>
  <c r="G15" i="1"/>
  <c r="K15" i="1"/>
  <c r="E32" i="1" l="1"/>
  <c r="E30" i="1"/>
  <c r="E40" i="1"/>
  <c r="I19" i="1"/>
  <c r="I21" i="1" s="1"/>
  <c r="G19" i="1"/>
  <c r="G21" i="1" s="1"/>
  <c r="K19" i="1"/>
  <c r="K21" i="1" s="1"/>
  <c r="K32" i="1" l="1"/>
  <c r="G32" i="1"/>
  <c r="G30" i="1"/>
  <c r="I32" i="1"/>
  <c r="I30" i="1"/>
  <c r="K40" i="1"/>
  <c r="G40" i="1"/>
  <c r="I40" i="1"/>
  <c r="E34" i="1"/>
  <c r="G34" i="1" l="1"/>
  <c r="L41" i="1"/>
  <c r="K34" i="1"/>
  <c r="I34" i="1"/>
  <c r="L35" i="1" l="1"/>
  <c r="L44" i="1" s="1"/>
</calcChain>
</file>

<file path=xl/sharedStrings.xml><?xml version="1.0" encoding="utf-8"?>
<sst xmlns="http://schemas.openxmlformats.org/spreadsheetml/2006/main" count="44" uniqueCount="44">
  <si>
    <t>Taxpayer Name</t>
  </si>
  <si>
    <t>Social Security Number</t>
  </si>
  <si>
    <t>CALCULATION OF INTEREST</t>
  </si>
  <si>
    <t>CALCULATION OF PENALTY</t>
  </si>
  <si>
    <t>TOTAL INTEREST AND PENALTY</t>
  </si>
  <si>
    <t>ENTER WHOLE DOLLARS IN PINK CELLS</t>
  </si>
  <si>
    <t>TOTALS</t>
  </si>
  <si>
    <t>DUE DATES OF QUARTERLY PAYMENTS</t>
  </si>
  <si>
    <t>Attach a copy of your Federal Form 2210, page 1-4</t>
  </si>
  <si>
    <t>CALCULATION OF UNDERPAYMENT</t>
  </si>
  <si>
    <t xml:space="preserve">       apply any excess to the next quarter.</t>
  </si>
  <si>
    <t xml:space="preserve">          then multiply by Line 8).             </t>
  </si>
  <si>
    <t xml:space="preserve">          then multiply by Line 8).            </t>
  </si>
  <si>
    <t xml:space="preserve">       shown on Line 9  (a portion of a month counts as a whole month).</t>
  </si>
  <si>
    <t xml:space="preserve">    (IN-111, Line 20 minus Line 25c multplied by 90%)</t>
  </si>
  <si>
    <t xml:space="preserve">    (IN-111, Line 20 minus Line 25c)</t>
  </si>
  <si>
    <r>
      <rPr>
        <b/>
        <sz val="9"/>
        <rFont val="Calibri"/>
        <family val="2"/>
        <scheme val="minor"/>
      </rPr>
      <t>3.</t>
    </r>
    <r>
      <rPr>
        <sz val="9"/>
        <rFont val="Calibri"/>
        <family val="2"/>
        <scheme val="minor"/>
      </rPr>
      <t xml:space="preserve">  Enter the lesser of Line 1 or Line 2 </t>
    </r>
  </si>
  <si>
    <r>
      <rPr>
        <b/>
        <sz val="10"/>
        <rFont val="Calibri"/>
        <family val="2"/>
        <scheme val="minor"/>
      </rPr>
      <t>4.</t>
    </r>
    <r>
      <rPr>
        <sz val="10"/>
        <rFont val="Calibri"/>
        <family val="2"/>
        <scheme val="minor"/>
      </rPr>
      <t xml:space="preserve"> Enter amount from Federal Form 2210, Page 1, Line 9</t>
    </r>
  </si>
  <si>
    <r>
      <rPr>
        <b/>
        <sz val="10"/>
        <rFont val="Calibri"/>
        <family val="2"/>
        <scheme val="minor"/>
      </rPr>
      <t xml:space="preserve">5.  </t>
    </r>
    <r>
      <rPr>
        <sz val="10"/>
        <rFont val="Calibri"/>
        <family val="2"/>
        <scheme val="minor"/>
      </rPr>
      <t>Tax payments required per quarter from Federal Form 2210 Page 4, Line 27</t>
    </r>
  </si>
  <si>
    <r>
      <rPr>
        <b/>
        <sz val="10"/>
        <rFont val="Calibri"/>
        <family val="2"/>
        <scheme val="minor"/>
      </rPr>
      <t>6.</t>
    </r>
    <r>
      <rPr>
        <sz val="10"/>
        <rFont val="Calibri"/>
        <family val="2"/>
        <scheme val="minor"/>
      </rPr>
      <t xml:space="preserve">  Vermont Payment due. (Divide Line 5 by Line 4, then multiply by Line 3)</t>
    </r>
  </si>
  <si>
    <r>
      <rPr>
        <b/>
        <sz val="9"/>
        <rFont val="Calibri"/>
        <family val="2"/>
        <scheme val="minor"/>
      </rPr>
      <t>7c.</t>
    </r>
    <r>
      <rPr>
        <sz val="9"/>
        <rFont val="Calibri"/>
        <family val="2"/>
        <scheme val="minor"/>
      </rPr>
      <t xml:space="preserve">  Add Lines 7a. and 7b.  Each quarter should not equal more than Line 6, </t>
    </r>
  </si>
  <si>
    <r>
      <rPr>
        <b/>
        <sz val="9"/>
        <rFont val="Calibri"/>
        <family val="2"/>
        <scheme val="minor"/>
      </rPr>
      <t>8.</t>
    </r>
    <r>
      <rPr>
        <sz val="9"/>
        <rFont val="Calibri"/>
        <family val="2"/>
        <scheme val="minor"/>
      </rPr>
      <t xml:space="preserve">  Underpayment per quarter (Subtract Line 7c from Line 6). This  Line cannot be less than zero.</t>
    </r>
  </si>
  <si>
    <r>
      <rPr>
        <b/>
        <sz val="9"/>
        <rFont val="Calibri"/>
        <family val="2"/>
        <scheme val="minor"/>
      </rPr>
      <t>10a.</t>
    </r>
    <r>
      <rPr>
        <sz val="9"/>
        <rFont val="Calibri"/>
        <family val="2"/>
        <scheme val="minor"/>
      </rPr>
      <t xml:space="preserve">  Number of days AFTER the due date to date reported on Line 9</t>
    </r>
  </si>
  <si>
    <r>
      <rPr>
        <b/>
        <sz val="9"/>
        <rFont val="Calibri"/>
        <family val="2"/>
        <scheme val="minor"/>
      </rPr>
      <t>12.</t>
    </r>
    <r>
      <rPr>
        <sz val="9"/>
        <rFont val="Calibri"/>
        <family val="2"/>
        <scheme val="minor"/>
      </rPr>
      <t xml:space="preserve">    Interest due per quarter (Add Lines 11a and 11b).</t>
    </r>
  </si>
  <si>
    <r>
      <rPr>
        <b/>
        <sz val="9"/>
        <rFont val="Calibri"/>
        <family val="2"/>
        <scheme val="minor"/>
      </rPr>
      <t>13.</t>
    </r>
    <r>
      <rPr>
        <sz val="9"/>
        <rFont val="Calibri"/>
        <family val="2"/>
        <scheme val="minor"/>
      </rPr>
      <t xml:space="preserve">   Total underpayment interest due (Add Line 12 columns).</t>
    </r>
  </si>
  <si>
    <r>
      <rPr>
        <b/>
        <sz val="9"/>
        <rFont val="Calibri"/>
        <family val="2"/>
        <scheme val="minor"/>
      </rPr>
      <t>14.</t>
    </r>
    <r>
      <rPr>
        <sz val="9"/>
        <rFont val="Calibri"/>
        <family val="2"/>
        <scheme val="minor"/>
      </rPr>
      <t xml:space="preserve">  Number of months FROM  the due date of that quarter to the date</t>
    </r>
  </si>
  <si>
    <r>
      <rPr>
        <b/>
        <sz val="9"/>
        <rFont val="Calibri"/>
        <family val="2"/>
        <scheme val="minor"/>
      </rPr>
      <t xml:space="preserve">15. </t>
    </r>
    <r>
      <rPr>
        <sz val="9"/>
        <rFont val="Calibri"/>
        <family val="2"/>
        <scheme val="minor"/>
      </rPr>
      <t xml:space="preserve"> Penalty  per quarter (Multiply Line 14 by .01 (1%) then by Line 8).</t>
    </r>
  </si>
  <si>
    <r>
      <rPr>
        <b/>
        <sz val="9"/>
        <rFont val="Calibri"/>
        <family val="2"/>
        <scheme val="minor"/>
      </rPr>
      <t>16.</t>
    </r>
    <r>
      <rPr>
        <sz val="9"/>
        <rFont val="Calibri"/>
        <family val="2"/>
        <scheme val="minor"/>
      </rPr>
      <t xml:space="preserve">  Total underpayment penalty due (Add Line 15 columns).</t>
    </r>
  </si>
  <si>
    <r>
      <rPr>
        <b/>
        <sz val="9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 90% of 2020 VERMONT TAX MINUS CREDITS:</t>
    </r>
  </si>
  <si>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100% of 2019 VERMONT TAX MINUS CREDITS:</t>
    </r>
  </si>
  <si>
    <r>
      <rPr>
        <b/>
        <sz val="9"/>
        <rFont val="Calibri"/>
        <family val="2"/>
        <scheme val="minor"/>
      </rPr>
      <t>7a.</t>
    </r>
    <r>
      <rPr>
        <sz val="9"/>
        <rFont val="Calibri"/>
        <family val="2"/>
        <scheme val="minor"/>
      </rPr>
      <t xml:space="preserve">  From 2020 Form IN-111, add Lines 25a, 25d and 25e, then multiply by .25 per quarter</t>
    </r>
  </si>
  <si>
    <r>
      <rPr>
        <b/>
        <sz val="9"/>
        <rFont val="Calibri"/>
        <family val="2"/>
        <scheme val="minor"/>
      </rPr>
      <t xml:space="preserve">7b. </t>
    </r>
    <r>
      <rPr>
        <sz val="9"/>
        <rFont val="Calibri"/>
        <family val="2"/>
        <scheme val="minor"/>
      </rPr>
      <t xml:space="preserve"> Enter 2019 overpayment and 2020 quarterly estimated payments made by the due date per quarter.</t>
    </r>
  </si>
  <si>
    <r>
      <rPr>
        <b/>
        <sz val="9"/>
        <rFont val="Calibri"/>
        <family val="2"/>
        <scheme val="minor"/>
      </rPr>
      <t>9.</t>
    </r>
    <r>
      <rPr>
        <sz val="9"/>
        <rFont val="Calibri"/>
        <family val="2"/>
        <scheme val="minor"/>
      </rPr>
      <t xml:space="preserve">  Date FULL payment was made or April 15, 2021, whichever date is earlier.</t>
    </r>
  </si>
  <si>
    <t xml:space="preserve">          for each quarter, or January 1, 2021, whichever is earlier.</t>
  </si>
  <si>
    <r>
      <rPr>
        <b/>
        <sz val="9"/>
        <rFont val="Calibri"/>
        <family val="2"/>
        <scheme val="minor"/>
      </rPr>
      <t>10b.</t>
    </r>
    <r>
      <rPr>
        <sz val="9"/>
        <rFont val="Calibri"/>
        <family val="2"/>
        <scheme val="minor"/>
      </rPr>
      <t xml:space="preserve">  Number of days FROM Jan 1, 2021 to date payment was made on Line 9</t>
    </r>
  </si>
  <si>
    <t xml:space="preserve">          for each quarter, or April 15, 2021, whichever is earlier.  4th quarter: Use </t>
  </si>
  <si>
    <t xml:space="preserve">       number of days from January 15, 2021.</t>
  </si>
  <si>
    <r>
      <rPr>
        <b/>
        <sz val="9"/>
        <rFont val="Calibri"/>
        <family val="2"/>
        <scheme val="minor"/>
      </rPr>
      <t>11a.</t>
    </r>
    <r>
      <rPr>
        <sz val="9"/>
        <rFont val="Calibri"/>
        <family val="2"/>
        <scheme val="minor"/>
      </rPr>
      <t xml:space="preserve">  Interest due for 2020 (divide line 10a by 365, multiply by 7.50%,</t>
    </r>
  </si>
  <si>
    <r>
      <rPr>
        <b/>
        <sz val="9"/>
        <rFont val="Calibri"/>
        <family val="2"/>
        <scheme val="minor"/>
      </rPr>
      <t>11b.</t>
    </r>
    <r>
      <rPr>
        <sz val="9"/>
        <rFont val="Calibri"/>
        <family val="2"/>
        <scheme val="minor"/>
      </rPr>
      <t xml:space="preserve">  Interest due for 2021 (divide Line 10b by 365, multiply by 4.00%,</t>
    </r>
  </si>
  <si>
    <t>First Quarter 2020</t>
  </si>
  <si>
    <t>Second Quarter 2020</t>
  </si>
  <si>
    <t>Third Quarter 2020</t>
  </si>
  <si>
    <t>Fourth Quarter 2020</t>
  </si>
  <si>
    <r>
      <rPr>
        <b/>
        <sz val="9"/>
        <rFont val="Calibri"/>
        <family val="2"/>
        <scheme val="minor"/>
      </rPr>
      <t>17.</t>
    </r>
    <r>
      <rPr>
        <sz val="9"/>
        <rFont val="Calibri"/>
        <family val="2"/>
        <scheme val="minor"/>
      </rPr>
      <t xml:space="preserve">  Total underestimated interest and penalty due (Add Line 13 total and Line 16 total).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</si>
</sst>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m\ dd\,\ yyyy"/>
    <numFmt numFmtId="167" formatCode="&quot;$&quot;#,##0"/>
    <numFmt numFmtId="168" formatCode="m/d/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168" fontId="0" fillId="0" borderId="0" xfId="0" applyNumberFormat="1" applyProtection="1"/>
    <xf numFmtId="0" fontId="3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167" fontId="3" fillId="2" borderId="0" xfId="0" applyNumberFormat="1" applyFont="1" applyFill="1" applyProtection="1">
      <protection locked="0"/>
    </xf>
    <xf numFmtId="167" fontId="3" fillId="0" borderId="0" xfId="0" applyNumberFormat="1" applyFont="1" applyProtection="1"/>
    <xf numFmtId="0" fontId="3" fillId="2" borderId="0" xfId="0" applyFont="1" applyFill="1" applyProtection="1">
      <protection locked="0"/>
    </xf>
    <xf numFmtId="167" fontId="3" fillId="0" borderId="0" xfId="0" applyNumberFormat="1" applyFont="1" applyFill="1" applyProtection="1"/>
    <xf numFmtId="167" fontId="3" fillId="0" borderId="0" xfId="1" applyNumberFormat="1" applyFont="1" applyProtection="1"/>
    <xf numFmtId="3" fontId="3" fillId="0" borderId="0" xfId="1" applyNumberFormat="1" applyFont="1" applyProtection="1"/>
    <xf numFmtId="3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166" fontId="3" fillId="0" borderId="0" xfId="0" applyNumberFormat="1" applyFont="1" applyProtection="1"/>
    <xf numFmtId="4" fontId="3" fillId="0" borderId="0" xfId="0" applyNumberFormat="1" applyFont="1" applyProtection="1"/>
    <xf numFmtId="164" fontId="3" fillId="0" borderId="0" xfId="1" applyNumberFormat="1" applyFont="1" applyProtection="1"/>
    <xf numFmtId="164" fontId="3" fillId="0" borderId="0" xfId="0" applyNumberFormat="1" applyFont="1" applyProtection="1"/>
    <xf numFmtId="3" fontId="3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</xf>
    <xf numFmtId="3" fontId="6" fillId="2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166" fontId="3" fillId="2" borderId="0" xfId="0" applyNumberFormat="1" applyFont="1" applyFill="1" applyAlignment="1" applyProtection="1">
      <alignment horizontal="right"/>
      <protection locked="0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1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Protection="1"/>
    <xf numFmtId="0" fontId="4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7" fillId="0" borderId="0" xfId="0" applyFont="1" applyProtection="1"/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Fill="1" applyAlignment="1" applyProtection="1">
      <alignment horizontal="left"/>
    </xf>
    <xf numFmtId="14" fontId="3" fillId="2" borderId="0" xfId="0" applyNumberFormat="1" applyFont="1" applyFill="1" applyAlignment="1" applyProtection="1">
      <alignment horizontal="right"/>
      <protection locked="0"/>
    </xf>
    <xf numFmtId="14" fontId="0" fillId="0" borderId="0" xfId="0" applyNumberFormat="1" applyProtection="1"/>
    <xf numFmtId="0" fontId="4" fillId="0" borderId="0" xfId="0" applyFont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44"/>
  <sheetViews>
    <sheetView showGridLines="0" tabSelected="1" showWhiteSpace="0" topLeftCell="B2" zoomScaleNormal="100" workbookViewId="0">
      <selection activeCell="E14" sqref="E14"/>
    </sheetView>
  </sheetViews>
  <sheetFormatPr defaultColWidth="9.140625" defaultRowHeight="12.75" x14ac:dyDescent="0.2"/>
  <cols>
    <col min="1" max="1" width="3" style="3" hidden="1" customWidth="1"/>
    <col min="2" max="2" width="58.42578125" style="3" customWidth="1"/>
    <col min="3" max="3" width="10.85546875" style="3" customWidth="1"/>
    <col min="4" max="4" width="8.42578125" style="3" customWidth="1"/>
    <col min="5" max="5" width="11" style="3" customWidth="1"/>
    <col min="6" max="6" width="1.7109375" style="3" customWidth="1"/>
    <col min="7" max="7" width="12.42578125" style="3" customWidth="1"/>
    <col min="8" max="8" width="1.7109375" style="3" customWidth="1"/>
    <col min="9" max="9" width="10.85546875" style="3" customWidth="1"/>
    <col min="10" max="10" width="1.7109375" style="31" customWidth="1"/>
    <col min="11" max="11" width="11" style="3" bestFit="1" customWidth="1"/>
    <col min="12" max="12" width="9.7109375" style="3" customWidth="1"/>
    <col min="13" max="16384" width="9.140625" style="3"/>
  </cols>
  <sheetData>
    <row r="1" spans="2:12" hidden="1" x14ac:dyDescent="0.2"/>
    <row r="2" spans="2:12" ht="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x14ac:dyDescent="0.25">
      <c r="B3" s="34" t="s">
        <v>5</v>
      </c>
      <c r="C3" s="35"/>
      <c r="E3" s="4" t="s">
        <v>8</v>
      </c>
      <c r="F3" s="4"/>
    </row>
    <row r="4" spans="2:12" ht="15" x14ac:dyDescent="0.25">
      <c r="B4" s="35"/>
      <c r="C4" s="35"/>
      <c r="E4" s="4"/>
      <c r="F4" s="4"/>
    </row>
    <row r="5" spans="2:12" x14ac:dyDescent="0.2">
      <c r="B5" s="5" t="s">
        <v>28</v>
      </c>
      <c r="C5" s="6"/>
      <c r="E5" s="4" t="s">
        <v>0</v>
      </c>
      <c r="I5" s="46"/>
      <c r="J5" s="46"/>
      <c r="K5" s="46"/>
      <c r="L5" s="36"/>
    </row>
    <row r="6" spans="2:12" ht="2.25" customHeight="1" x14ac:dyDescent="0.2">
      <c r="B6" s="5"/>
      <c r="C6" s="9"/>
      <c r="I6" s="37"/>
      <c r="J6" s="37"/>
      <c r="K6" s="37"/>
      <c r="L6" s="37"/>
    </row>
    <row r="7" spans="2:12" x14ac:dyDescent="0.2">
      <c r="B7" s="5" t="s">
        <v>14</v>
      </c>
      <c r="C7" s="7">
        <f>C5*0.9</f>
        <v>0</v>
      </c>
      <c r="E7" s="4" t="s">
        <v>1</v>
      </c>
      <c r="I7" s="44"/>
      <c r="J7" s="44"/>
      <c r="K7" s="44"/>
    </row>
    <row r="8" spans="2:12" x14ac:dyDescent="0.2">
      <c r="B8" s="5" t="s">
        <v>29</v>
      </c>
      <c r="C8" s="8"/>
    </row>
    <row r="9" spans="2:12" x14ac:dyDescent="0.2">
      <c r="B9" s="5" t="s">
        <v>15</v>
      </c>
      <c r="C9" s="9"/>
    </row>
    <row r="10" spans="2:12" x14ac:dyDescent="0.2">
      <c r="B10" s="5" t="s">
        <v>16</v>
      </c>
      <c r="C10" s="9">
        <f>IF(C7&gt;C8,C8,C7)</f>
        <v>0</v>
      </c>
    </row>
    <row r="11" spans="2:12" x14ac:dyDescent="0.2">
      <c r="B11" s="3" t="s">
        <v>17</v>
      </c>
      <c r="C11" s="6"/>
    </row>
    <row r="12" spans="2:12" x14ac:dyDescent="0.2">
      <c r="E12" s="45" t="s">
        <v>7</v>
      </c>
      <c r="F12" s="45"/>
      <c r="G12" s="45"/>
      <c r="H12" s="45"/>
      <c r="I12" s="45"/>
      <c r="J12" s="45"/>
      <c r="K12" s="45"/>
    </row>
    <row r="13" spans="2:12" ht="15" x14ac:dyDescent="0.25">
      <c r="B13" s="38" t="s">
        <v>9</v>
      </c>
      <c r="E13" s="39">
        <v>44027</v>
      </c>
      <c r="F13" s="39"/>
      <c r="G13" s="39">
        <v>44027</v>
      </c>
      <c r="H13" s="39"/>
      <c r="I13" s="39">
        <v>44089</v>
      </c>
      <c r="J13" s="40"/>
      <c r="K13" s="39">
        <v>44211</v>
      </c>
      <c r="L13" s="39" t="s">
        <v>6</v>
      </c>
    </row>
    <row r="14" spans="2:12" x14ac:dyDescent="0.2">
      <c r="B14" s="3" t="s">
        <v>18</v>
      </c>
      <c r="E14" s="19"/>
      <c r="F14" s="28"/>
      <c r="G14" s="19"/>
      <c r="H14" s="28"/>
      <c r="I14" s="19"/>
      <c r="J14" s="28"/>
      <c r="K14" s="19"/>
      <c r="L14" s="10"/>
    </row>
    <row r="15" spans="2:12" x14ac:dyDescent="0.2">
      <c r="B15" s="3" t="s">
        <v>19</v>
      </c>
      <c r="E15" s="20">
        <f>IF($C$11=0,0,(E14/$C$11)*$C$10)</f>
        <v>0</v>
      </c>
      <c r="F15" s="27"/>
      <c r="G15" s="20">
        <f>IF($C$11=0,0,(G14/$C$11)*$C$10)</f>
        <v>0</v>
      </c>
      <c r="H15" s="27"/>
      <c r="I15" s="20">
        <f>IF($C$11=0,0,(I14/$C$11)*$C$10)</f>
        <v>0</v>
      </c>
      <c r="J15" s="27"/>
      <c r="K15" s="20">
        <f>IF($C$11=0,0,(K14/$C$11)*$C$10)</f>
        <v>0</v>
      </c>
      <c r="L15" s="11"/>
    </row>
    <row r="16" spans="2:12" x14ac:dyDescent="0.2">
      <c r="B16" s="5" t="s">
        <v>30</v>
      </c>
      <c r="E16" s="21"/>
      <c r="F16" s="22"/>
      <c r="G16" s="21"/>
      <c r="H16" s="22"/>
      <c r="I16" s="21"/>
      <c r="J16" s="22"/>
      <c r="K16" s="21"/>
      <c r="L16" s="11"/>
    </row>
    <row r="17" spans="2:12" ht="1.5" customHeight="1" x14ac:dyDescent="0.2">
      <c r="B17" s="5"/>
      <c r="E17" s="22"/>
      <c r="F17" s="22"/>
      <c r="G17" s="22"/>
      <c r="H17" s="22"/>
      <c r="I17" s="22"/>
      <c r="J17" s="22"/>
      <c r="K17" s="22"/>
      <c r="L17" s="11"/>
    </row>
    <row r="18" spans="2:12" x14ac:dyDescent="0.2">
      <c r="B18" s="5" t="s">
        <v>31</v>
      </c>
      <c r="E18" s="21"/>
      <c r="F18" s="22"/>
      <c r="G18" s="21"/>
      <c r="H18" s="22"/>
      <c r="I18" s="21"/>
      <c r="J18" s="22"/>
      <c r="K18" s="21"/>
      <c r="L18" s="11"/>
    </row>
    <row r="19" spans="2:12" x14ac:dyDescent="0.2">
      <c r="B19" s="5" t="s">
        <v>20</v>
      </c>
      <c r="E19" s="22">
        <f>IF((E16+E18)&lt;E15,(E16+E18),E15)</f>
        <v>0</v>
      </c>
      <c r="F19" s="22"/>
      <c r="G19" s="22">
        <f>IF((IF((E16+E18)-E15&gt;0,(E16+E18)-E15,0)+G16+G18)&lt;G15,(IF((E16+E18)-E15&gt;0,(E16+E18)-E15,0)+G16+G18),G15)</f>
        <v>0</v>
      </c>
      <c r="H19" s="22"/>
      <c r="I19" s="22">
        <f>IF((IF((SUM(E16:G18)-SUM(E15:G15))&gt;0,(SUM(E16:G18)-SUM(E15:G15)),0)+I16+I18)&lt;I15,(IF((SUM(E16:G18)-SUM(E15:G15))&gt;0,(SUM(E16:G18)-SUM(E15:G15)),0)+I16+I18),I15)</f>
        <v>0</v>
      </c>
      <c r="J19" s="22"/>
      <c r="K19" s="22">
        <f>IF((IF((SUM(E16:I18)-SUM(E15:I15))&gt;0,(SUM(E16:I18)-SUM(E15:I15)),0)+K16+K18)&lt;K15,(IF((SUM(E16:I18)-SUM(E15:I15))&gt;0,(SUM(E16:I18)-SUM(E15:I15)),0)+K16+K18),K15)</f>
        <v>0</v>
      </c>
      <c r="L19" s="11"/>
    </row>
    <row r="20" spans="2:12" x14ac:dyDescent="0.2">
      <c r="B20" s="5" t="s">
        <v>10</v>
      </c>
      <c r="E20" s="22"/>
      <c r="F20" s="22"/>
      <c r="G20" s="22"/>
      <c r="H20" s="22"/>
      <c r="I20" s="22"/>
      <c r="J20" s="22"/>
      <c r="K20" s="22"/>
      <c r="L20" s="11"/>
    </row>
    <row r="21" spans="2:12" x14ac:dyDescent="0.2">
      <c r="B21" s="5" t="s">
        <v>21</v>
      </c>
      <c r="E21" s="23">
        <f>E15-E19</f>
        <v>0</v>
      </c>
      <c r="F21" s="28"/>
      <c r="G21" s="23">
        <f>G15-G19</f>
        <v>0</v>
      </c>
      <c r="H21" s="28"/>
      <c r="I21" s="23">
        <f>I15-I19</f>
        <v>0</v>
      </c>
      <c r="J21" s="28"/>
      <c r="K21" s="23">
        <f>K15-K19</f>
        <v>0</v>
      </c>
      <c r="L21" s="10"/>
    </row>
    <row r="22" spans="2:12" x14ac:dyDescent="0.2">
      <c r="B22" s="5" t="s">
        <v>32</v>
      </c>
      <c r="E22" s="41"/>
      <c r="F22" s="25"/>
      <c r="G22" s="24"/>
      <c r="H22" s="25"/>
      <c r="I22" s="24"/>
      <c r="J22" s="25"/>
      <c r="K22" s="24"/>
      <c r="L22" s="7"/>
    </row>
    <row r="23" spans="2:12" x14ac:dyDescent="0.2">
      <c r="B23" s="5"/>
      <c r="E23" s="25"/>
      <c r="F23" s="25"/>
      <c r="G23" s="25"/>
      <c r="H23" s="25"/>
      <c r="I23" s="25"/>
      <c r="J23" s="25"/>
      <c r="K23" s="25"/>
      <c r="L23" s="7"/>
    </row>
    <row r="24" spans="2:12" ht="15" x14ac:dyDescent="0.25">
      <c r="B24" s="38" t="s">
        <v>2</v>
      </c>
      <c r="E24" s="25"/>
      <c r="F24" s="25"/>
      <c r="G24" s="25"/>
      <c r="H24" s="25"/>
      <c r="I24" s="25"/>
      <c r="J24" s="25"/>
      <c r="K24" s="25"/>
      <c r="L24" s="7"/>
    </row>
    <row r="25" spans="2:12" x14ac:dyDescent="0.2">
      <c r="B25" s="5" t="s">
        <v>22</v>
      </c>
      <c r="E25" s="13" t="str">
        <f>IF($E$22&gt;=DATE(2021,1,1),ABS("7/15/2020"-"12/31/2020"),IF($E$22&gt;DATE(2020,7,15),ABS("7/15/2020"-$E$22),"0"))</f>
        <v>0</v>
      </c>
      <c r="F25" s="13"/>
      <c r="G25" s="14" t="str">
        <f>IF($G$22&gt;=DATE(2021,1,1),ABS("7/15/2020"-"12/31/2020"),IF($G$22&gt;DATE(2020,7,15),ABS("7/15/2020"-$G$22),"0"))</f>
        <v>0</v>
      </c>
      <c r="H25" s="29"/>
      <c r="I25" s="13" t="str">
        <f>IF($I$22&gt;=DATE(2021,1,1),ABS("9/15/2020"-"12/31/2020"),IF($I$22&gt;DATE(2020,9,15),ABS("9/15/2020"-$I$22),"0"))</f>
        <v>0</v>
      </c>
      <c r="J25" s="30"/>
      <c r="K25" s="13" t="str">
        <f>IF($K$22&gt;DATE(2021,1,1),ABS("07/15/2020"-"7/15/2020"),IF($K$22&gt;DATE(2021,1,15),ABS($K$22-"2021/01/15"),"0"))</f>
        <v>0</v>
      </c>
    </row>
    <row r="26" spans="2:12" x14ac:dyDescent="0.2">
      <c r="B26" s="5" t="s">
        <v>33</v>
      </c>
      <c r="E26" s="13"/>
      <c r="F26" s="13"/>
      <c r="G26" s="13"/>
      <c r="H26" s="30"/>
      <c r="I26" s="13"/>
      <c r="J26" s="30"/>
      <c r="K26" s="13"/>
    </row>
    <row r="27" spans="2:12" x14ac:dyDescent="0.2">
      <c r="B27" s="5" t="s">
        <v>34</v>
      </c>
      <c r="E27" s="13">
        <f>IF($E$22&gt;DATE(2020,12,31),(ABS("12/31/2020"-$E$22)),IF($E$22&lt;DATE(2021,1,15),(ABS($E$22-"4/15/2021")))*0)</f>
        <v>0</v>
      </c>
      <c r="F27" s="13"/>
      <c r="G27" s="13">
        <f>IF($G$22&gt;DATE(2020,12,31),(ABS("12/31/2020"-$G$22)),IF($G$22&lt;DATE(2021,1,15),(ABS($G$22-"4/15/2021")))*0)</f>
        <v>0</v>
      </c>
      <c r="H27" s="13"/>
      <c r="I27" s="13">
        <f>IF($I$22&gt;DATE(2020,12,31),(ABS("12/31/2020"-$I$22)),IF($I$22&lt;DATE(2021,1,15),(ABS($I$22-"4/15/2021")))*0)</f>
        <v>0</v>
      </c>
      <c r="J27" s="30"/>
      <c r="K27" s="20">
        <f>IF($K$22&lt;=DATE(2021,1,15),ABS("4/15/2020"-"4/15/2020"),IF($K$22&gt;=DATE(2021,1,15),(ABS($K$22-"1/15/2021")),"0"))</f>
        <v>0</v>
      </c>
    </row>
    <row r="28" spans="2:12" x14ac:dyDescent="0.2">
      <c r="B28" s="5" t="s">
        <v>35</v>
      </c>
      <c r="D28" s="15"/>
      <c r="E28" s="13"/>
      <c r="F28" s="13"/>
      <c r="G28" s="13"/>
      <c r="H28" s="13"/>
      <c r="I28" s="13"/>
      <c r="J28" s="30"/>
      <c r="K28" s="13"/>
    </row>
    <row r="29" spans="2:12" x14ac:dyDescent="0.2">
      <c r="B29" s="3" t="s">
        <v>36</v>
      </c>
      <c r="E29" s="13"/>
      <c r="F29" s="13"/>
      <c r="G29" s="13"/>
      <c r="H29" s="13"/>
      <c r="I29" s="13"/>
      <c r="J29" s="30"/>
      <c r="K29" s="13"/>
    </row>
    <row r="30" spans="2:12" x14ac:dyDescent="0.2">
      <c r="B30" s="5" t="s">
        <v>37</v>
      </c>
      <c r="E30" s="26">
        <f>ROUND(E25/365*0.075*E21,2)</f>
        <v>0</v>
      </c>
      <c r="F30" s="26"/>
      <c r="G30" s="26">
        <f>ROUND(G25/365*0.075*G21,2)</f>
        <v>0</v>
      </c>
      <c r="H30" s="26"/>
      <c r="I30" s="26">
        <f>ROUND(I25/365*0.075*I21,2)</f>
        <v>0</v>
      </c>
      <c r="J30" s="32"/>
      <c r="K30" s="26">
        <f>ROUND(K25/365*0.075*K21,2)</f>
        <v>0</v>
      </c>
      <c r="L30" s="17"/>
    </row>
    <row r="31" spans="2:12" x14ac:dyDescent="0.2">
      <c r="B31" s="5" t="s">
        <v>11</v>
      </c>
      <c r="C31" s="18"/>
      <c r="D31" s="18"/>
      <c r="E31" s="23"/>
      <c r="F31" s="23"/>
      <c r="G31" s="23"/>
      <c r="H31" s="23"/>
      <c r="I31" s="23"/>
      <c r="J31" s="28"/>
      <c r="K31" s="23"/>
      <c r="L31" s="12"/>
    </row>
    <row r="32" spans="2:12" x14ac:dyDescent="0.2">
      <c r="B32" s="5" t="s">
        <v>38</v>
      </c>
      <c r="E32" s="26">
        <f>ROUND(E27/365*0.04*E21,2)</f>
        <v>0</v>
      </c>
      <c r="F32" s="26"/>
      <c r="G32" s="26">
        <f>ROUND(G27/365*0.04*G21,2)</f>
        <v>0</v>
      </c>
      <c r="H32" s="26"/>
      <c r="I32" s="26">
        <f>ROUND(I27/365*0.04*I21,2)</f>
        <v>0</v>
      </c>
      <c r="J32" s="32"/>
      <c r="K32" s="26">
        <f>ROUND(K27/365*0.04*K21,2)</f>
        <v>0</v>
      </c>
      <c r="L32" s="18"/>
    </row>
    <row r="33" spans="2:12" x14ac:dyDescent="0.2">
      <c r="B33" s="5" t="s">
        <v>12</v>
      </c>
      <c r="E33" s="26"/>
      <c r="F33" s="26"/>
      <c r="G33" s="26"/>
      <c r="H33" s="26"/>
      <c r="I33" s="26"/>
      <c r="J33" s="32"/>
      <c r="K33" s="26"/>
      <c r="L33" s="18"/>
    </row>
    <row r="34" spans="2:12" x14ac:dyDescent="0.2">
      <c r="B34" s="5" t="s">
        <v>23</v>
      </c>
      <c r="C34" s="18"/>
      <c r="D34" s="18"/>
      <c r="E34" s="26">
        <f>E30+E32</f>
        <v>0</v>
      </c>
      <c r="F34" s="26"/>
      <c r="G34" s="26">
        <f>G30+G32</f>
        <v>0</v>
      </c>
      <c r="H34" s="26"/>
      <c r="I34" s="26">
        <f>I30+I32</f>
        <v>0</v>
      </c>
      <c r="J34" s="32"/>
      <c r="K34" s="26">
        <f>K30+K32</f>
        <v>0</v>
      </c>
      <c r="L34" s="18"/>
    </row>
    <row r="35" spans="2:12" x14ac:dyDescent="0.2">
      <c r="B35" s="5" t="s">
        <v>24</v>
      </c>
      <c r="C35" s="18"/>
      <c r="D35" s="18"/>
      <c r="E35" s="26"/>
      <c r="F35" s="26"/>
      <c r="G35" s="26"/>
      <c r="H35" s="26"/>
      <c r="I35" s="26"/>
      <c r="J35" s="32"/>
      <c r="K35" s="26"/>
      <c r="L35" s="18">
        <f>SUM(E34:K34)</f>
        <v>0</v>
      </c>
    </row>
    <row r="36" spans="2:12" x14ac:dyDescent="0.2">
      <c r="E36" s="13"/>
      <c r="F36" s="13"/>
      <c r="G36" s="13"/>
      <c r="H36" s="13"/>
      <c r="I36" s="13"/>
      <c r="J36" s="30"/>
      <c r="K36" s="13"/>
    </row>
    <row r="37" spans="2:12" ht="15" x14ac:dyDescent="0.25">
      <c r="B37" s="38" t="s">
        <v>3</v>
      </c>
      <c r="E37" s="13"/>
      <c r="F37" s="13"/>
      <c r="G37" s="13"/>
      <c r="H37" s="13"/>
      <c r="I37" s="13"/>
      <c r="J37" s="30"/>
      <c r="K37" s="13"/>
    </row>
    <row r="38" spans="2:12" x14ac:dyDescent="0.2">
      <c r="B38" s="5" t="s">
        <v>25</v>
      </c>
      <c r="E38" s="13">
        <f>IF($E$22=0,0,(VLOOKUP($E$22,FIRSTQTR02,2)))</f>
        <v>0</v>
      </c>
      <c r="F38" s="13"/>
      <c r="G38" s="13">
        <f>IF($G$22=0,0,(VLOOKUP($G$22,SECONDQTR02,2)))</f>
        <v>0</v>
      </c>
      <c r="H38" s="13"/>
      <c r="I38" s="13">
        <f>IF($I$22=0,0,(VLOOKUP($I$22,THIRDQTR02,2)))</f>
        <v>0</v>
      </c>
      <c r="J38" s="30"/>
      <c r="K38" s="13">
        <f>IF($K$22=0,0,(VLOOKUP($K$22,FOURTHQTR02,2)))</f>
        <v>0</v>
      </c>
    </row>
    <row r="39" spans="2:12" x14ac:dyDescent="0.2">
      <c r="B39" s="5" t="s">
        <v>13</v>
      </c>
      <c r="E39" s="13"/>
      <c r="F39" s="13"/>
      <c r="G39" s="13"/>
      <c r="H39" s="13"/>
      <c r="I39" s="13"/>
      <c r="J39" s="30"/>
      <c r="K39" s="13"/>
    </row>
    <row r="40" spans="2:12" x14ac:dyDescent="0.2">
      <c r="B40" s="5" t="s">
        <v>26</v>
      </c>
      <c r="C40" s="16"/>
      <c r="D40" s="16"/>
      <c r="E40" s="26">
        <f>(E38*0.01)*E21</f>
        <v>0</v>
      </c>
      <c r="F40" s="26"/>
      <c r="G40" s="26">
        <f>(G38*0.01)*G21</f>
        <v>0</v>
      </c>
      <c r="H40" s="26"/>
      <c r="I40" s="26">
        <f>(I38*0.01)*I21</f>
        <v>0</v>
      </c>
      <c r="J40" s="32"/>
      <c r="K40" s="26">
        <f>(K38*0.01)*K21</f>
        <v>0</v>
      </c>
    </row>
    <row r="41" spans="2:12" x14ac:dyDescent="0.2">
      <c r="B41" s="5" t="s">
        <v>27</v>
      </c>
      <c r="C41" s="18"/>
      <c r="D41" s="18"/>
      <c r="E41" s="26"/>
      <c r="F41" s="26"/>
      <c r="G41" s="26"/>
      <c r="H41" s="26"/>
      <c r="I41" s="26"/>
      <c r="J41" s="32"/>
      <c r="K41" s="26"/>
      <c r="L41" s="18">
        <f>SUM(E40:K40)</f>
        <v>0</v>
      </c>
    </row>
    <row r="43" spans="2:12" ht="15" x14ac:dyDescent="0.25">
      <c r="B43" s="38" t="s">
        <v>4</v>
      </c>
    </row>
    <row r="44" spans="2:12" x14ac:dyDescent="0.2">
      <c r="B44" s="5" t="s">
        <v>43</v>
      </c>
      <c r="C44" s="18"/>
      <c r="D44" s="18"/>
      <c r="E44" s="18"/>
      <c r="F44" s="18"/>
      <c r="G44" s="18"/>
      <c r="H44" s="18"/>
      <c r="I44" s="18"/>
      <c r="J44" s="33"/>
      <c r="K44" s="18"/>
      <c r="L44" s="7">
        <f>L35+L41</f>
        <v>0</v>
      </c>
    </row>
  </sheetData>
  <sheetProtection algorithmName="SHA-512" hashValue="op+bVWp0P5xF6MTc5scg3IUmiMoAgGqN4lpXiMR0xuYoaQNvIxIeOZUgVC9iatQtiuGZQXz8IVkVcvwSv7IOBw==" saltValue="E8k0CG+P1r6tTsr6XpWyhg==" spinCount="100000" sheet="1" selectLockedCells="1"/>
  <customSheetViews>
    <customSheetView guid="{4694978F-D483-4D2E-9A2E-CAFCA148E0E5}" scale="75">
      <selection sqref="A1:IV65536"/>
      <pageMargins left="0.2" right="0.2" top="1" bottom="1" header="0.5" footer="0.5"/>
      <pageSetup scale="97" orientation="landscape" r:id="rId1"/>
      <headerFooter alignWithMargins="0">
        <oddHeader>&amp;L2009 STATE OF VERMONT ANNUALIZED INCOME INSTALLMENT METHOD
&amp;RPrinted &amp;D</oddHeader>
        <oddFooter>&amp;LForm IN 152A (12-9-2009) By JAD</oddFooter>
      </headerFooter>
    </customSheetView>
  </customSheetViews>
  <mergeCells count="4">
    <mergeCell ref="B2:L2"/>
    <mergeCell ref="I7:K7"/>
    <mergeCell ref="E12:K12"/>
    <mergeCell ref="I5:K5"/>
  </mergeCells>
  <phoneticPr fontId="0" type="noConversion"/>
  <pageMargins left="0.25" right="0.25" top="0.75" bottom="0.75" header="0.3" footer="0.3"/>
  <pageSetup scale="97" orientation="landscape" r:id="rId2"/>
  <headerFooter alignWithMargins="0">
    <oddHeader>&amp;L2020 STATE OF VERMONT ANNUALIZED INCOME INSTALLMENT METHOD
&amp;RPrinted &amp;D</oddHeader>
    <oddFooter>&amp;LForm IN 152A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10" workbookViewId="0">
      <selection activeCell="E25" sqref="E25"/>
    </sheetView>
  </sheetViews>
  <sheetFormatPr defaultRowHeight="12.75" x14ac:dyDescent="0.2"/>
  <cols>
    <col min="1" max="1" width="10.140625" bestFit="1" customWidth="1"/>
  </cols>
  <sheetData>
    <row r="1" spans="1:2" x14ac:dyDescent="0.2">
      <c r="A1" s="1"/>
      <c r="B1" s="1"/>
    </row>
    <row r="2" spans="1:2" x14ac:dyDescent="0.2">
      <c r="A2" s="1" t="s">
        <v>39</v>
      </c>
      <c r="B2" s="1"/>
    </row>
    <row r="3" spans="1:2" x14ac:dyDescent="0.2">
      <c r="A3" s="1">
        <v>1</v>
      </c>
      <c r="B3" s="1">
        <v>0</v>
      </c>
    </row>
    <row r="4" spans="1:2" x14ac:dyDescent="0.2">
      <c r="A4" s="42">
        <v>43937</v>
      </c>
      <c r="B4" s="1">
        <v>0</v>
      </c>
    </row>
    <row r="5" spans="1:2" x14ac:dyDescent="0.2">
      <c r="A5" s="42">
        <v>43967</v>
      </c>
      <c r="B5" s="1">
        <v>0</v>
      </c>
    </row>
    <row r="6" spans="1:2" x14ac:dyDescent="0.2">
      <c r="A6" s="42">
        <v>43998</v>
      </c>
      <c r="B6" s="1">
        <v>0</v>
      </c>
    </row>
    <row r="7" spans="1:2" x14ac:dyDescent="0.2">
      <c r="A7" s="42">
        <v>44028</v>
      </c>
      <c r="B7" s="1">
        <v>1</v>
      </c>
    </row>
    <row r="8" spans="1:2" x14ac:dyDescent="0.2">
      <c r="A8" s="42">
        <v>44059</v>
      </c>
      <c r="B8" s="1">
        <v>2</v>
      </c>
    </row>
    <row r="9" spans="1:2" x14ac:dyDescent="0.2">
      <c r="A9" s="42">
        <v>44090</v>
      </c>
      <c r="B9" s="1">
        <v>3</v>
      </c>
    </row>
    <row r="10" spans="1:2" x14ac:dyDescent="0.2">
      <c r="A10" s="42">
        <v>44120</v>
      </c>
      <c r="B10" s="1">
        <v>4</v>
      </c>
    </row>
    <row r="11" spans="1:2" x14ac:dyDescent="0.2">
      <c r="A11" s="42">
        <v>44151</v>
      </c>
      <c r="B11" s="1">
        <v>5</v>
      </c>
    </row>
    <row r="12" spans="1:2" x14ac:dyDescent="0.2">
      <c r="A12" s="42">
        <v>44181</v>
      </c>
      <c r="B12" s="1">
        <v>6</v>
      </c>
    </row>
    <row r="13" spans="1:2" x14ac:dyDescent="0.2">
      <c r="A13" s="42">
        <v>44212</v>
      </c>
      <c r="B13" s="1">
        <v>7</v>
      </c>
    </row>
    <row r="14" spans="1:2" x14ac:dyDescent="0.2">
      <c r="A14" s="42">
        <v>44243</v>
      </c>
      <c r="B14" s="1">
        <v>8</v>
      </c>
    </row>
    <row r="15" spans="1:2" x14ac:dyDescent="0.2">
      <c r="A15" s="42">
        <v>44271</v>
      </c>
      <c r="B15" s="1">
        <v>9</v>
      </c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 t="s">
        <v>40</v>
      </c>
      <c r="B18" s="1"/>
    </row>
    <row r="19" spans="1:2" x14ac:dyDescent="0.2">
      <c r="A19" s="1">
        <v>1</v>
      </c>
      <c r="B19" s="1">
        <v>0</v>
      </c>
    </row>
    <row r="20" spans="1:2" x14ac:dyDescent="0.2">
      <c r="A20" s="2">
        <v>43998</v>
      </c>
      <c r="B20" s="1">
        <v>0</v>
      </c>
    </row>
    <row r="21" spans="1:2" x14ac:dyDescent="0.2">
      <c r="A21" s="2">
        <v>44028</v>
      </c>
      <c r="B21" s="1">
        <v>1</v>
      </c>
    </row>
    <row r="22" spans="1:2" x14ac:dyDescent="0.2">
      <c r="A22" s="2">
        <v>44059</v>
      </c>
      <c r="B22" s="1">
        <v>2</v>
      </c>
    </row>
    <row r="23" spans="1:2" x14ac:dyDescent="0.2">
      <c r="A23" s="2">
        <v>44090</v>
      </c>
      <c r="B23" s="1">
        <v>3</v>
      </c>
    </row>
    <row r="24" spans="1:2" x14ac:dyDescent="0.2">
      <c r="A24" s="2">
        <v>44120</v>
      </c>
      <c r="B24" s="1">
        <v>4</v>
      </c>
    </row>
    <row r="25" spans="1:2" x14ac:dyDescent="0.2">
      <c r="A25" s="2">
        <v>44151</v>
      </c>
      <c r="B25" s="1">
        <v>5</v>
      </c>
    </row>
    <row r="26" spans="1:2" x14ac:dyDescent="0.2">
      <c r="A26" s="2">
        <v>44181</v>
      </c>
      <c r="B26" s="1">
        <v>6</v>
      </c>
    </row>
    <row r="27" spans="1:2" x14ac:dyDescent="0.2">
      <c r="A27" s="2">
        <v>44212</v>
      </c>
      <c r="B27" s="1">
        <v>7</v>
      </c>
    </row>
    <row r="28" spans="1:2" x14ac:dyDescent="0.2">
      <c r="A28" s="2">
        <v>44243</v>
      </c>
      <c r="B28" s="1">
        <v>8</v>
      </c>
    </row>
    <row r="29" spans="1:2" x14ac:dyDescent="0.2">
      <c r="A29" s="2">
        <v>44271</v>
      </c>
      <c r="B29" s="1">
        <v>9</v>
      </c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 t="s">
        <v>41</v>
      </c>
      <c r="B32" s="1"/>
    </row>
    <row r="33" spans="1:2" x14ac:dyDescent="0.2">
      <c r="A33" s="1">
        <v>1</v>
      </c>
      <c r="B33" s="1">
        <v>0</v>
      </c>
    </row>
    <row r="34" spans="1:2" x14ac:dyDescent="0.2">
      <c r="A34" s="2">
        <v>44090</v>
      </c>
      <c r="B34" s="1">
        <v>1</v>
      </c>
    </row>
    <row r="35" spans="1:2" x14ac:dyDescent="0.2">
      <c r="A35" s="2">
        <v>44120</v>
      </c>
      <c r="B35" s="1">
        <v>2</v>
      </c>
    </row>
    <row r="36" spans="1:2" x14ac:dyDescent="0.2">
      <c r="A36" s="2">
        <v>44151</v>
      </c>
      <c r="B36" s="1">
        <v>3</v>
      </c>
    </row>
    <row r="37" spans="1:2" x14ac:dyDescent="0.2">
      <c r="A37" s="2">
        <v>44181</v>
      </c>
      <c r="B37" s="1">
        <v>4</v>
      </c>
    </row>
    <row r="38" spans="1:2" x14ac:dyDescent="0.2">
      <c r="A38" s="2">
        <v>44212</v>
      </c>
      <c r="B38" s="1">
        <v>5</v>
      </c>
    </row>
    <row r="39" spans="1:2" x14ac:dyDescent="0.2">
      <c r="A39" s="2">
        <v>44243</v>
      </c>
      <c r="B39" s="1">
        <v>6</v>
      </c>
    </row>
    <row r="40" spans="1:2" x14ac:dyDescent="0.2">
      <c r="A40" s="2">
        <v>44271</v>
      </c>
      <c r="B40" s="1">
        <v>7</v>
      </c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 t="s">
        <v>42</v>
      </c>
      <c r="B43" s="1"/>
    </row>
    <row r="44" spans="1:2" x14ac:dyDescent="0.2">
      <c r="A44" s="1">
        <v>1</v>
      </c>
      <c r="B44" s="1">
        <v>0</v>
      </c>
    </row>
    <row r="45" spans="1:2" x14ac:dyDescent="0.2">
      <c r="A45" s="2">
        <v>44212</v>
      </c>
      <c r="B45" s="1">
        <v>1</v>
      </c>
    </row>
    <row r="46" spans="1:2" x14ac:dyDescent="0.2">
      <c r="A46" s="2">
        <v>44243</v>
      </c>
      <c r="B46" s="1">
        <v>2</v>
      </c>
    </row>
    <row r="47" spans="1:2" x14ac:dyDescent="0.2">
      <c r="A47" s="2">
        <v>44271</v>
      </c>
      <c r="B47" s="1">
        <v>3</v>
      </c>
    </row>
    <row r="48" spans="1:2" x14ac:dyDescent="0.2">
      <c r="A48" s="1"/>
      <c r="B48" s="1"/>
    </row>
  </sheetData>
  <customSheetViews>
    <customSheetView guid="{4694978F-D483-4D2E-9A2E-CAFCA148E0E5}" topLeftCell="A8">
      <selection activeCell="F37" sqref="F37"/>
      <pageMargins left="0.75" right="0.75" top="1" bottom="1" header="0.5" footer="0.5"/>
      <pageSetup orientation="portrait" horizontalDpi="1200" verticalDpi="0" r:id="rId1"/>
      <headerFooter alignWithMargins="0"/>
    </customSheetView>
  </customSheetViews>
  <phoneticPr fontId="0" type="noConversion"/>
  <pageMargins left="0.75" right="0.75" top="1" bottom="1" header="0.5" footer="0.5"/>
  <pageSetup orientation="portrait" horizontalDpi="120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4694978F-D483-4D2E-9A2E-CAFCA148E0E5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</vt:lpstr>
      <vt:lpstr>LOOKUP</vt:lpstr>
      <vt:lpstr>Sheet3</vt:lpstr>
      <vt:lpstr>FIRSTQTR02</vt:lpstr>
      <vt:lpstr>FOURTHQTR02</vt:lpstr>
      <vt:lpstr>SECONDQTR02</vt:lpstr>
      <vt:lpstr>THIRDQTR02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Rainey</dc:creator>
  <cp:lastModifiedBy>McNall, Jennifer</cp:lastModifiedBy>
  <cp:lastPrinted>2021-02-16T17:14:09Z</cp:lastPrinted>
  <dcterms:created xsi:type="dcterms:W3CDTF">2005-07-30T11:07:09Z</dcterms:created>
  <dcterms:modified xsi:type="dcterms:W3CDTF">2021-02-16T17:14:41Z</dcterms:modified>
</cp:coreProperties>
</file>