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<sst xmlns="http://schemas.openxmlformats.org/spreadsheetml/2006/main" count="187" uniqueCount="151">
  <si>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</si>
  <si>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</si>
  <si>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</si>
  <si>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</si>
  <si>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</si>
  <si>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</si>
  <si>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</si>
  <si>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</si>
  <si>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</si>
  <si>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</si>
  <si>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</si>
  <si>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</si>
  <si>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</si>
  <si>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</si>
  <si>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</si>
  <si>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</si>
  <si>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Meals and Rooms Statistics Report</t>
  </si>
  <si>
    <t>Current Taxable Recipts</t>
  </si>
  <si>
    <t>Previous Taxable Recipts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</si>
  <si>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</si>
  <si>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</si>
  <si>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</si>
  <si>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</si>
  <si>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</si>
  <si>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</si>
  <si>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</si>
  <si>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</si>
  <si>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</si>
  <si>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</si>
  <si>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</si>
  <si>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</si>
  <si>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</si>
  <si>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</si>
  <si>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</si>
  <si>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</si>
  <si>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</si>
  <si>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</si>
  <si>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</si>
  <si>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</si>
  <si>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</si>
  <si>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</si>
  <si>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</si>
  <si>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</si>
  <si>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</si>
  <si>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</si>
  <si>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</si>
  <si>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</si>
  <si>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</si>
  <si>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</si>
  <si>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</si>
  <si>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</si>
  <si>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</si>
  <si>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</si>
  <si>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</si>
  <si>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</si>
  <si>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</si>
  <si>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</si>
  <si>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</si>
  <si>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</si>
  <si>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</si>
  <si>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</si>
  <si>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</si>
  <si>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ADDISON</t>
  </si>
  <si>
    <t>ALBURGH</t>
  </si>
  <si>
    <t>ARLINGTON</t>
  </si>
  <si>
    <t>BARNARD</t>
  </si>
  <si>
    <t>BARRE</t>
  </si>
  <si>
    <t>BARTON</t>
  </si>
  <si>
    <t>BENNINGTON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</si>
  <si>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</si>
  <si>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</si>
  <si>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</si>
  <si>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</si>
  <si>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</si>
  <si>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</si>
  <si>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</si>
  <si>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</si>
  <si>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</si>
  <si>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CHARLOTTE</t>
  </si>
  <si>
    <t>CHESTER</t>
  </si>
  <si>
    <t>COLCHESTER</t>
  </si>
  <si>
    <t>CRAFTSBURY</t>
  </si>
  <si>
    <t>DANVILLE</t>
  </si>
  <si>
    <t>DERBY</t>
  </si>
  <si>
    <t>DORSET</t>
  </si>
  <si>
    <t>DOVER</t>
  </si>
  <si>
    <t>ENOSBURG</t>
  </si>
  <si>
    <t>ESSEX</t>
  </si>
  <si>
    <t>FAIR HAVEN</t>
  </si>
  <si>
    <t>FAIRFAX</t>
  </si>
  <si>
    <t>FAIRLEE</t>
  </si>
  <si>
    <t>FAYSTON</t>
  </si>
  <si>
    <t>FERRISBURGH</t>
  </si>
  <si>
    <t>GLOVER</t>
  </si>
  <si>
    <t>GRAND ISLE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</si>
  <si>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</si>
  <si>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</si>
  <si>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</si>
  <si>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</si>
  <si>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</si>
  <si>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</si>
  <si>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</si>
  <si>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</si>
  <si>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</si>
  <si>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</si>
  <si>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MARSHFIELD</t>
  </si>
  <si>
    <t>MENDON</t>
  </si>
  <si>
    <t>MIDDLEBURY</t>
  </si>
  <si>
    <t>MILTON</t>
  </si>
  <si>
    <t>MONTGOMERY</t>
  </si>
  <si>
    <t>MONTPELIER</t>
  </si>
  <si>
    <t>MORRISTOWN</t>
  </si>
  <si>
    <t>MOUNT HOLLY</t>
  </si>
  <si>
    <t>NEWFANE</t>
  </si>
  <si>
    <t>NEWPORT</t>
  </si>
  <si>
    <t>NORTH HERO</t>
  </si>
  <si>
    <t>NORTHFIELD</t>
  </si>
  <si>
    <t>PITTSFIELD</t>
  </si>
  <si>
    <t>POULTNEY</t>
  </si>
  <si>
    <t>PUTNEY</t>
  </si>
  <si>
    <t>RANDOLPH</t>
  </si>
  <si>
    <t>RICHMOND</t>
  </si>
  <si>
    <t>ROCKINGHAM</t>
  </si>
  <si>
    <t>ROYALTON</t>
  </si>
  <si>
    <t>RUTLAND</t>
  </si>
  <si>
    <t>SALISBURY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</si>
  <si>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</si>
  <si>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</si>
  <si>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</si>
  <si>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</si>
  <si>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</si>
  <si>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</si>
  <si>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</si>
  <si>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</si>
  <si>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</si>
  <si>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</si>
  <si>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</si>
  <si>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</si>
  <si>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</si>
  <si>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</si>
  <si>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</si>
  <si>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</si>
  <si>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</si>
  <si>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</si>
  <si>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</si>
  <si>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</si>
  <si>
    <t>ELMORE</t>
  </si>
  <si>
    <t>ISLE LA MOTTE</t>
  </si>
  <si>
    <t>JAY</t>
  </si>
  <si>
    <t>PLYMOUTH</t>
  </si>
  <si>
    <t>WESTON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</si>
</sst>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14" fontId="40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3" fillId="0" borderId="11" xfId="0" applyNumberFormat="1" applyFont="1" applyBorder="1" applyAlignment="1">
      <alignment horizontal="center" vertical="center"/>
    </xf>
    <xf numFmtId="44" fontId="43" fillId="0" borderId="12" xfId="0" applyNumberFormat="1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3" fillId="0" borderId="0" xfId="0" applyNumberFormat="1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44" fontId="4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44" fontId="43" fillId="0" borderId="0" xfId="0" applyNumberFormat="1" applyFont="1" applyBorder="1" applyAlignment="1">
      <alignment horizontal="center" vertical="center"/>
    </xf>
    <xf numFmtId="44" fontId="43" fillId="0" borderId="10" xfId="0" applyNumberFormat="1" applyFont="1" applyBorder="1" applyAlignment="1">
      <alignment horizontal="center" vertical="center"/>
    </xf>
    <xf numFmtId="44" fontId="42" fillId="0" borderId="11" xfId="0" applyNumberFormat="1" applyFont="1" applyBorder="1" applyAlignment="1">
      <alignment horizontal="center" vertical="center"/>
    </xf>
    <xf numFmtId="44" fontId="43" fillId="0" borderId="13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4" fontId="43" fillId="0" borderId="28" xfId="0" applyNumberFormat="1" applyFont="1" applyBorder="1" applyAlignment="1">
      <alignment horizontal="center" vertical="center"/>
    </xf>
    <xf numFmtId="44" fontId="43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4">
      <selection activeCell="D4" sqref="D4:G4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8.57421875" style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16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36</v>
      </c>
      <c r="R5" s="1" t="s">
        <v>14</v>
      </c>
    </row>
    <row r="6" spans="5:18" ht="15">
      <c r="E6" s="58"/>
      <c r="F6" s="58"/>
      <c r="G6" s="58"/>
      <c r="H6" s="58"/>
      <c r="O6" s="1" t="s">
        <v>37</v>
      </c>
      <c r="R6" s="1" t="s">
        <v>35</v>
      </c>
    </row>
    <row r="7" spans="4:15" ht="33.75">
      <c r="D7" s="3" t="s">
        <v>2</v>
      </c>
      <c r="E7" s="5">
        <v>42826</v>
      </c>
      <c r="F7" s="3" t="s">
        <v>3</v>
      </c>
      <c r="G7" s="5">
        <v>42916</v>
      </c>
      <c r="O7" s="1" t="s">
        <v>38</v>
      </c>
    </row>
    <row r="8" ht="15">
      <c r="O8" s="1" t="s">
        <v>39</v>
      </c>
    </row>
    <row r="12" spans="3:8" ht="18.75">
      <c r="C12" s="60" t="s">
        <v>41</v>
      </c>
      <c r="D12" s="60"/>
      <c r="E12" s="60"/>
      <c r="F12" s="60"/>
      <c r="G12" s="60"/>
      <c r="H12" s="60"/>
    </row>
    <row r="13" s="30" customFormat="1" ht="15"/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56" t="s">
        <v>45</v>
      </c>
      <c r="D15" s="56"/>
      <c r="E15" s="56"/>
      <c r="F15" s="56"/>
      <c r="G15" s="56"/>
      <c r="H15" s="56"/>
    </row>
    <row r="16" spans="2:8" ht="16.5" customHeight="1">
      <c r="B16" s="2" t="s">
        <v>6</v>
      </c>
      <c r="C16" s="56" t="s">
        <v>46</v>
      </c>
      <c r="D16" s="56"/>
      <c r="E16" s="56"/>
      <c r="F16" s="56"/>
      <c r="G16" s="56"/>
      <c r="H16" s="56"/>
    </row>
    <row r="17" spans="2:8" ht="16.5" customHeight="1">
      <c r="B17" s="2" t="s">
        <v>7</v>
      </c>
      <c r="C17" s="56" t="s">
        <v>44</v>
      </c>
      <c r="D17" s="56"/>
      <c r="E17" s="56"/>
      <c r="F17" s="56"/>
      <c r="G17" s="56"/>
      <c r="H17" s="56"/>
    </row>
    <row r="18" spans="2:8" ht="16.5" customHeight="1">
      <c r="B18" s="2" t="s">
        <v>8</v>
      </c>
      <c r="C18" s="56" t="s">
        <v>43</v>
      </c>
      <c r="D18" s="56"/>
      <c r="E18" s="56"/>
      <c r="F18" s="56"/>
      <c r="G18" s="56"/>
      <c r="H18" s="56"/>
    </row>
    <row r="19" spans="2:8" ht="16.5" customHeight="1">
      <c r="B19" s="2" t="s">
        <v>9</v>
      </c>
      <c r="C19" s="56" t="s">
        <v>42</v>
      </c>
      <c r="D19" s="56"/>
      <c r="E19" s="56"/>
      <c r="F19" s="56"/>
      <c r="G19" s="56"/>
      <c r="H19" s="56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40</v>
      </c>
      <c r="E22" s="6" t="s">
        <v>37</v>
      </c>
    </row>
    <row r="23" ht="11.25" customHeight="1">
      <c r="B23" s="2"/>
    </row>
    <row r="24" ht="18.75">
      <c r="E24" s="6" t="s">
        <v>14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3">
      <selection activeCell="C4" sqref="C4:E4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1" t="s">
        <v>0</v>
      </c>
      <c r="C2" s="61"/>
      <c r="D2" s="61"/>
      <c r="E2" s="68" t="s">
        <v>16</v>
      </c>
      <c r="F2" s="68"/>
      <c r="G2" s="68" t="str">
        <f>Cover!E22</f>
        <v>Quarterly Report</v>
      </c>
      <c r="H2" s="68"/>
      <c r="I2" s="68" t="str">
        <f>Cover!E24</f>
        <v>75 Day Processing</v>
      </c>
      <c r="J2" s="68"/>
      <c r="K2" s="68"/>
    </row>
    <row r="3" spans="2:11" ht="23.25" customHeight="1" thickTop="1">
      <c r="B3" s="62" t="s">
        <v>10</v>
      </c>
      <c r="C3" s="66" t="s">
        <v>17</v>
      </c>
      <c r="D3" s="66"/>
      <c r="E3" s="67"/>
      <c r="F3" s="66" t="s">
        <v>18</v>
      </c>
      <c r="G3" s="66"/>
      <c r="H3" s="67"/>
      <c r="I3" s="65" t="s">
        <v>13</v>
      </c>
      <c r="J3" s="65"/>
      <c r="K3" s="65"/>
    </row>
    <row r="4" spans="2:11" ht="23.25" customHeight="1">
      <c r="B4" s="63"/>
      <c r="C4" s="66" t="str">
        <f>TEXT(Cover!E7,"mm/dd/yyyy")&amp;" - "&amp;TEXT(Cover!G7,"mm/dd/yyyy")</f>
        <v>04/01/2017 - 06/30/2017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04/01/2016 - 06/30/2016</v>
      </c>
      <c r="G4" s="66"/>
      <c r="H4" s="67"/>
      <c r="I4" s="65"/>
      <c r="J4" s="65"/>
      <c r="K4" s="65"/>
    </row>
    <row r="5" spans="2:11" ht="23.25" customHeight="1" thickBot="1">
      <c r="B5" s="64"/>
      <c r="C5" s="12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6" t="s">
        <v>19</v>
      </c>
      <c r="J5" s="12" t="s">
        <v>20</v>
      </c>
      <c r="K5" s="12" t="s">
        <v>21</v>
      </c>
    </row>
    <row r="6" spans="2:11" ht="15.75" thickTop="1">
      <c r="B6" s="19" t="s">
        <v>34</v>
      </c>
      <c r="C6" s="41">
        <f>SUM(C7:C51)</f>
        <v>257246255.62000003</v>
      </c>
      <c r="D6" s="42">
        <f>SUM(D7:D51)</f>
        <v>95892446.72999999</v>
      </c>
      <c r="E6" s="43">
        <f>SUM(E7:E51)</f>
        <v>46254719.58</v>
      </c>
      <c r="F6" s="41">
        <f>SUM(F7:F51)</f>
        <v>250299803.82999998</v>
      </c>
      <c r="G6" s="42">
        <f>SUM(G7:G51)</f>
        <v>84910202.25000001</v>
      </c>
      <c r="H6" s="43">
        <f>SUM(H7:H51)</f>
        <v>43835634.31</v>
      </c>
      <c r="I6" s="20">
        <f>_xlfn.IFERROR((C6-F6)/F6,"")</f>
        <v>0.027752525905765317</v>
      </c>
      <c r="J6" s="20">
        <f>_xlfn.IFERROR((D6-G6)/G6,"")</f>
        <v>0.12933951620636933</v>
      </c>
      <c r="K6" s="20">
        <f>_xlfn.IFERROR((E6-H6)/H6,"")</f>
        <v>0.055185360222975995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11084891.57</v>
      </c>
      <c r="D7" s="44">
        <f>IF('County Data'!E2&gt;9,'County Data'!D2,"*")</f>
        <v>3072880.31</v>
      </c>
      <c r="E7" s="45">
        <f>IF('County Data'!G2&gt;9,'County Data'!F2,"*")</f>
        <v>1907821.3</v>
      </c>
      <c r="F7" s="44">
        <f>IF('County Data'!I2&gt;9,'County Data'!H2,"*")</f>
        <v>11208121.87</v>
      </c>
      <c r="G7" s="44">
        <f>IF('County Data'!K2&gt;9,'County Data'!J2,"*")</f>
        <v>3552329.4</v>
      </c>
      <c r="H7" s="45">
        <f>IF('County Data'!M2&gt;9,'County Data'!L2,"*")</f>
        <v>1893519.94</v>
      </c>
      <c r="I7" s="22">
        <f aca="true" t="shared" si="0" ref="I7:I50">_xlfn.IFERROR((C7-F7)/F7,"")</f>
        <v>-0.010994732340468287</v>
      </c>
      <c r="J7" s="22">
        <f aca="true" t="shared" si="1" ref="J7:J50">_xlfn.IFERROR((D7-G7)/G7,"")</f>
        <v>-0.13496752018548727</v>
      </c>
      <c r="K7" s="22">
        <f aca="true" t="shared" si="2" ref="K7:K50">_xlfn.IFERROR((E7-H7)/H7,"")</f>
        <v>0.007552790809269272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15913979.43</v>
      </c>
      <c r="D8" s="44">
        <f>IF('County Data'!E3&gt;9,'County Data'!D3,"*")</f>
        <v>6846931.49</v>
      </c>
      <c r="E8" s="45">
        <f>IF('County Data'!G3&gt;9,'County Data'!F3,"*")</f>
        <v>2814880.22</v>
      </c>
      <c r="F8" s="44">
        <f>IF('County Data'!I3&gt;9,'County Data'!H3,"*")</f>
        <v>15438044.24</v>
      </c>
      <c r="G8" s="44">
        <f>IF('County Data'!K3&gt;9,'County Data'!J3,"*")</f>
        <v>6226004.17</v>
      </c>
      <c r="H8" s="45">
        <f>IF('County Data'!M3&gt;9,'County Data'!L3,"*")</f>
        <v>2678932.49</v>
      </c>
      <c r="I8" s="22">
        <f t="shared" si="0"/>
        <v>0.030828723030009886</v>
      </c>
      <c r="J8" s="22">
        <f t="shared" si="1"/>
        <v>0.09973127274664198</v>
      </c>
      <c r="K8" s="22">
        <f t="shared" si="2"/>
        <v>0.050746978696727056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8589637.96</v>
      </c>
      <c r="D9" s="47">
        <f>IF('County Data'!E4&gt;9,'County Data'!D4,"*")</f>
        <v>1654075.52</v>
      </c>
      <c r="E9" s="48">
        <f>IF('County Data'!G4&gt;9,'County Data'!F4,"*")</f>
        <v>1066637.45</v>
      </c>
      <c r="F9" s="46">
        <f>IF('County Data'!I4&gt;9,'County Data'!H4,"*")</f>
        <v>8325117.28</v>
      </c>
      <c r="G9" s="47">
        <f>IF('County Data'!K4&gt;9,'County Data'!J4,"*")</f>
        <v>1714512.61</v>
      </c>
      <c r="H9" s="48">
        <f>IF('County Data'!M4&gt;9,'County Data'!L4,"*")</f>
        <v>1001119.71</v>
      </c>
      <c r="I9" s="9">
        <f t="shared" si="0"/>
        <v>0.03177380823636885</v>
      </c>
      <c r="J9" s="9">
        <f t="shared" si="1"/>
        <v>-0.03525030358336068</v>
      </c>
      <c r="K9" s="9">
        <f t="shared" si="2"/>
        <v>0.06544446118236948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87706797.31</v>
      </c>
      <c r="D10" s="44">
        <f>IF('County Data'!E5&gt;9,'County Data'!D5,"*")</f>
        <v>30654004.22</v>
      </c>
      <c r="E10" s="45">
        <f>IF('County Data'!G5&gt;9,'County Data'!F5,"*")</f>
        <v>17658384.54</v>
      </c>
      <c r="F10" s="44">
        <f>IF('County Data'!I5&gt;9,'County Data'!H5,"*")</f>
        <v>86950462.3</v>
      </c>
      <c r="G10" s="44">
        <f>IF('County Data'!K5&gt;9,'County Data'!J5,"*")</f>
        <v>30737113.53</v>
      </c>
      <c r="H10" s="45">
        <f>IF('County Data'!M5&gt;9,'County Data'!L5,"*")</f>
        <v>17791586.61</v>
      </c>
      <c r="I10" s="22">
        <f t="shared" si="0"/>
        <v>0.008698458754485603</v>
      </c>
      <c r="J10" s="22">
        <f t="shared" si="1"/>
        <v>-0.0027038749074107474</v>
      </c>
      <c r="K10" s="22">
        <f t="shared" si="2"/>
        <v>-0.007486801088618611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336672.97</v>
      </c>
      <c r="D11" s="47">
        <f>IF('County Data'!E6&gt;9,'County Data'!D6,"*")</f>
        <v>124297.72</v>
      </c>
      <c r="E11" s="48" t="str">
        <f>IF('County Data'!G6&gt;9,'County Data'!F6,"*")</f>
        <v>*</v>
      </c>
      <c r="F11" s="46">
        <f>IF('County Data'!I6&gt;9,'County Data'!H6,"*")</f>
        <v>319240.38</v>
      </c>
      <c r="G11" s="47">
        <f>IF('County Data'!K6&gt;9,'County Data'!J6,"*")</f>
        <v>96349.14</v>
      </c>
      <c r="H11" s="48" t="str">
        <f>IF('County Data'!M6&gt;9,'County Data'!L6,"*")</f>
        <v>*</v>
      </c>
      <c r="I11" s="9">
        <f t="shared" si="0"/>
        <v>0.054606469269332304</v>
      </c>
      <c r="J11" s="9">
        <f t="shared" si="1"/>
        <v>0.2900760712550211</v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12212869.34</v>
      </c>
      <c r="D12" s="44">
        <f>IF('County Data'!E7&gt;9,'County Data'!D7,"*")</f>
        <v>2798719.56</v>
      </c>
      <c r="E12" s="45">
        <f>IF('County Data'!G7&gt;9,'County Data'!F7,"*")</f>
        <v>1175199.58</v>
      </c>
      <c r="F12" s="44">
        <f>IF('County Data'!I7&gt;9,'County Data'!H7,"*")</f>
        <v>11597416.81</v>
      </c>
      <c r="G12" s="44">
        <f>IF('County Data'!K7&gt;9,'County Data'!J7,"*")</f>
        <v>2517122.75</v>
      </c>
      <c r="H12" s="45">
        <f>IF('County Data'!M7&gt;9,'County Data'!L7,"*")</f>
        <v>1094084.81</v>
      </c>
      <c r="I12" s="22">
        <f t="shared" si="0"/>
        <v>0.0530680702507233</v>
      </c>
      <c r="J12" s="22">
        <f t="shared" si="1"/>
        <v>0.1118724980734452</v>
      </c>
      <c r="K12" s="22">
        <f t="shared" si="2"/>
        <v>0.07413938047453562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1616536.78</v>
      </c>
      <c r="D13" s="47">
        <f>IF('County Data'!E8&gt;9,'County Data'!D8,"*")</f>
        <v>662964.7</v>
      </c>
      <c r="E13" s="48">
        <f>IF('County Data'!G8&gt;9,'County Data'!F8,"*")</f>
        <v>286017.86</v>
      </c>
      <c r="F13" s="46">
        <f>IF('County Data'!I8&gt;9,'County Data'!H8,"*")</f>
        <v>1655705.26</v>
      </c>
      <c r="G13" s="47">
        <f>IF('County Data'!K8&gt;9,'County Data'!J8,"*")</f>
        <v>696200.49</v>
      </c>
      <c r="H13" s="48">
        <f>IF('County Data'!M8&gt;9,'County Data'!L8,"*")</f>
        <v>310539.55</v>
      </c>
      <c r="I13" s="9">
        <f t="shared" si="0"/>
        <v>-0.023656674256141447</v>
      </c>
      <c r="J13" s="9">
        <f t="shared" si="1"/>
        <v>-0.04773882017807835</v>
      </c>
      <c r="K13" s="9">
        <f t="shared" si="2"/>
        <v>-0.07896478886505762</v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14046413.59</v>
      </c>
      <c r="D14" s="44">
        <f>IF('County Data'!E9&gt;9,'County Data'!D9,"*")</f>
        <v>8442172.51</v>
      </c>
      <c r="E14" s="45">
        <f>IF('County Data'!G9&gt;9,'County Data'!F9,"*")</f>
        <v>3319449.57</v>
      </c>
      <c r="F14" s="44">
        <f>IF('County Data'!I9&gt;9,'County Data'!H9,"*")</f>
        <v>12569493.5</v>
      </c>
      <c r="G14" s="44">
        <f>IF('County Data'!K9&gt;9,'County Data'!J9,"*")</f>
        <v>7428574.12</v>
      </c>
      <c r="H14" s="45">
        <f>IF('County Data'!M9&gt;9,'County Data'!L9,"*")</f>
        <v>2876788.4</v>
      </c>
      <c r="I14" s="22">
        <f t="shared" si="0"/>
        <v>0.11750036626376392</v>
      </c>
      <c r="J14" s="22">
        <f t="shared" si="1"/>
        <v>0.13644588767998989</v>
      </c>
      <c r="K14" s="22">
        <f t="shared" si="2"/>
        <v>0.15387338533484074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4906732.79</v>
      </c>
      <c r="D15" s="49">
        <f>IF('County Data'!E10&gt;9,'County Data'!D10,"*")</f>
        <v>1067966.22</v>
      </c>
      <c r="E15" s="50">
        <f>IF('County Data'!G10&gt;9,'County Data'!F10,"*")</f>
        <v>502050.1</v>
      </c>
      <c r="F15" s="49">
        <f>IF('County Data'!I10&gt;9,'County Data'!H10,"*")</f>
        <v>5110269.36</v>
      </c>
      <c r="G15" s="49">
        <f>IF('County Data'!K10&gt;9,'County Data'!J10,"*")</f>
        <v>1230417.24</v>
      </c>
      <c r="H15" s="50">
        <f>IF('County Data'!M10&gt;9,'County Data'!L10,"*")</f>
        <v>520993.85</v>
      </c>
      <c r="I15" s="23">
        <f t="shared" si="0"/>
        <v>-0.039828931835405305</v>
      </c>
      <c r="J15" s="23">
        <f t="shared" si="1"/>
        <v>-0.13202921311473173</v>
      </c>
      <c r="K15" s="23">
        <f t="shared" si="2"/>
        <v>-0.03636079389420816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7056751.86</v>
      </c>
      <c r="D16" s="44">
        <f>IF('County Data'!E11&gt;9,'County Data'!D11,"*")</f>
        <v>1366945.04</v>
      </c>
      <c r="E16" s="45">
        <f>IF('County Data'!G11&gt;9,'County Data'!F11,"*")</f>
        <v>1049427.01</v>
      </c>
      <c r="F16" s="44">
        <f>IF('County Data'!I11&gt;9,'County Data'!H11,"*")</f>
        <v>6849297.46</v>
      </c>
      <c r="G16" s="44">
        <f>IF('County Data'!K11&gt;9,'County Data'!J11,"*")</f>
        <v>1337268.9</v>
      </c>
      <c r="H16" s="45">
        <f>IF('County Data'!M11&gt;9,'County Data'!L11,"*")</f>
        <v>1008435.15</v>
      </c>
      <c r="I16" s="22">
        <f t="shared" si="0"/>
        <v>0.030288420266682412</v>
      </c>
      <c r="J16" s="22">
        <f t="shared" si="1"/>
        <v>0.022191602601391636</v>
      </c>
      <c r="K16" s="22">
        <f t="shared" si="2"/>
        <v>0.04064897975839099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8667684.38</v>
      </c>
      <c r="D17" s="47">
        <f>IF('County Data'!E12&gt;9,'County Data'!D12,"*")</f>
        <v>12267664.78</v>
      </c>
      <c r="E17" s="48">
        <f>IF('County Data'!G12&gt;9,'County Data'!F12,"*")</f>
        <v>955400.16</v>
      </c>
      <c r="F17" s="46">
        <f>IF('County Data'!I12&gt;9,'County Data'!H12,"*")</f>
        <v>7886711.75</v>
      </c>
      <c r="G17" s="47">
        <f>IF('County Data'!K12&gt;9,'County Data'!J12,"*")</f>
        <v>4333365.71</v>
      </c>
      <c r="H17" s="48" t="str">
        <f>IF('County Data'!M12&gt;9,'County Data'!L12,"*")</f>
        <v>*</v>
      </c>
      <c r="I17" s="9">
        <f t="shared" si="0"/>
        <v>0.09902385870765479</v>
      </c>
      <c r="J17" s="9">
        <f t="shared" si="1"/>
        <v>1.8309784128512891</v>
      </c>
      <c r="K17" s="9">
        <f t="shared" si="2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22895733.9</v>
      </c>
      <c r="D18" s="44">
        <f>IF('County Data'!E13&gt;9,'County Data'!D13,"*")</f>
        <v>5985194.45</v>
      </c>
      <c r="E18" s="45">
        <f>IF('County Data'!G13&gt;9,'County Data'!F13,"*")</f>
        <v>3879245.18</v>
      </c>
      <c r="F18" s="44">
        <f>IF('County Data'!I13&gt;9,'County Data'!H13,"*")</f>
        <v>21955619.88</v>
      </c>
      <c r="G18" s="44">
        <f>IF('County Data'!K13&gt;9,'County Data'!J13,"*")</f>
        <v>5333591.94</v>
      </c>
      <c r="H18" s="45">
        <f>IF('County Data'!M13&gt;9,'County Data'!L13,"*")</f>
        <v>3521593.06</v>
      </c>
      <c r="I18" s="22">
        <f t="shared" si="0"/>
        <v>0.04281883295203048</v>
      </c>
      <c r="J18" s="22">
        <f t="shared" si="1"/>
        <v>0.1221695467763887</v>
      </c>
      <c r="K18" s="22">
        <f t="shared" si="2"/>
        <v>0.101559752619458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24691469.94</v>
      </c>
      <c r="D19" s="47">
        <f>IF('County Data'!E14&gt;9,'County Data'!D14,"*")</f>
        <v>5207326.68</v>
      </c>
      <c r="E19" s="48">
        <f>IF('County Data'!G14&gt;9,'County Data'!F14,"*")</f>
        <v>4355560.14</v>
      </c>
      <c r="F19" s="46">
        <f>IF('County Data'!I14&gt;9,'County Data'!H14,"*")</f>
        <v>23620380.78</v>
      </c>
      <c r="G19" s="47">
        <f>IF('County Data'!K14&gt;9,'County Data'!J14,"*")</f>
        <v>4738651.93</v>
      </c>
      <c r="H19" s="48">
        <f>IF('County Data'!M14&gt;9,'County Data'!L14,"*")</f>
        <v>4186879.36</v>
      </c>
      <c r="I19" s="9">
        <f t="shared" si="0"/>
        <v>0.04534597346148287</v>
      </c>
      <c r="J19" s="9">
        <f t="shared" si="1"/>
        <v>0.09890465831281262</v>
      </c>
      <c r="K19" s="9">
        <f t="shared" si="2"/>
        <v>0.040287948492502015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16598127.33</v>
      </c>
      <c r="D20" s="44">
        <f>IF('County Data'!E15&gt;9,'County Data'!D15,"*")</f>
        <v>4795915.72</v>
      </c>
      <c r="E20" s="45">
        <f>IF('County Data'!G15&gt;9,'County Data'!F15,"*")</f>
        <v>3039058.99</v>
      </c>
      <c r="F20" s="44">
        <f>IF('County Data'!I15&gt;9,'County Data'!H15,"*")</f>
        <v>16646132.82</v>
      </c>
      <c r="G20" s="44">
        <f>IF('County Data'!K15&gt;9,'County Data'!J15,"*")</f>
        <v>4643914.31</v>
      </c>
      <c r="H20" s="45">
        <f>IF('County Data'!M15&gt;9,'County Data'!L15,"*")</f>
        <v>2941423.79</v>
      </c>
      <c r="I20" s="22">
        <f t="shared" si="0"/>
        <v>-0.0028838824319797913</v>
      </c>
      <c r="J20" s="22">
        <f t="shared" si="1"/>
        <v>0.0327313123915071</v>
      </c>
      <c r="K20" s="22">
        <f t="shared" si="2"/>
        <v>0.033193176832230685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20921956.47</v>
      </c>
      <c r="D21" s="47">
        <f>IF('County Data'!E16&gt;9,'County Data'!D16,"*")</f>
        <v>10945387.81</v>
      </c>
      <c r="E21" s="48">
        <f>IF('County Data'!G16&gt;9,'County Data'!F16,"*")</f>
        <v>4245587.48</v>
      </c>
      <c r="F21" s="46">
        <f>IF('County Data'!I16&gt;9,'County Data'!H16,"*")</f>
        <v>20167790.14</v>
      </c>
      <c r="G21" s="47">
        <f>IF('County Data'!K16&gt;9,'County Data'!J16,"*")</f>
        <v>10324786.01</v>
      </c>
      <c r="H21" s="48">
        <f>IF('County Data'!M16&gt;9,'County Data'!L16,"*")</f>
        <v>4009737.59</v>
      </c>
      <c r="I21" s="9">
        <f t="shared" si="0"/>
        <v>0.037394594289446435</v>
      </c>
      <c r="J21" s="9">
        <f t="shared" si="1"/>
        <v>0.060107957627298154</v>
      </c>
      <c r="K21" s="9">
        <f t="shared" si="2"/>
        <v>0.05881928298455077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9" ref="I179:I227">_xlfn.IFERROR((C179-F179)/F179,"")</f>
      </c>
      <c r="J179" s="22">
        <f aca="true" t="shared" si="10" ref="J179:J227">_xlfn.IFERROR((D179-G179)/G179,"")</f>
      </c>
      <c r="K179" s="22">
        <f aca="true" t="shared" si="11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O15" sqref="O15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8" t="s">
        <v>16</v>
      </c>
      <c r="F2" s="68"/>
      <c r="G2" s="68" t="str">
        <f>Cover!E22</f>
        <v>Quarterly Report</v>
      </c>
      <c r="H2" s="68"/>
      <c r="I2" s="68" t="str">
        <f>Cover!E24</f>
        <v>75 Day Processing</v>
      </c>
      <c r="J2" s="68"/>
      <c r="K2" s="68"/>
    </row>
    <row r="3" spans="2:11" ht="23.25" customHeight="1" thickTop="1">
      <c r="B3" s="70" t="s">
        <v>15</v>
      </c>
      <c r="C3" s="74" t="s">
        <v>11</v>
      </c>
      <c r="D3" s="74"/>
      <c r="E3" s="75"/>
      <c r="F3" s="74" t="s">
        <v>12</v>
      </c>
      <c r="G3" s="74"/>
      <c r="H3" s="67"/>
      <c r="I3" s="65" t="s">
        <v>13</v>
      </c>
      <c r="J3" s="65"/>
      <c r="K3" s="65"/>
    </row>
    <row r="4" spans="2:11" ht="23.25" customHeight="1">
      <c r="B4" s="71"/>
      <c r="C4" s="69" t="str">
        <f>TEXT(Cover!E7,"mm/dd/yyyy")&amp;" - "&amp;TEXT(Cover!G7,"mm/dd/yyyy")</f>
        <v>04/01/2017 - 06/30/2017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04/01/2016 - 06/30/2016</v>
      </c>
      <c r="G4" s="66"/>
      <c r="H4" s="67"/>
      <c r="I4" s="65"/>
      <c r="J4" s="65"/>
      <c r="K4" s="65"/>
    </row>
    <row r="5" spans="2:11" ht="23.25" customHeight="1" thickBot="1">
      <c r="B5" s="72"/>
      <c r="C5" s="18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7" t="s">
        <v>19</v>
      </c>
      <c r="J5" s="14" t="s">
        <v>20</v>
      </c>
      <c r="K5" s="14" t="s">
        <v>21</v>
      </c>
    </row>
    <row r="6" spans="2:11" ht="15.75" thickTop="1">
      <c r="B6" s="25" t="str">
        <f>'Town Data'!A2</f>
        <v>ADDISON</v>
      </c>
      <c r="C6" s="41" t="str">
        <f>IF('Town Data'!C2&gt;9,'Town Data'!B2,"*")</f>
        <v>*</v>
      </c>
      <c r="D6" s="42">
        <f>IF('Town Data'!E2&gt;9,'Town Data'!D2,"*")</f>
        <v>60711</v>
      </c>
      <c r="E6" s="43" t="str">
        <f>IF('Town Data'!G2&gt;9,'Town Data'!F2,"*")</f>
        <v>*</v>
      </c>
      <c r="F6" s="42" t="str">
        <f>IF('Town Data'!I2&gt;9,'Town Data'!H2,"*")</f>
        <v>*</v>
      </c>
      <c r="G6" s="42">
        <f>IF('Town Data'!K2&gt;9,'Town Data'!J2,"*")</f>
        <v>55814</v>
      </c>
      <c r="H6" s="43" t="str">
        <f>IF('Town Data'!M2&gt;9,'Town Data'!L2,"*")</f>
        <v>*</v>
      </c>
      <c r="I6" s="20">
        <f>_xlfn.IFERROR((C6-F6)/F6,"")</f>
      </c>
      <c r="J6" s="20">
        <f>_xlfn.IFERROR((D6-G6)/G6,"")</f>
        <v>0.08773784355179703</v>
      </c>
      <c r="K6" s="20">
        <f>_xlfn.IFERROR((E6-H6)/H6,"")</f>
      </c>
    </row>
    <row r="7" spans="1:12" ht="15">
      <c r="A7" s="15"/>
      <c r="B7" t="str">
        <f>'Town Data'!A3</f>
        <v>ALBURGH</v>
      </c>
      <c r="C7" s="51">
        <f>IF('Town Data'!C3&gt;9,'Town Data'!B3,"*")</f>
        <v>306801.76</v>
      </c>
      <c r="D7" s="47">
        <f>IF('Town Data'!E3&gt;9,'Town Data'!D3,"*")</f>
        <v>89712.72</v>
      </c>
      <c r="E7" s="48" t="str">
        <f>IF('Town Data'!G3&gt;9,'Town Data'!F3,"*")</f>
        <v>*</v>
      </c>
      <c r="F7" s="46">
        <f>IF('Town Data'!I3&gt;9,'Town Data'!H3,"*")</f>
        <v>288979.86</v>
      </c>
      <c r="G7" s="47">
        <f>IF('Town Data'!K3&gt;9,'Town Data'!J3,"*")</f>
        <v>97565.94</v>
      </c>
      <c r="H7" s="48" t="str">
        <f>IF('Town Data'!M3&gt;9,'Town Data'!L3,"*")</f>
        <v>*</v>
      </c>
      <c r="I7" s="9">
        <f aca="true" t="shared" si="0" ref="I7:I70">_xlfn.IFERROR((C7-F7)/F7,"")</f>
        <v>0.061671771866731555</v>
      </c>
      <c r="J7" s="9">
        <f aca="true" t="shared" si="1" ref="J7:J70">_xlfn.IFERROR((D7-G7)/G7,"")</f>
        <v>-0.08049140919464313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ARLINGTON</v>
      </c>
      <c r="C8" s="52">
        <f>IF('Town Data'!C4&gt;9,'Town Data'!B4,"*")</f>
        <v>444626.41</v>
      </c>
      <c r="D8" s="44">
        <f>IF('Town Data'!E4&gt;9,'Town Data'!D4,"*")</f>
        <v>159865.44</v>
      </c>
      <c r="E8" s="45" t="str">
        <f>IF('Town Data'!G4&gt;9,'Town Data'!F4,"*")</f>
        <v>*</v>
      </c>
      <c r="F8" s="44">
        <f>IF('Town Data'!I4&gt;9,'Town Data'!H4,"*")</f>
        <v>440900.72</v>
      </c>
      <c r="G8" s="44">
        <f>IF('Town Data'!K4&gt;9,'Town Data'!J4,"*")</f>
        <v>173793.8</v>
      </c>
      <c r="H8" s="45" t="str">
        <f>IF('Town Data'!M4&gt;9,'Town Data'!L4,"*")</f>
        <v>*</v>
      </c>
      <c r="I8" s="22">
        <f t="shared" si="0"/>
        <v>0.008450178988140464</v>
      </c>
      <c r="J8" s="22">
        <f t="shared" si="1"/>
        <v>-0.08014302006170523</v>
      </c>
      <c r="K8" s="22">
        <f t="shared" si="2"/>
      </c>
      <c r="L8" s="15"/>
    </row>
    <row r="9" spans="1:12" ht="15">
      <c r="A9" s="15"/>
      <c r="B9" s="15" t="str">
        <f>'Town Data'!A5</f>
        <v>BARNARD</v>
      </c>
      <c r="C9" s="51" t="str">
        <f>IF('Town Data'!C5&gt;9,'Town Data'!B5,"*")</f>
        <v>*</v>
      </c>
      <c r="D9" s="47">
        <f>IF('Town Data'!E5&gt;9,'Town Data'!D5,"*")</f>
        <v>912762.68</v>
      </c>
      <c r="E9" s="48" t="str">
        <f>IF('Town Data'!G5&gt;9,'Town Data'!F5,"*")</f>
        <v>*</v>
      </c>
      <c r="F9" s="46" t="str">
        <f>IF('Town Data'!I5&gt;9,'Town Data'!H5,"*")</f>
        <v>*</v>
      </c>
      <c r="G9" s="47">
        <f>IF('Town Data'!K5&gt;9,'Town Data'!J5,"*")</f>
        <v>1070469.81</v>
      </c>
      <c r="H9" s="48" t="str">
        <f>IF('Town Data'!M5&gt;9,'Town Data'!L5,"*")</f>
        <v>*</v>
      </c>
      <c r="I9" s="9">
        <f t="shared" si="0"/>
      </c>
      <c r="J9" s="9">
        <f t="shared" si="1"/>
        <v>-0.1473251543637648</v>
      </c>
      <c r="K9" s="9">
        <f t="shared" si="2"/>
      </c>
      <c r="L9" s="15"/>
    </row>
    <row r="10" spans="1:12" ht="15">
      <c r="A10" s="15"/>
      <c r="B10" s="27" t="str">
        <f>'Town Data'!A6</f>
        <v>BARRE</v>
      </c>
      <c r="C10" s="52">
        <f>IF('Town Data'!C6&gt;9,'Town Data'!B6,"*")</f>
        <v>6904070.92</v>
      </c>
      <c r="D10" s="44">
        <f>IF('Town Data'!E6&gt;9,'Town Data'!D6,"*")</f>
        <v>413991.17</v>
      </c>
      <c r="E10" s="45">
        <f>IF('Town Data'!G6&gt;9,'Town Data'!F6,"*")</f>
        <v>811010.39</v>
      </c>
      <c r="F10" s="44">
        <f>IF('Town Data'!I6&gt;9,'Town Data'!H6,"*")</f>
        <v>6552897.39</v>
      </c>
      <c r="G10" s="44">
        <f>IF('Town Data'!K6&gt;9,'Town Data'!J6,"*")</f>
        <v>361810.02</v>
      </c>
      <c r="H10" s="45">
        <f>IF('Town Data'!M6&gt;9,'Town Data'!L6,"*")</f>
        <v>797961.96</v>
      </c>
      <c r="I10" s="22">
        <f t="shared" si="0"/>
        <v>0.05359057361952684</v>
      </c>
      <c r="J10" s="22">
        <f t="shared" si="1"/>
        <v>0.14422251213495957</v>
      </c>
      <c r="K10" s="22">
        <f t="shared" si="2"/>
        <v>0.01635219553573713</v>
      </c>
      <c r="L10" s="15"/>
    </row>
    <row r="11" spans="1:12" ht="15">
      <c r="A11" s="15"/>
      <c r="B11" s="15" t="str">
        <f>'Town Data'!A7</f>
        <v>BARTON</v>
      </c>
      <c r="C11" s="51">
        <f>IF('Town Data'!C7&gt;9,'Town Data'!B7,"*")</f>
        <v>501739.65</v>
      </c>
      <c r="D11" s="47" t="str">
        <f>IF('Town Data'!E7&gt;9,'Town Data'!D7,"*")</f>
        <v>*</v>
      </c>
      <c r="E11" s="48" t="str">
        <f>IF('Town Data'!G7&gt;9,'Town Data'!F7,"*")</f>
        <v>*</v>
      </c>
      <c r="F11" s="46">
        <f>IF('Town Data'!I7&gt;9,'Town Data'!H7,"*")</f>
        <v>537754.41</v>
      </c>
      <c r="G11" s="47" t="str">
        <f>IF('Town Data'!K7&gt;9,'Town Data'!J7,"*")</f>
        <v>*</v>
      </c>
      <c r="H11" s="48" t="str">
        <f>IF('Town Data'!M7&gt;9,'Town Data'!L7,"*")</f>
        <v>*</v>
      </c>
      <c r="I11" s="9">
        <f t="shared" si="0"/>
        <v>-0.06697250516271919</v>
      </c>
      <c r="J11" s="9">
        <f t="shared" si="1"/>
      </c>
      <c r="K11" s="9">
        <f t="shared" si="2"/>
      </c>
      <c r="L11" s="15"/>
    </row>
    <row r="12" spans="1:12" ht="15">
      <c r="A12" s="15"/>
      <c r="B12" s="27" t="str">
        <f>'Town Data'!A8</f>
        <v>BENNINGTON</v>
      </c>
      <c r="C12" s="52">
        <f>IF('Town Data'!C8&gt;9,'Town Data'!B8,"*")</f>
        <v>7754348.93</v>
      </c>
      <c r="D12" s="44">
        <f>IF('Town Data'!E8&gt;9,'Town Data'!D8,"*")</f>
        <v>1825910.68</v>
      </c>
      <c r="E12" s="45">
        <f>IF('Town Data'!G8&gt;9,'Town Data'!F8,"*")</f>
        <v>1025115.9</v>
      </c>
      <c r="F12" s="44">
        <f>IF('Town Data'!I8&gt;9,'Town Data'!H8,"*")</f>
        <v>7601219.03</v>
      </c>
      <c r="G12" s="44">
        <f>IF('Town Data'!K8&gt;9,'Town Data'!J8,"*")</f>
        <v>1662595.13</v>
      </c>
      <c r="H12" s="45">
        <f>IF('Town Data'!M8&gt;9,'Town Data'!L8,"*")</f>
        <v>1001642.96</v>
      </c>
      <c r="I12" s="22">
        <f t="shared" si="0"/>
        <v>0.020145439750602664</v>
      </c>
      <c r="J12" s="22">
        <f t="shared" si="1"/>
        <v>0.09822929650948758</v>
      </c>
      <c r="K12" s="22">
        <f t="shared" si="2"/>
        <v>0.02343443815548812</v>
      </c>
      <c r="L12" s="15"/>
    </row>
    <row r="13" spans="1:12" ht="15">
      <c r="A13" s="15"/>
      <c r="B13" s="15" t="str">
        <f>'Town Data'!A9</f>
        <v>BETHEL</v>
      </c>
      <c r="C13" s="51">
        <f>IF('Town Data'!C9&gt;9,'Town Data'!B9,"*")</f>
        <v>700090.84</v>
      </c>
      <c r="D13" s="47" t="str">
        <f>IF('Town Data'!E9&gt;9,'Town Data'!D9,"*")</f>
        <v>*</v>
      </c>
      <c r="E13" s="48" t="str">
        <f>IF('Town Data'!G9&gt;9,'Town Data'!F9,"*")</f>
        <v>*</v>
      </c>
      <c r="F13" s="46">
        <f>IF('Town Data'!I9&gt;9,'Town Data'!H9,"*")</f>
        <v>628180.5</v>
      </c>
      <c r="G13" s="47" t="str">
        <f>IF('Town Data'!K9&gt;9,'Town Data'!J9,"*")</f>
        <v>*</v>
      </c>
      <c r="H13" s="48" t="str">
        <f>IF('Town Data'!M9&gt;9,'Town Data'!L9,"*")</f>
        <v>*</v>
      </c>
      <c r="I13" s="9">
        <f t="shared" si="0"/>
        <v>0.11447400866470699</v>
      </c>
      <c r="J13" s="9">
        <f t="shared" si="1"/>
      </c>
      <c r="K13" s="9">
        <f t="shared" si="2"/>
      </c>
      <c r="L13" s="15"/>
    </row>
    <row r="14" spans="1:12" ht="15">
      <c r="A14" s="15"/>
      <c r="B14" s="27" t="str">
        <f>'Town Data'!A10</f>
        <v>BRADFORD</v>
      </c>
      <c r="C14" s="52">
        <f>IF('Town Data'!C10&gt;9,'Town Data'!B10,"*")</f>
        <v>1245558.04</v>
      </c>
      <c r="D14" s="44" t="str">
        <f>IF('Town Data'!E10&gt;9,'Town Data'!D10,"*")</f>
        <v>*</v>
      </c>
      <c r="E14" s="45" t="str">
        <f>IF('Town Data'!G10&gt;9,'Town Data'!F10,"*")</f>
        <v>*</v>
      </c>
      <c r="F14" s="44">
        <f>IF('Town Data'!I10&gt;9,'Town Data'!H10,"*")</f>
        <v>1256542.63</v>
      </c>
      <c r="G14" s="44" t="str">
        <f>IF('Town Data'!K10&gt;9,'Town Data'!J10,"*")</f>
        <v>*</v>
      </c>
      <c r="H14" s="45" t="str">
        <f>IF('Town Data'!M10&gt;9,'Town Data'!L10,"*")</f>
        <v>*</v>
      </c>
      <c r="I14" s="22">
        <f t="shared" si="0"/>
        <v>-0.008741915903004303</v>
      </c>
      <c r="J14" s="22">
        <f t="shared" si="1"/>
      </c>
      <c r="K14" s="22">
        <f t="shared" si="2"/>
      </c>
      <c r="L14" s="15"/>
    </row>
    <row r="15" spans="1:12" ht="15">
      <c r="A15" s="15"/>
      <c r="B15" s="15" t="str">
        <f>'Town Data'!A11</f>
        <v>BRANDON</v>
      </c>
      <c r="C15" s="51">
        <f>IF('Town Data'!C11&gt;9,'Town Data'!B11,"*")</f>
        <v>1133767.68</v>
      </c>
      <c r="D15" s="47" t="str">
        <f>IF('Town Data'!E11&gt;9,'Town Data'!D11,"*")</f>
        <v>*</v>
      </c>
      <c r="E15" s="48" t="str">
        <f>IF('Town Data'!G11&gt;9,'Town Data'!F11,"*")</f>
        <v>*</v>
      </c>
      <c r="F15" s="46">
        <f>IF('Town Data'!I11&gt;9,'Town Data'!H11,"*")</f>
        <v>1312353.22</v>
      </c>
      <c r="G15" s="47">
        <f>IF('Town Data'!K11&gt;9,'Town Data'!J11,"*")</f>
        <v>216868.46</v>
      </c>
      <c r="H15" s="48" t="str">
        <f>IF('Town Data'!M11&gt;9,'Town Data'!L11,"*")</f>
        <v>*</v>
      </c>
      <c r="I15" s="9">
        <f t="shared" si="0"/>
        <v>-0.13608039152751883</v>
      </c>
      <c r="J15" s="9">
        <f t="shared" si="1"/>
      </c>
      <c r="K15" s="9">
        <f t="shared" si="2"/>
      </c>
      <c r="L15" s="15"/>
    </row>
    <row r="16" spans="1:12" ht="15">
      <c r="A16" s="15"/>
      <c r="B16" s="28" t="str">
        <f>'Town Data'!A12</f>
        <v>BRATTLEBORO</v>
      </c>
      <c r="C16" s="53">
        <f>IF('Town Data'!C12&gt;9,'Town Data'!B12,"*")</f>
        <v>10100320.22</v>
      </c>
      <c r="D16" s="54">
        <f>IF('Town Data'!E12&gt;9,'Town Data'!D12,"*")</f>
        <v>2386009.56</v>
      </c>
      <c r="E16" s="55">
        <f>IF('Town Data'!G12&gt;9,'Town Data'!F12,"*")</f>
        <v>1451380.8</v>
      </c>
      <c r="F16" s="54">
        <f>IF('Town Data'!I12&gt;9,'Town Data'!H12,"*")</f>
        <v>10321452.47</v>
      </c>
      <c r="G16" s="54">
        <f>IF('Town Data'!K12&gt;9,'Town Data'!J12,"*")</f>
        <v>2199273.44</v>
      </c>
      <c r="H16" s="55">
        <f>IF('Town Data'!M12&gt;9,'Town Data'!L12,"*")</f>
        <v>1471546.79</v>
      </c>
      <c r="I16" s="26">
        <f t="shared" si="0"/>
        <v>-0.02142452824762172</v>
      </c>
      <c r="J16" s="26">
        <f t="shared" si="1"/>
        <v>0.08490809583004837</v>
      </c>
      <c r="K16" s="26">
        <f t="shared" si="2"/>
        <v>-0.01370394073572067</v>
      </c>
      <c r="L16" s="15"/>
    </row>
    <row r="17" spans="1:12" ht="15">
      <c r="A17" s="15"/>
      <c r="B17" s="27" t="str">
        <f>'Town Data'!A13</f>
        <v>BRISTOL</v>
      </c>
      <c r="C17" s="52">
        <f>IF('Town Data'!C13&gt;9,'Town Data'!B13,"*")</f>
        <v>1141400.57</v>
      </c>
      <c r="D17" s="44" t="str">
        <f>IF('Town Data'!E13&gt;9,'Town Data'!D13,"*")</f>
        <v>*</v>
      </c>
      <c r="E17" s="45" t="str">
        <f>IF('Town Data'!G13&gt;9,'Town Data'!F13,"*")</f>
        <v>*</v>
      </c>
      <c r="F17" s="44">
        <f>IF('Town Data'!I13&gt;9,'Town Data'!H13,"*")</f>
        <v>1167171.15</v>
      </c>
      <c r="G17" s="44">
        <f>IF('Town Data'!K13&gt;9,'Town Data'!J13,"*")</f>
        <v>54567.5</v>
      </c>
      <c r="H17" s="45" t="str">
        <f>IF('Town Data'!M13&gt;9,'Town Data'!L13,"*")</f>
        <v>*</v>
      </c>
      <c r="I17" s="22">
        <f t="shared" si="0"/>
        <v>-0.022079521071095565</v>
      </c>
      <c r="J17" s="22">
        <f t="shared" si="1"/>
      </c>
      <c r="K17" s="22">
        <f t="shared" si="2"/>
      </c>
      <c r="L17" s="15"/>
    </row>
    <row r="18" spans="1:12" ht="15">
      <c r="A18" s="15"/>
      <c r="B18" s="15" t="str">
        <f>'Town Data'!A14</f>
        <v>BURKE</v>
      </c>
      <c r="C18" s="51">
        <f>IF('Town Data'!C14&gt;9,'Town Data'!B14,"*")</f>
        <v>617825.07</v>
      </c>
      <c r="D18" s="47">
        <f>IF('Town Data'!E14&gt;9,'Town Data'!D14,"*")</f>
        <v>418685.54</v>
      </c>
      <c r="E18" s="48" t="str">
        <f>IF('Town Data'!G14&gt;9,'Town Data'!F14,"*")</f>
        <v>*</v>
      </c>
      <c r="F18" s="46">
        <f>IF('Town Data'!I14&gt;9,'Town Data'!H14,"*")</f>
        <v>489336.67</v>
      </c>
      <c r="G18" s="47">
        <f>IF('Town Data'!K14&gt;9,'Town Data'!J14,"*")</f>
        <v>231632.21</v>
      </c>
      <c r="H18" s="48" t="str">
        <f>IF('Town Data'!M14&gt;9,'Town Data'!L14,"*")</f>
        <v>*</v>
      </c>
      <c r="I18" s="9">
        <f t="shared" si="0"/>
        <v>0.26257668365626463</v>
      </c>
      <c r="J18" s="9">
        <f t="shared" si="1"/>
        <v>0.8075445552239906</v>
      </c>
      <c r="K18" s="9">
        <f t="shared" si="2"/>
      </c>
      <c r="L18" s="15"/>
    </row>
    <row r="19" spans="1:12" ht="15">
      <c r="A19" s="15"/>
      <c r="B19" s="27" t="str">
        <f>'Town Data'!A15</f>
        <v>BURLINGTON</v>
      </c>
      <c r="C19" s="52">
        <f>IF('Town Data'!C15&gt;9,'Town Data'!B15,"*")</f>
        <v>28558538.56</v>
      </c>
      <c r="D19" s="44">
        <f>IF('Town Data'!E15&gt;9,'Town Data'!D15,"*")</f>
        <v>10018313.76</v>
      </c>
      <c r="E19" s="45">
        <f>IF('Town Data'!G15&gt;9,'Town Data'!F15,"*")</f>
        <v>9987763.54</v>
      </c>
      <c r="F19" s="44">
        <f>IF('Town Data'!I15&gt;9,'Town Data'!H15,"*")</f>
        <v>28452615.37</v>
      </c>
      <c r="G19" s="44">
        <f>IF('Town Data'!K15&gt;9,'Town Data'!J15,"*")</f>
        <v>10388365.8</v>
      </c>
      <c r="H19" s="45">
        <f>IF('Town Data'!M15&gt;9,'Town Data'!L15,"*")</f>
        <v>9937598.43</v>
      </c>
      <c r="I19" s="22">
        <f t="shared" si="0"/>
        <v>0.0037227927423389485</v>
      </c>
      <c r="J19" s="22">
        <f t="shared" si="1"/>
        <v>-0.03562177604489061</v>
      </c>
      <c r="K19" s="22">
        <f t="shared" si="2"/>
        <v>0.005048011383571212</v>
      </c>
      <c r="L19" s="15"/>
    </row>
    <row r="20" spans="1:12" ht="15">
      <c r="A20" s="15"/>
      <c r="B20" s="15" t="str">
        <f>'Town Data'!A16</f>
        <v>CAMBRIDGE</v>
      </c>
      <c r="C20" s="51">
        <f>IF('Town Data'!C16&gt;9,'Town Data'!B16,"*")</f>
        <v>1513405.74</v>
      </c>
      <c r="D20" s="47">
        <f>IF('Town Data'!E16&gt;9,'Town Data'!D16,"*")</f>
        <v>605198.58</v>
      </c>
      <c r="E20" s="48">
        <f>IF('Town Data'!G16&gt;9,'Town Data'!F16,"*")</f>
        <v>326092.34</v>
      </c>
      <c r="F20" s="46">
        <f>IF('Town Data'!I16&gt;9,'Town Data'!H16,"*")</f>
        <v>1314092.84</v>
      </c>
      <c r="G20" s="47">
        <f>IF('Town Data'!K16&gt;9,'Town Data'!J16,"*")</f>
        <v>560755.15</v>
      </c>
      <c r="H20" s="48">
        <f>IF('Town Data'!M16&gt;9,'Town Data'!L16,"*")</f>
        <v>296439.24</v>
      </c>
      <c r="I20" s="9">
        <f t="shared" si="0"/>
        <v>0.15167337796315813</v>
      </c>
      <c r="J20" s="9">
        <f t="shared" si="1"/>
        <v>0.07925639202778598</v>
      </c>
      <c r="K20" s="9">
        <f t="shared" si="2"/>
        <v>0.10003095406667496</v>
      </c>
      <c r="L20" s="15"/>
    </row>
    <row r="21" spans="1:12" ht="15">
      <c r="A21" s="15"/>
      <c r="B21" s="27" t="str">
        <f>'Town Data'!A17</f>
        <v>CASTLETON</v>
      </c>
      <c r="C21" s="52">
        <f>IF('Town Data'!C17&gt;9,'Town Data'!B17,"*")</f>
        <v>1357146.1</v>
      </c>
      <c r="D21" s="44" t="str">
        <f>IF('Town Data'!E17&gt;9,'Town Data'!D17,"*")</f>
        <v>*</v>
      </c>
      <c r="E21" s="45" t="str">
        <f>IF('Town Data'!G17&gt;9,'Town Data'!F17,"*")</f>
        <v>*</v>
      </c>
      <c r="F21" s="44">
        <f>IF('Town Data'!I17&gt;9,'Town Data'!H17,"*")</f>
        <v>1399782.65</v>
      </c>
      <c r="G21" s="44" t="str">
        <f>IF('Town Data'!K17&gt;9,'Town Data'!J17,"*")</f>
        <v>*</v>
      </c>
      <c r="H21" s="45" t="str">
        <f>IF('Town Data'!M17&gt;9,'Town Data'!L17,"*")</f>
        <v>*</v>
      </c>
      <c r="I21" s="22">
        <f t="shared" si="0"/>
        <v>-0.030459407394426426</v>
      </c>
      <c r="J21" s="22">
        <f t="shared" si="1"/>
      </c>
      <c r="K21" s="22">
        <f t="shared" si="2"/>
      </c>
      <c r="L21" s="15"/>
    </row>
    <row r="22" spans="1:12" ht="15">
      <c r="A22" s="15"/>
      <c r="B22" s="15" t="str">
        <f>'Town Data'!A18</f>
        <v>CHARLOTTE</v>
      </c>
      <c r="C22" s="51">
        <f>IF('Town Data'!C18&gt;9,'Town Data'!B18,"*")</f>
        <v>220224.45</v>
      </c>
      <c r="D22" s="47" t="str">
        <f>IF('Town Data'!E18&gt;9,'Town Data'!D18,"*")</f>
        <v>*</v>
      </c>
      <c r="E22" s="48" t="str">
        <f>IF('Town Data'!G18&gt;9,'Town Data'!F18,"*")</f>
        <v>*</v>
      </c>
      <c r="F22" s="46" t="str">
        <f>IF('Town Data'!I18&gt;9,'Town Data'!H18,"*")</f>
        <v>*</v>
      </c>
      <c r="G22" s="47">
        <f>IF('Town Data'!K18&gt;9,'Town Data'!J18,"*")</f>
        <v>129383.86</v>
      </c>
      <c r="H22" s="48" t="str">
        <f>IF('Town Data'!M18&gt;9,'Town Data'!L18,"*")</f>
        <v>*</v>
      </c>
      <c r="I22" s="9">
        <f t="shared" si="0"/>
      </c>
      <c r="J22" s="9">
        <f t="shared" si="1"/>
      </c>
      <c r="K22" s="9">
        <f t="shared" si="2"/>
      </c>
      <c r="L22" s="15"/>
    </row>
    <row r="23" spans="1:12" ht="15">
      <c r="A23" s="15"/>
      <c r="B23" s="27" t="str">
        <f>'Town Data'!A19</f>
        <v>CHESTER</v>
      </c>
      <c r="C23" s="52">
        <f>IF('Town Data'!C19&gt;9,'Town Data'!B19,"*")</f>
        <v>840151.5</v>
      </c>
      <c r="D23" s="44">
        <f>IF('Town Data'!E19&gt;9,'Town Data'!D19,"*")</f>
        <v>150668.53</v>
      </c>
      <c r="E23" s="45" t="str">
        <f>IF('Town Data'!G19&gt;9,'Town Data'!F19,"*")</f>
        <v>*</v>
      </c>
      <c r="F23" s="44">
        <f>IF('Town Data'!I19&gt;9,'Town Data'!H19,"*")</f>
        <v>784902.85</v>
      </c>
      <c r="G23" s="44">
        <f>IF('Town Data'!K19&gt;9,'Town Data'!J19,"*")</f>
        <v>155209.33</v>
      </c>
      <c r="H23" s="45" t="str">
        <f>IF('Town Data'!M19&gt;9,'Town Data'!L19,"*")</f>
        <v>*</v>
      </c>
      <c r="I23" s="22">
        <f t="shared" si="0"/>
        <v>0.07038915707848432</v>
      </c>
      <c r="J23" s="22">
        <f t="shared" si="1"/>
        <v>-0.0292559732072807</v>
      </c>
      <c r="K23" s="22">
        <f t="shared" si="2"/>
      </c>
      <c r="L23" s="15"/>
    </row>
    <row r="24" spans="1:12" ht="15">
      <c r="A24" s="15"/>
      <c r="B24" s="15" t="str">
        <f>'Town Data'!A20</f>
        <v>COLCHESTER</v>
      </c>
      <c r="C24" s="51">
        <f>IF('Town Data'!C20&gt;9,'Town Data'!B20,"*")</f>
        <v>6148407.76</v>
      </c>
      <c r="D24" s="47">
        <f>IF('Town Data'!E20&gt;9,'Town Data'!D20,"*")</f>
        <v>3883383.46</v>
      </c>
      <c r="E24" s="48">
        <f>IF('Town Data'!G20&gt;9,'Town Data'!F20,"*")</f>
        <v>704347.41</v>
      </c>
      <c r="F24" s="46">
        <f>IF('Town Data'!I20&gt;9,'Town Data'!H20,"*")</f>
        <v>6132740.09</v>
      </c>
      <c r="G24" s="47">
        <f>IF('Town Data'!K20&gt;9,'Town Data'!J20,"*")</f>
        <v>3608238.67</v>
      </c>
      <c r="H24" s="48">
        <f>IF('Town Data'!M20&gt;9,'Town Data'!L20,"*")</f>
        <v>730495.48</v>
      </c>
      <c r="I24" s="9">
        <f t="shared" si="0"/>
        <v>0.0025547585206729226</v>
      </c>
      <c r="J24" s="9">
        <f t="shared" si="1"/>
        <v>0.07625459820261836</v>
      </c>
      <c r="K24" s="9">
        <f t="shared" si="2"/>
        <v>-0.035794978498703306</v>
      </c>
      <c r="L24" s="15"/>
    </row>
    <row r="25" spans="1:12" ht="15">
      <c r="A25" s="15"/>
      <c r="B25" s="27" t="str">
        <f>'Town Data'!A21</f>
        <v>CRAFTSBURY</v>
      </c>
      <c r="C25" s="52" t="str">
        <f>IF('Town Data'!C21&gt;9,'Town Data'!B21,"*")</f>
        <v>*</v>
      </c>
      <c r="D25" s="44" t="str">
        <f>IF('Town Data'!E21&gt;9,'Town Data'!D21,"*")</f>
        <v>*</v>
      </c>
      <c r="E25" s="45" t="str">
        <f>IF('Town Data'!G21&gt;9,'Town Data'!F21,"*")</f>
        <v>*</v>
      </c>
      <c r="F25" s="44" t="str">
        <f>IF('Town Data'!I21&gt;9,'Town Data'!H21,"*")</f>
        <v>*</v>
      </c>
      <c r="G25" s="44">
        <f>IF('Town Data'!K21&gt;9,'Town Data'!J21,"*")</f>
        <v>33377.14</v>
      </c>
      <c r="H25" s="45" t="str">
        <f>IF('Town Data'!M21&gt;9,'Town Data'!L21,"*")</f>
        <v>*</v>
      </c>
      <c r="I25" s="22">
        <f t="shared" si="0"/>
      </c>
      <c r="J25" s="22">
        <f t="shared" si="1"/>
      </c>
      <c r="K25" s="22">
        <f t="shared" si="2"/>
      </c>
      <c r="L25" s="15"/>
    </row>
    <row r="26" spans="1:12" ht="15">
      <c r="A26" s="15"/>
      <c r="B26" s="15" t="str">
        <f>'Town Data'!A22</f>
        <v>DANVILLE</v>
      </c>
      <c r="C26" s="51" t="str">
        <f>IF('Town Data'!C22&gt;9,'Town Data'!B22,"*")</f>
        <v>*</v>
      </c>
      <c r="D26" s="47">
        <f>IF('Town Data'!E22&gt;9,'Town Data'!D22,"*")</f>
        <v>37809.81</v>
      </c>
      <c r="E26" s="48" t="str">
        <f>IF('Town Data'!G22&gt;9,'Town Data'!F22,"*")</f>
        <v>*</v>
      </c>
      <c r="F26" s="46" t="str">
        <f>IF('Town Data'!I22&gt;9,'Town Data'!H22,"*")</f>
        <v>*</v>
      </c>
      <c r="G26" s="47">
        <f>IF('Town Data'!K22&gt;9,'Town Data'!J22,"*")</f>
        <v>27805.98</v>
      </c>
      <c r="H26" s="48" t="str">
        <f>IF('Town Data'!M22&gt;9,'Town Data'!L22,"*")</f>
        <v>*</v>
      </c>
      <c r="I26" s="9">
        <f t="shared" si="0"/>
      </c>
      <c r="J26" s="9">
        <f t="shared" si="1"/>
        <v>0.3597726100644537</v>
      </c>
      <c r="K26" s="9">
        <f t="shared" si="2"/>
      </c>
      <c r="L26" s="15"/>
    </row>
    <row r="27" spans="1:12" ht="15">
      <c r="A27" s="15"/>
      <c r="B27" s="27" t="str">
        <f>'Town Data'!A23</f>
        <v>DERBY</v>
      </c>
      <c r="C27" s="52">
        <f>IF('Town Data'!C23&gt;9,'Town Data'!B23,"*")</f>
        <v>2370728.76</v>
      </c>
      <c r="D27" s="44">
        <f>IF('Town Data'!E23&gt;9,'Town Data'!D23,"*")</f>
        <v>199438.78</v>
      </c>
      <c r="E27" s="45" t="str">
        <f>IF('Town Data'!G23&gt;9,'Town Data'!F23,"*")</f>
        <v>*</v>
      </c>
      <c r="F27" s="44">
        <f>IF('Town Data'!I23&gt;9,'Town Data'!H23,"*")</f>
        <v>2248451.5</v>
      </c>
      <c r="G27" s="44">
        <f>IF('Town Data'!K23&gt;9,'Town Data'!J23,"*")</f>
        <v>226767.86</v>
      </c>
      <c r="H27" s="45" t="str">
        <f>IF('Town Data'!M23&gt;9,'Town Data'!L23,"*")</f>
        <v>*</v>
      </c>
      <c r="I27" s="22">
        <f t="shared" si="0"/>
        <v>0.05438287639293077</v>
      </c>
      <c r="J27" s="22">
        <f t="shared" si="1"/>
        <v>-0.12051566743188381</v>
      </c>
      <c r="K27" s="22">
        <f t="shared" si="2"/>
      </c>
      <c r="L27" s="15"/>
    </row>
    <row r="28" spans="1:12" ht="15">
      <c r="A28" s="15"/>
      <c r="B28" s="15" t="str">
        <f>'Town Data'!A24</f>
        <v>DORSET</v>
      </c>
      <c r="C28" s="51">
        <f>IF('Town Data'!C24&gt;9,'Town Data'!B24,"*")</f>
        <v>1071036.64</v>
      </c>
      <c r="D28" s="47">
        <f>IF('Town Data'!E24&gt;9,'Town Data'!D24,"*")</f>
        <v>339632.99</v>
      </c>
      <c r="E28" s="48" t="str">
        <f>IF('Town Data'!G24&gt;9,'Town Data'!F24,"*")</f>
        <v>*</v>
      </c>
      <c r="F28" s="46">
        <f>IF('Town Data'!I24&gt;9,'Town Data'!H24,"*")</f>
        <v>898237.67</v>
      </c>
      <c r="G28" s="47">
        <f>IF('Town Data'!K24&gt;9,'Town Data'!J24,"*")</f>
        <v>310975.4</v>
      </c>
      <c r="H28" s="48" t="str">
        <f>IF('Town Data'!M24&gt;9,'Town Data'!L24,"*")</f>
        <v>*</v>
      </c>
      <c r="I28" s="9">
        <f t="shared" si="0"/>
        <v>0.19237555467919737</v>
      </c>
      <c r="J28" s="9">
        <f t="shared" si="1"/>
        <v>0.09215388098222549</v>
      </c>
      <c r="K28" s="9">
        <f t="shared" si="2"/>
      </c>
      <c r="L28" s="15"/>
    </row>
    <row r="29" spans="1:12" ht="15">
      <c r="A29" s="15"/>
      <c r="B29" s="27" t="str">
        <f>'Town Data'!A25</f>
        <v>DOVER</v>
      </c>
      <c r="C29" s="52">
        <f>IF('Town Data'!C25&gt;9,'Town Data'!B25,"*")</f>
        <v>657269.55</v>
      </c>
      <c r="D29" s="44">
        <f>IF('Town Data'!E25&gt;9,'Town Data'!D25,"*")</f>
        <v>393824.85</v>
      </c>
      <c r="E29" s="45">
        <f>IF('Town Data'!G25&gt;9,'Town Data'!F25,"*")</f>
        <v>230899.46</v>
      </c>
      <c r="F29" s="44">
        <f>IF('Town Data'!I25&gt;9,'Town Data'!H25,"*")</f>
        <v>586382.31</v>
      </c>
      <c r="G29" s="44">
        <f>IF('Town Data'!K25&gt;9,'Town Data'!J25,"*")</f>
        <v>411789.44</v>
      </c>
      <c r="H29" s="45">
        <f>IF('Town Data'!M25&gt;9,'Town Data'!L25,"*")</f>
        <v>217938.84</v>
      </c>
      <c r="I29" s="22">
        <f t="shared" si="0"/>
        <v>0.12088911754517284</v>
      </c>
      <c r="J29" s="22">
        <f t="shared" si="1"/>
        <v>-0.043625669468357484</v>
      </c>
      <c r="K29" s="22">
        <f t="shared" si="2"/>
        <v>0.059469069395799275</v>
      </c>
      <c r="L29" s="15"/>
    </row>
    <row r="30" spans="1:12" ht="15">
      <c r="A30" s="15"/>
      <c r="B30" s="15" t="str">
        <f>'Town Data'!A26</f>
        <v>ELMORE</v>
      </c>
      <c r="C30" s="51" t="str">
        <f>IF('Town Data'!C26&gt;9,'Town Data'!B26,"*")</f>
        <v>*</v>
      </c>
      <c r="D30" s="47" t="str">
        <f>IF('Town Data'!E26&gt;9,'Town Data'!D26,"*")</f>
        <v>*</v>
      </c>
      <c r="E30" s="48" t="str">
        <f>IF('Town Data'!G26&gt;9,'Town Data'!F26,"*")</f>
        <v>*</v>
      </c>
      <c r="F30" s="46" t="str">
        <f>IF('Town Data'!I26&gt;9,'Town Data'!H26,"*")</f>
        <v>*</v>
      </c>
      <c r="G30" s="47">
        <f>IF('Town Data'!K26&gt;9,'Town Data'!J26,"*")</f>
        <v>31186.08</v>
      </c>
      <c r="H30" s="48" t="str">
        <f>IF('Town Data'!M26&gt;9,'Town Data'!L26,"*")</f>
        <v>*</v>
      </c>
      <c r="I30" s="9">
        <f t="shared" si="0"/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Data'!A27</f>
        <v>ENOSBURG</v>
      </c>
      <c r="C31" s="52">
        <f>IF('Town Data'!C27&gt;9,'Town Data'!B27,"*")</f>
        <v>1075174.75</v>
      </c>
      <c r="D31" s="44" t="str">
        <f>IF('Town Data'!E27&gt;9,'Town Data'!D27,"*")</f>
        <v>*</v>
      </c>
      <c r="E31" s="45" t="str">
        <f>IF('Town Data'!G27&gt;9,'Town Data'!F27,"*")</f>
        <v>*</v>
      </c>
      <c r="F31" s="44">
        <f>IF('Town Data'!I27&gt;9,'Town Data'!H27,"*")</f>
        <v>1046244.99</v>
      </c>
      <c r="G31" s="44" t="str">
        <f>IF('Town Data'!K27&gt;9,'Town Data'!J27,"*")</f>
        <v>*</v>
      </c>
      <c r="H31" s="45" t="str">
        <f>IF('Town Data'!M27&gt;9,'Town Data'!L27,"*")</f>
        <v>*</v>
      </c>
      <c r="I31" s="22">
        <f t="shared" si="0"/>
        <v>0.02765103802313071</v>
      </c>
      <c r="J31" s="22">
        <f t="shared" si="1"/>
      </c>
      <c r="K31" s="22">
        <f t="shared" si="2"/>
      </c>
      <c r="L31" s="15"/>
    </row>
    <row r="32" spans="1:12" ht="15">
      <c r="A32" s="15"/>
      <c r="B32" s="15" t="str">
        <f>'Town Data'!A28</f>
        <v>ESSEX</v>
      </c>
      <c r="C32" s="51">
        <f>IF('Town Data'!C28&gt;9,'Town Data'!B28,"*")</f>
        <v>9686051.96</v>
      </c>
      <c r="D32" s="47" t="str">
        <f>IF('Town Data'!E28&gt;9,'Town Data'!D28,"*")</f>
        <v>*</v>
      </c>
      <c r="E32" s="48">
        <f>IF('Town Data'!G28&gt;9,'Town Data'!F28,"*")</f>
        <v>962029.38</v>
      </c>
      <c r="F32" s="46">
        <f>IF('Town Data'!I28&gt;9,'Town Data'!H28,"*")</f>
        <v>8954164.77</v>
      </c>
      <c r="G32" s="47" t="str">
        <f>IF('Town Data'!K28&gt;9,'Town Data'!J28,"*")</f>
        <v>*</v>
      </c>
      <c r="H32" s="48">
        <f>IF('Town Data'!M28&gt;9,'Town Data'!L28,"*")</f>
        <v>972522.38</v>
      </c>
      <c r="I32" s="9">
        <f t="shared" si="0"/>
        <v>0.08173706970996485</v>
      </c>
      <c r="J32" s="9">
        <f t="shared" si="1"/>
      </c>
      <c r="K32" s="9">
        <f t="shared" si="2"/>
        <v>-0.01078946892718294</v>
      </c>
      <c r="L32" s="15"/>
    </row>
    <row r="33" spans="1:12" ht="15">
      <c r="A33" s="15"/>
      <c r="B33" s="27" t="str">
        <f>'Town Data'!A29</f>
        <v>FAIR HAVEN</v>
      </c>
      <c r="C33" s="52">
        <f>IF('Town Data'!C29&gt;9,'Town Data'!B29,"*")</f>
        <v>1327842.59</v>
      </c>
      <c r="D33" s="44" t="str">
        <f>IF('Town Data'!E29&gt;9,'Town Data'!D29,"*")</f>
        <v>*</v>
      </c>
      <c r="E33" s="45" t="str">
        <f>IF('Town Data'!G29&gt;9,'Town Data'!F29,"*")</f>
        <v>*</v>
      </c>
      <c r="F33" s="44">
        <f>IF('Town Data'!I29&gt;9,'Town Data'!H29,"*")</f>
        <v>1306904.94</v>
      </c>
      <c r="G33" s="44" t="str">
        <f>IF('Town Data'!K29&gt;9,'Town Data'!J29,"*")</f>
        <v>*</v>
      </c>
      <c r="H33" s="45" t="str">
        <f>IF('Town Data'!M29&gt;9,'Town Data'!L29,"*")</f>
        <v>*</v>
      </c>
      <c r="I33" s="22">
        <f t="shared" si="0"/>
        <v>0.016020790310885304</v>
      </c>
      <c r="J33" s="22">
        <f t="shared" si="1"/>
      </c>
      <c r="K33" s="22">
        <f t="shared" si="2"/>
      </c>
      <c r="L33" s="15"/>
    </row>
    <row r="34" spans="1:12" ht="15">
      <c r="A34" s="15"/>
      <c r="B34" s="15" t="str">
        <f>'Town Data'!A30</f>
        <v>FAIRFAX</v>
      </c>
      <c r="C34" s="51">
        <f>IF('Town Data'!C30&gt;9,'Town Data'!B30,"*")</f>
        <v>549444.97</v>
      </c>
      <c r="D34" s="47" t="str">
        <f>IF('Town Data'!E30&gt;9,'Town Data'!D30,"*")</f>
        <v>*</v>
      </c>
      <c r="E34" s="48" t="str">
        <f>IF('Town Data'!G30&gt;9,'Town Data'!F30,"*")</f>
        <v>*</v>
      </c>
      <c r="F34" s="46">
        <f>IF('Town Data'!I30&gt;9,'Town Data'!H30,"*")</f>
        <v>533131.56</v>
      </c>
      <c r="G34" s="47" t="str">
        <f>IF('Town Data'!K30&gt;9,'Town Data'!J30,"*")</f>
        <v>*</v>
      </c>
      <c r="H34" s="48" t="str">
        <f>IF('Town Data'!M30&gt;9,'Town Data'!L30,"*")</f>
        <v>*</v>
      </c>
      <c r="I34" s="9">
        <f t="shared" si="0"/>
        <v>0.030599220199981996</v>
      </c>
      <c r="J34" s="9">
        <f t="shared" si="1"/>
      </c>
      <c r="K34" s="9">
        <f t="shared" si="2"/>
      </c>
      <c r="L34" s="15"/>
    </row>
    <row r="35" spans="1:12" ht="15">
      <c r="A35" s="15"/>
      <c r="B35" s="27" t="str">
        <f>'Town Data'!A31</f>
        <v>FAIRLEE</v>
      </c>
      <c r="C35" s="52">
        <f>IF('Town Data'!C31&gt;9,'Town Data'!B31,"*")</f>
        <v>542007.98</v>
      </c>
      <c r="D35" s="44">
        <f>IF('Town Data'!E31&gt;9,'Town Data'!D31,"*")</f>
        <v>931361.29</v>
      </c>
      <c r="E35" s="45" t="str">
        <f>IF('Town Data'!G31&gt;9,'Town Data'!F31,"*")</f>
        <v>*</v>
      </c>
      <c r="F35" s="44">
        <f>IF('Town Data'!I31&gt;9,'Town Data'!H31,"*")</f>
        <v>470101.71</v>
      </c>
      <c r="G35" s="44" t="str">
        <f>IF('Town Data'!K31&gt;9,'Town Data'!J31,"*")</f>
        <v>*</v>
      </c>
      <c r="H35" s="45" t="str">
        <f>IF('Town Data'!M31&gt;9,'Town Data'!L31,"*")</f>
        <v>*</v>
      </c>
      <c r="I35" s="22">
        <f t="shared" si="0"/>
        <v>0.1529589628593352</v>
      </c>
      <c r="J35" s="22">
        <f t="shared" si="1"/>
      </c>
      <c r="K35" s="22">
        <f t="shared" si="2"/>
      </c>
      <c r="L35" s="15"/>
    </row>
    <row r="36" spans="1:12" ht="15">
      <c r="A36" s="15"/>
      <c r="B36" s="15" t="str">
        <f>'Town Data'!A32</f>
        <v>FAYSTON</v>
      </c>
      <c r="C36" s="51" t="str">
        <f>IF('Town Data'!C32&gt;9,'Town Data'!B32,"*")</f>
        <v>*</v>
      </c>
      <c r="D36" s="47" t="str">
        <f>IF('Town Data'!E32&gt;9,'Town Data'!D32,"*")</f>
        <v>*</v>
      </c>
      <c r="E36" s="48" t="str">
        <f>IF('Town Data'!G32&gt;9,'Town Data'!F32,"*")</f>
        <v>*</v>
      </c>
      <c r="F36" s="46" t="str">
        <f>IF('Town Data'!I32&gt;9,'Town Data'!H32,"*")</f>
        <v>*</v>
      </c>
      <c r="G36" s="47">
        <f>IF('Town Data'!K32&gt;9,'Town Data'!J32,"*")</f>
        <v>10400</v>
      </c>
      <c r="H36" s="48" t="str">
        <f>IF('Town Data'!M32&gt;9,'Town Data'!L32,"*")</f>
        <v>*</v>
      </c>
      <c r="I36" s="9">
        <f t="shared" si="0"/>
      </c>
      <c r="J36" s="9">
        <f t="shared" si="1"/>
      </c>
      <c r="K36" s="9">
        <f t="shared" si="2"/>
      </c>
      <c r="L36" s="15"/>
    </row>
    <row r="37" spans="1:12" ht="15">
      <c r="A37" s="15"/>
      <c r="B37" s="27" t="str">
        <f>'Town Data'!A33</f>
        <v>FERRISBURGH</v>
      </c>
      <c r="C37" s="52">
        <f>IF('Town Data'!C33&gt;9,'Town Data'!B33,"*")</f>
        <v>1462248.89</v>
      </c>
      <c r="D37" s="44">
        <f>IF('Town Data'!E33&gt;9,'Town Data'!D33,"*")</f>
        <v>696104.46</v>
      </c>
      <c r="E37" s="45" t="str">
        <f>IF('Town Data'!G33&gt;9,'Town Data'!F33,"*")</f>
        <v>*</v>
      </c>
      <c r="F37" s="44">
        <f>IF('Town Data'!I33&gt;9,'Town Data'!H33,"*")</f>
        <v>1614847.76</v>
      </c>
      <c r="G37" s="44">
        <f>IF('Town Data'!K33&gt;9,'Town Data'!J33,"*")</f>
        <v>1053131.43</v>
      </c>
      <c r="H37" s="45" t="str">
        <f>IF('Town Data'!M33&gt;9,'Town Data'!L33,"*")</f>
        <v>*</v>
      </c>
      <c r="I37" s="22">
        <f t="shared" si="0"/>
        <v>-0.09449737230957307</v>
      </c>
      <c r="J37" s="22">
        <f t="shared" si="1"/>
        <v>-0.3390146375177503</v>
      </c>
      <c r="K37" s="22">
        <f>_xlfn.IFERROR((E37-H37)/H37,"")</f>
      </c>
      <c r="L37" s="15"/>
    </row>
    <row r="38" spans="1:12" ht="15">
      <c r="A38" s="15"/>
      <c r="B38" s="15" t="str">
        <f>'Town Data'!A34</f>
        <v>GLOVER</v>
      </c>
      <c r="C38" s="51" t="str">
        <f>IF('Town Data'!C34&gt;9,'Town Data'!B34,"*")</f>
        <v>*</v>
      </c>
      <c r="D38" s="47" t="str">
        <f>IF('Town Data'!E34&gt;9,'Town Data'!D34,"*")</f>
        <v>*</v>
      </c>
      <c r="E38" s="48" t="str">
        <f>IF('Town Data'!G34&gt;9,'Town Data'!F34,"*")</f>
        <v>*</v>
      </c>
      <c r="F38" s="46" t="str">
        <f>IF('Town Data'!I34&gt;9,'Town Data'!H34,"*")</f>
        <v>*</v>
      </c>
      <c r="G38" s="47">
        <f>IF('Town Data'!K34&gt;9,'Town Data'!J34,"*")</f>
        <v>22501.2</v>
      </c>
      <c r="H38" s="48" t="str">
        <f>IF('Town Data'!M34&gt;9,'Town Data'!L34,"*")</f>
        <v>*</v>
      </c>
      <c r="I38" s="9">
        <f t="shared" si="0"/>
      </c>
      <c r="J38" s="9">
        <f t="shared" si="1"/>
      </c>
      <c r="K38" s="9">
        <f t="shared" si="2"/>
      </c>
      <c r="L38" s="15"/>
    </row>
    <row r="39" spans="1:12" ht="15">
      <c r="A39" s="15"/>
      <c r="B39" s="27" t="str">
        <f>'Town Data'!A35</f>
        <v>GRAND ISLE</v>
      </c>
      <c r="C39" s="52" t="str">
        <f>IF('Town Data'!C35&gt;9,'Town Data'!B35,"*")</f>
        <v>*</v>
      </c>
      <c r="D39" s="44">
        <f>IF('Town Data'!E35&gt;9,'Town Data'!D35,"*")</f>
        <v>80649</v>
      </c>
      <c r="E39" s="45" t="str">
        <f>IF('Town Data'!G35&gt;9,'Town Data'!F35,"*")</f>
        <v>*</v>
      </c>
      <c r="F39" s="44" t="str">
        <f>IF('Town Data'!I35&gt;9,'Town Data'!H35,"*")</f>
        <v>*</v>
      </c>
      <c r="G39" s="44">
        <f>IF('Town Data'!K35&gt;9,'Town Data'!J35,"*")</f>
        <v>118929.08</v>
      </c>
      <c r="H39" s="45" t="str">
        <f>IF('Town Data'!M35&gt;9,'Town Data'!L35,"*")</f>
        <v>*</v>
      </c>
      <c r="I39" s="22">
        <f t="shared" si="0"/>
      </c>
      <c r="J39" s="22">
        <f t="shared" si="1"/>
        <v>-0.3218731701279452</v>
      </c>
      <c r="K39" s="22">
        <f t="shared" si="2"/>
      </c>
      <c r="L39" s="15"/>
    </row>
    <row r="40" spans="1:12" ht="15">
      <c r="A40" s="15"/>
      <c r="B40" s="15" t="str">
        <f>'Town Data'!A36</f>
        <v>HARDWICK</v>
      </c>
      <c r="C40" s="51">
        <f>IF('Town Data'!C36&gt;9,'Town Data'!B36,"*")</f>
        <v>913950.85</v>
      </c>
      <c r="D40" s="47" t="str">
        <f>IF('Town Data'!E36&gt;9,'Town Data'!D36,"*")</f>
        <v>*</v>
      </c>
      <c r="E40" s="48" t="str">
        <f>IF('Town Data'!G36&gt;9,'Town Data'!F36,"*")</f>
        <v>*</v>
      </c>
      <c r="F40" s="46">
        <f>IF('Town Data'!I36&gt;9,'Town Data'!H36,"*")</f>
        <v>932731.52</v>
      </c>
      <c r="G40" s="47" t="str">
        <f>IF('Town Data'!K36&gt;9,'Town Data'!J36,"*")</f>
        <v>*</v>
      </c>
      <c r="H40" s="48" t="str">
        <f>IF('Town Data'!M36&gt;9,'Town Data'!L36,"*")</f>
        <v>*</v>
      </c>
      <c r="I40" s="9">
        <f t="shared" si="0"/>
        <v>-0.020135129560111834</v>
      </c>
      <c r="J40" s="9">
        <f t="shared" si="1"/>
      </c>
      <c r="K40" s="9">
        <f t="shared" si="2"/>
      </c>
      <c r="L40" s="15"/>
    </row>
    <row r="41" spans="1:12" ht="15">
      <c r="A41" s="15"/>
      <c r="B41" s="27" t="str">
        <f>'Town Data'!A37</f>
        <v>HARTFORD</v>
      </c>
      <c r="C41" s="52">
        <f>IF('Town Data'!C37&gt;9,'Town Data'!B37,"*")</f>
        <v>5493452.45</v>
      </c>
      <c r="D41" s="44">
        <f>IF('Town Data'!E37&gt;9,'Town Data'!D37,"*")</f>
        <v>3597832.77</v>
      </c>
      <c r="E41" s="45">
        <f>IF('Town Data'!G37&gt;9,'Town Data'!F37,"*")</f>
        <v>958100.3</v>
      </c>
      <c r="F41" s="44">
        <f>IF('Town Data'!I37&gt;9,'Town Data'!H37,"*")</f>
        <v>5413235.21</v>
      </c>
      <c r="G41" s="44">
        <f>IF('Town Data'!K37&gt;9,'Town Data'!J37,"*")</f>
        <v>3436021.65</v>
      </c>
      <c r="H41" s="45">
        <f>IF('Town Data'!M37&gt;9,'Town Data'!L37,"*")</f>
        <v>881201.89</v>
      </c>
      <c r="I41" s="22">
        <f t="shared" si="0"/>
        <v>0.014818724272651775</v>
      </c>
      <c r="J41" s="22">
        <f t="shared" si="1"/>
        <v>0.04709257870945025</v>
      </c>
      <c r="K41" s="22">
        <f t="shared" si="2"/>
        <v>0.08726537116256075</v>
      </c>
      <c r="L41" s="15"/>
    </row>
    <row r="42" spans="1:12" ht="15">
      <c r="A42" s="15"/>
      <c r="B42" s="15" t="str">
        <f>'Town Data'!A38</f>
        <v>HINESBURG</v>
      </c>
      <c r="C42" s="51">
        <f>IF('Town Data'!C38&gt;9,'Town Data'!B38,"*")</f>
        <v>1350969.54</v>
      </c>
      <c r="D42" s="47" t="str">
        <f>IF('Town Data'!E38&gt;9,'Town Data'!D38,"*")</f>
        <v>*</v>
      </c>
      <c r="E42" s="48" t="str">
        <f>IF('Town Data'!G38&gt;9,'Town Data'!F38,"*")</f>
        <v>*</v>
      </c>
      <c r="F42" s="46">
        <f>IF('Town Data'!I38&gt;9,'Town Data'!H38,"*")</f>
        <v>1394077.35</v>
      </c>
      <c r="G42" s="47" t="str">
        <f>IF('Town Data'!K38&gt;9,'Town Data'!J38,"*")</f>
        <v>*</v>
      </c>
      <c r="H42" s="48" t="str">
        <f>IF('Town Data'!M38&gt;9,'Town Data'!L38,"*")</f>
        <v>*</v>
      </c>
      <c r="I42" s="9">
        <f t="shared" si="0"/>
        <v>-0.03092210772953169</v>
      </c>
      <c r="J42" s="9">
        <f t="shared" si="1"/>
      </c>
      <c r="K42" s="9">
        <f t="shared" si="2"/>
      </c>
      <c r="L42" s="15"/>
    </row>
    <row r="43" spans="1:12" ht="15">
      <c r="A43" s="15"/>
      <c r="B43" s="27" t="str">
        <f>'Town Data'!A39</f>
        <v>ISLE LA MOTTE</v>
      </c>
      <c r="C43" s="52" t="str">
        <f>IF('Town Data'!C39&gt;9,'Town Data'!B39,"*")</f>
        <v>*</v>
      </c>
      <c r="D43" s="44">
        <f>IF('Town Data'!E39&gt;9,'Town Data'!D39,"*")</f>
        <v>31249.45</v>
      </c>
      <c r="E43" s="45" t="str">
        <f>IF('Town Data'!G39&gt;9,'Town Data'!F39,"*")</f>
        <v>*</v>
      </c>
      <c r="F43" s="44" t="str">
        <f>IF('Town Data'!I39&gt;9,'Town Data'!H39,"*")</f>
        <v>*</v>
      </c>
      <c r="G43" s="44">
        <f>IF('Town Data'!K39&gt;9,'Town Data'!J39,"*")</f>
        <v>31041.5</v>
      </c>
      <c r="H43" s="45" t="str">
        <f>IF('Town Data'!M39&gt;9,'Town Data'!L39,"*")</f>
        <v>*</v>
      </c>
      <c r="I43" s="22">
        <f t="shared" si="0"/>
      </c>
      <c r="J43" s="22">
        <f t="shared" si="1"/>
        <v>0.00669909637098725</v>
      </c>
      <c r="K43" s="22">
        <f t="shared" si="2"/>
      </c>
      <c r="L43" s="15"/>
    </row>
    <row r="44" spans="1:12" ht="15">
      <c r="A44" s="15"/>
      <c r="B44" s="15" t="str">
        <f>'Town Data'!A40</f>
        <v>JAY</v>
      </c>
      <c r="C44" s="51" t="str">
        <f>IF('Town Data'!C40&gt;9,'Town Data'!B40,"*")</f>
        <v>*</v>
      </c>
      <c r="D44" s="47">
        <f>IF('Town Data'!E40&gt;9,'Town Data'!D40,"*")</f>
        <v>555153.47</v>
      </c>
      <c r="E44" s="48" t="str">
        <f>IF('Town Data'!G40&gt;9,'Town Data'!F40,"*")</f>
        <v>*</v>
      </c>
      <c r="F44" s="46" t="str">
        <f>IF('Town Data'!I40&gt;9,'Town Data'!H40,"*")</f>
        <v>*</v>
      </c>
      <c r="G44" s="47">
        <f>IF('Town Data'!K40&gt;9,'Town Data'!J40,"*")</f>
        <v>483707.49</v>
      </c>
      <c r="H44" s="48" t="str">
        <f>IF('Town Data'!M40&gt;9,'Town Data'!L40,"*")</f>
        <v>*</v>
      </c>
      <c r="I44" s="9">
        <f t="shared" si="0"/>
      </c>
      <c r="J44" s="9">
        <f t="shared" si="1"/>
        <v>0.14770492803408933</v>
      </c>
      <c r="K44" s="9">
        <f t="shared" si="2"/>
      </c>
      <c r="L44" s="15"/>
    </row>
    <row r="45" spans="1:12" ht="15">
      <c r="A45" s="15"/>
      <c r="B45" s="27" t="str">
        <f>'Town Data'!A41</f>
        <v>JERICHO</v>
      </c>
      <c r="C45" s="52">
        <f>IF('Town Data'!C41&gt;9,'Town Data'!B41,"*")</f>
        <v>1084293.73</v>
      </c>
      <c r="D45" s="44" t="str">
        <f>IF('Town Data'!E41&gt;9,'Town Data'!D41,"*")</f>
        <v>*</v>
      </c>
      <c r="E45" s="45" t="str">
        <f>IF('Town Data'!G41&gt;9,'Town Data'!F41,"*")</f>
        <v>*</v>
      </c>
      <c r="F45" s="44">
        <f>IF('Town Data'!I41&gt;9,'Town Data'!H41,"*")</f>
        <v>999682.55</v>
      </c>
      <c r="G45" s="44" t="str">
        <f>IF('Town Data'!K41&gt;9,'Town Data'!J41,"*")</f>
        <v>*</v>
      </c>
      <c r="H45" s="45" t="str">
        <f>IF('Town Data'!M41&gt;9,'Town Data'!L41,"*")</f>
        <v>*</v>
      </c>
      <c r="I45" s="22">
        <f t="shared" si="0"/>
        <v>0.08463804834844814</v>
      </c>
      <c r="J45" s="22">
        <f t="shared" si="1"/>
      </c>
      <c r="K45" s="22">
        <f t="shared" si="2"/>
      </c>
      <c r="L45" s="15"/>
    </row>
    <row r="46" spans="1:12" ht="15">
      <c r="A46" s="15"/>
      <c r="B46" s="15" t="str">
        <f>'Town Data'!A42</f>
        <v>JOHNSON</v>
      </c>
      <c r="C46" s="51">
        <f>IF('Town Data'!C42&gt;9,'Town Data'!B42,"*")</f>
        <v>739509.35</v>
      </c>
      <c r="D46" s="47" t="str">
        <f>IF('Town Data'!E42&gt;9,'Town Data'!D42,"*")</f>
        <v>*</v>
      </c>
      <c r="E46" s="48" t="str">
        <f>IF('Town Data'!G42&gt;9,'Town Data'!F42,"*")</f>
        <v>*</v>
      </c>
      <c r="F46" s="46">
        <f>IF('Town Data'!I42&gt;9,'Town Data'!H42,"*")</f>
        <v>738844.93</v>
      </c>
      <c r="G46" s="47" t="str">
        <f>IF('Town Data'!K42&gt;9,'Town Data'!J42,"*")</f>
        <v>*</v>
      </c>
      <c r="H46" s="48" t="str">
        <f>IF('Town Data'!M42&gt;9,'Town Data'!L42,"*")</f>
        <v>*</v>
      </c>
      <c r="I46" s="9">
        <f t="shared" si="0"/>
        <v>0.0008992685379866184</v>
      </c>
      <c r="J46" s="9">
        <f t="shared" si="1"/>
      </c>
      <c r="K46" s="9">
        <f t="shared" si="2"/>
      </c>
      <c r="L46" s="15"/>
    </row>
    <row r="47" spans="1:12" ht="15">
      <c r="A47" s="15"/>
      <c r="B47" s="27" t="str">
        <f>'Town Data'!A43</f>
        <v>KILLINGTON</v>
      </c>
      <c r="C47" s="52">
        <f>IF('Town Data'!C43&gt;9,'Town Data'!B43,"*")</f>
        <v>2099779.3</v>
      </c>
      <c r="D47" s="44">
        <f>IF('Town Data'!E43&gt;9,'Town Data'!D43,"*")</f>
        <v>1368762.36</v>
      </c>
      <c r="E47" s="45">
        <f>IF('Town Data'!G43&gt;9,'Town Data'!F43,"*")</f>
        <v>1053782.43</v>
      </c>
      <c r="F47" s="44">
        <f>IF('Town Data'!I43&gt;9,'Town Data'!H43,"*")</f>
        <v>1505477.74</v>
      </c>
      <c r="G47" s="44">
        <f>IF('Town Data'!K43&gt;9,'Town Data'!J43,"*")</f>
        <v>849777.2</v>
      </c>
      <c r="H47" s="45">
        <f>IF('Town Data'!M43&gt;9,'Town Data'!L43,"*")</f>
        <v>715545.11</v>
      </c>
      <c r="I47" s="22">
        <f t="shared" si="0"/>
        <v>0.3947594469248013</v>
      </c>
      <c r="J47" s="22">
        <f t="shared" si="1"/>
        <v>0.6107308598065472</v>
      </c>
      <c r="K47" s="22">
        <f t="shared" si="2"/>
        <v>0.4726988072072772</v>
      </c>
      <c r="L47" s="15"/>
    </row>
    <row r="48" spans="1:12" ht="15">
      <c r="A48" s="15"/>
      <c r="B48" s="15" t="str">
        <f>'Town Data'!A44</f>
        <v>LONDONDERRY</v>
      </c>
      <c r="C48" s="51">
        <f>IF('Town Data'!C44&gt;9,'Town Data'!B44,"*")</f>
        <v>450642.11</v>
      </c>
      <c r="D48" s="47">
        <f>IF('Town Data'!E44&gt;9,'Town Data'!D44,"*")</f>
        <v>74785.65</v>
      </c>
      <c r="E48" s="48" t="str">
        <f>IF('Town Data'!G44&gt;9,'Town Data'!F44,"*")</f>
        <v>*</v>
      </c>
      <c r="F48" s="46">
        <f>IF('Town Data'!I44&gt;9,'Town Data'!H44,"*")</f>
        <v>402258.12</v>
      </c>
      <c r="G48" s="47">
        <f>IF('Town Data'!K44&gt;9,'Town Data'!J44,"*")</f>
        <v>71030.7</v>
      </c>
      <c r="H48" s="48" t="str">
        <f>IF('Town Data'!M44&gt;9,'Town Data'!L44,"*")</f>
        <v>*</v>
      </c>
      <c r="I48" s="9">
        <f t="shared" si="0"/>
        <v>0.12028095293638819</v>
      </c>
      <c r="J48" s="9">
        <f t="shared" si="1"/>
        <v>0.052863761725563695</v>
      </c>
      <c r="K48" s="9">
        <f t="shared" si="2"/>
      </c>
      <c r="L48" s="15"/>
    </row>
    <row r="49" spans="1:12" ht="15">
      <c r="A49" s="15"/>
      <c r="B49" s="27" t="str">
        <f>'Town Data'!A45</f>
        <v>LUDLOW</v>
      </c>
      <c r="C49" s="52">
        <f>IF('Town Data'!C45&gt;9,'Town Data'!B45,"*")</f>
        <v>2072151.04</v>
      </c>
      <c r="D49" s="44">
        <f>IF('Town Data'!E45&gt;9,'Town Data'!D45,"*")</f>
        <v>767558.77</v>
      </c>
      <c r="E49" s="45">
        <f>IF('Town Data'!G45&gt;9,'Town Data'!F45,"*")</f>
        <v>591525.07</v>
      </c>
      <c r="F49" s="44">
        <f>IF('Town Data'!I45&gt;9,'Town Data'!H45,"*")</f>
        <v>1830717.14</v>
      </c>
      <c r="G49" s="44">
        <f>IF('Town Data'!K45&gt;9,'Town Data'!J45,"*")</f>
        <v>602213.07</v>
      </c>
      <c r="H49" s="45">
        <f>IF('Town Data'!M45&gt;9,'Town Data'!L45,"*")</f>
        <v>526098.24</v>
      </c>
      <c r="I49" s="22">
        <f t="shared" si="0"/>
        <v>0.13187941202101824</v>
      </c>
      <c r="J49" s="22">
        <f t="shared" si="1"/>
        <v>0.27456345309808716</v>
      </c>
      <c r="K49" s="22">
        <f t="shared" si="2"/>
        <v>0.12436238144419559</v>
      </c>
      <c r="L49" s="15"/>
    </row>
    <row r="50" spans="1:12" ht="15">
      <c r="A50" s="15"/>
      <c r="B50" s="15" t="str">
        <f>'Town Data'!A46</f>
        <v>LYNDON</v>
      </c>
      <c r="C50" s="51">
        <f>IF('Town Data'!C46&gt;9,'Town Data'!B46,"*")</f>
        <v>2911296.45</v>
      </c>
      <c r="D50" s="47">
        <f>IF('Town Data'!E46&gt;9,'Town Data'!D46,"*")</f>
        <v>136854.63</v>
      </c>
      <c r="E50" s="48">
        <f>IF('Town Data'!G46&gt;9,'Town Data'!F46,"*")</f>
        <v>285699.4</v>
      </c>
      <c r="F50" s="46">
        <f>IF('Town Data'!I46&gt;9,'Town Data'!H46,"*")</f>
        <v>2971546.78</v>
      </c>
      <c r="G50" s="47">
        <f>IF('Town Data'!K46&gt;9,'Town Data'!J46,"*")</f>
        <v>277588.02</v>
      </c>
      <c r="H50" s="48">
        <f>IF('Town Data'!M46&gt;9,'Town Data'!L46,"*")</f>
        <v>322372.73</v>
      </c>
      <c r="I50" s="9">
        <f t="shared" si="0"/>
        <v>-0.020275746761085692</v>
      </c>
      <c r="J50" s="9">
        <f t="shared" si="1"/>
        <v>-0.5069865407015764</v>
      </c>
      <c r="K50" s="9">
        <f t="shared" si="2"/>
        <v>-0.11376064594545562</v>
      </c>
      <c r="L50" s="15"/>
    </row>
    <row r="51" spans="1:12" ht="15">
      <c r="A51" s="15"/>
      <c r="B51" s="27" t="str">
        <f>'Town Data'!A47</f>
        <v>MANCHESTER</v>
      </c>
      <c r="C51" s="52">
        <f>IF('Town Data'!C47&gt;9,'Town Data'!B47,"*")</f>
        <v>6037990.83</v>
      </c>
      <c r="D51" s="44">
        <f>IF('Town Data'!E47&gt;9,'Town Data'!D47,"*")</f>
        <v>4285818.46</v>
      </c>
      <c r="E51" s="45">
        <f>IF('Town Data'!G47&gt;9,'Town Data'!F47,"*")</f>
        <v>1354308.44</v>
      </c>
      <c r="F51" s="44">
        <f>IF('Town Data'!I47&gt;9,'Town Data'!H47,"*")</f>
        <v>5859278.13</v>
      </c>
      <c r="G51" s="44">
        <f>IF('Town Data'!K47&gt;9,'Town Data'!J47,"*")</f>
        <v>3852757.52</v>
      </c>
      <c r="H51" s="45">
        <f>IF('Town Data'!M47&gt;9,'Town Data'!L47,"*")</f>
        <v>1271540.8</v>
      </c>
      <c r="I51" s="22">
        <f t="shared" si="0"/>
        <v>0.03050080505394957</v>
      </c>
      <c r="J51" s="22">
        <f t="shared" si="1"/>
        <v>0.11240285373578349</v>
      </c>
      <c r="K51" s="22">
        <f t="shared" si="2"/>
        <v>0.06509239813618241</v>
      </c>
      <c r="L51" s="15"/>
    </row>
    <row r="52" spans="1:12" ht="15">
      <c r="A52" s="15"/>
      <c r="B52" s="15" t="str">
        <f>'Town Data'!A48</f>
        <v>MARSHFIELD</v>
      </c>
      <c r="C52" s="51">
        <f>IF('Town Data'!C48&gt;9,'Town Data'!B48,"*")</f>
        <v>283317.4</v>
      </c>
      <c r="D52" s="47" t="str">
        <f>IF('Town Data'!E48&gt;9,'Town Data'!D48,"*")</f>
        <v>*</v>
      </c>
      <c r="E52" s="48" t="str">
        <f>IF('Town Data'!G48&gt;9,'Town Data'!F48,"*")</f>
        <v>*</v>
      </c>
      <c r="F52" s="46" t="str">
        <f>IF('Town Data'!I48&gt;9,'Town Data'!H48,"*")</f>
        <v>*</v>
      </c>
      <c r="G52" s="47" t="str">
        <f>IF('Town Data'!K48&gt;9,'Town Data'!J48,"*")</f>
        <v>*</v>
      </c>
      <c r="H52" s="48" t="str">
        <f>IF('Town Data'!M48&gt;9,'Town Data'!L48,"*")</f>
        <v>*</v>
      </c>
      <c r="I52" s="9">
        <f t="shared" si="0"/>
      </c>
      <c r="J52" s="9">
        <f t="shared" si="1"/>
      </c>
      <c r="K52" s="9">
        <f t="shared" si="2"/>
      </c>
      <c r="L52" s="15"/>
    </row>
    <row r="53" spans="1:12" ht="15">
      <c r="A53" s="15"/>
      <c r="B53" s="27" t="str">
        <f>'Town Data'!A49</f>
        <v>MENDON</v>
      </c>
      <c r="C53" s="52" t="str">
        <f>IF('Town Data'!C49&gt;9,'Town Data'!B49,"*")</f>
        <v>*</v>
      </c>
      <c r="D53" s="44">
        <f>IF('Town Data'!E49&gt;9,'Town Data'!D49,"*")</f>
        <v>290928.13</v>
      </c>
      <c r="E53" s="45" t="str">
        <f>IF('Town Data'!G49&gt;9,'Town Data'!F49,"*")</f>
        <v>*</v>
      </c>
      <c r="F53" s="44" t="str">
        <f>IF('Town Data'!I49&gt;9,'Town Data'!H49,"*")</f>
        <v>*</v>
      </c>
      <c r="G53" s="44">
        <f>IF('Town Data'!K49&gt;9,'Town Data'!J49,"*")</f>
        <v>281450.31</v>
      </c>
      <c r="H53" s="45" t="str">
        <f>IF('Town Data'!M49&gt;9,'Town Data'!L49,"*")</f>
        <v>*</v>
      </c>
      <c r="I53" s="22">
        <f t="shared" si="0"/>
      </c>
      <c r="J53" s="22">
        <f t="shared" si="1"/>
        <v>0.033674931820114204</v>
      </c>
      <c r="K53" s="22">
        <f t="shared" si="2"/>
      </c>
      <c r="L53" s="15"/>
    </row>
    <row r="54" spans="1:12" ht="15">
      <c r="A54" s="15"/>
      <c r="B54" s="15" t="str">
        <f>'Town Data'!A50</f>
        <v>MIDDLEBURY</v>
      </c>
      <c r="C54" s="51">
        <f>IF('Town Data'!C50&gt;9,'Town Data'!B50,"*")</f>
        <v>5832064.21</v>
      </c>
      <c r="D54" s="47" t="str">
        <f>IF('Town Data'!E50&gt;9,'Town Data'!D50,"*")</f>
        <v>*</v>
      </c>
      <c r="E54" s="48">
        <f>IF('Town Data'!G50&gt;9,'Town Data'!F50,"*")</f>
        <v>987132.35</v>
      </c>
      <c r="F54" s="46">
        <f>IF('Town Data'!I50&gt;9,'Town Data'!H50,"*")</f>
        <v>5890385.33</v>
      </c>
      <c r="G54" s="47">
        <f>IF('Town Data'!K50&gt;9,'Town Data'!J50,"*")</f>
        <v>1863676.32</v>
      </c>
      <c r="H54" s="48">
        <f>IF('Town Data'!M50&gt;9,'Town Data'!L50,"*")</f>
        <v>956018.92</v>
      </c>
      <c r="I54" s="9">
        <f t="shared" si="0"/>
        <v>-0.009901070427934144</v>
      </c>
      <c r="J54" s="9">
        <f t="shared" si="1"/>
      </c>
      <c r="K54" s="9">
        <f t="shared" si="2"/>
        <v>0.032544784783129534</v>
      </c>
      <c r="L54" s="15"/>
    </row>
    <row r="55" spans="1:12" ht="15">
      <c r="A55" s="15"/>
      <c r="B55" s="27" t="str">
        <f>'Town Data'!A51</f>
        <v>MILTON</v>
      </c>
      <c r="C55" s="52">
        <f>IF('Town Data'!C51&gt;9,'Town Data'!B51,"*")</f>
        <v>2856426.92</v>
      </c>
      <c r="D55" s="44" t="str">
        <f>IF('Town Data'!E51&gt;9,'Town Data'!D51,"*")</f>
        <v>*</v>
      </c>
      <c r="E55" s="45" t="str">
        <f>IF('Town Data'!G51&gt;9,'Town Data'!F51,"*")</f>
        <v>*</v>
      </c>
      <c r="F55" s="44">
        <f>IF('Town Data'!I51&gt;9,'Town Data'!H51,"*")</f>
        <v>2945510.65</v>
      </c>
      <c r="G55" s="44" t="str">
        <f>IF('Town Data'!K51&gt;9,'Town Data'!J51,"*")</f>
        <v>*</v>
      </c>
      <c r="H55" s="45" t="str">
        <f>IF('Town Data'!M51&gt;9,'Town Data'!L51,"*")</f>
        <v>*</v>
      </c>
      <c r="I55" s="22">
        <f t="shared" si="0"/>
        <v>-0.030243900153611728</v>
      </c>
      <c r="J55" s="22">
        <f t="shared" si="1"/>
      </c>
      <c r="K55" s="22">
        <f t="shared" si="2"/>
      </c>
      <c r="L55" s="15"/>
    </row>
    <row r="56" spans="1:12" ht="15">
      <c r="A56" s="15"/>
      <c r="B56" s="15" t="str">
        <f>'Town Data'!A52</f>
        <v>MONTGOMERY</v>
      </c>
      <c r="C56" s="51" t="str">
        <f>IF('Town Data'!C52&gt;9,'Town Data'!B52,"*")</f>
        <v>*</v>
      </c>
      <c r="D56" s="47" t="str">
        <f>IF('Town Data'!E52&gt;9,'Town Data'!D52,"*")</f>
        <v>*</v>
      </c>
      <c r="E56" s="48" t="str">
        <f>IF('Town Data'!G52&gt;9,'Town Data'!F52,"*")</f>
        <v>*</v>
      </c>
      <c r="F56" s="46" t="str">
        <f>IF('Town Data'!I52&gt;9,'Town Data'!H52,"*")</f>
        <v>*</v>
      </c>
      <c r="G56" s="47">
        <f>IF('Town Data'!K52&gt;9,'Town Data'!J52,"*")</f>
        <v>77839.28</v>
      </c>
      <c r="H56" s="48" t="str">
        <f>IF('Town Data'!M52&gt;9,'Town Data'!L52,"*")</f>
        <v>*</v>
      </c>
      <c r="I56" s="9">
        <f t="shared" si="0"/>
      </c>
      <c r="J56" s="9">
        <f t="shared" si="1"/>
      </c>
      <c r="K56" s="9">
        <f t="shared" si="2"/>
      </c>
      <c r="L56" s="15"/>
    </row>
    <row r="57" spans="1:12" ht="15">
      <c r="A57" s="15"/>
      <c r="B57" s="27" t="str">
        <f>'Town Data'!A53</f>
        <v>MONTPELIER</v>
      </c>
      <c r="C57" s="52">
        <f>IF('Town Data'!C53&gt;9,'Town Data'!B53,"*")</f>
        <v>6714416.66</v>
      </c>
      <c r="D57" s="44">
        <f>IF('Town Data'!E53&gt;9,'Town Data'!D53,"*")</f>
        <v>914388.85</v>
      </c>
      <c r="E57" s="45">
        <f>IF('Town Data'!G53&gt;9,'Town Data'!F53,"*")</f>
        <v>1156637.3</v>
      </c>
      <c r="F57" s="44">
        <f>IF('Town Data'!I53&gt;9,'Town Data'!H53,"*")</f>
        <v>6577812.93</v>
      </c>
      <c r="G57" s="44">
        <f>IF('Town Data'!K53&gt;9,'Town Data'!J53,"*")</f>
        <v>905174.74</v>
      </c>
      <c r="H57" s="45">
        <f>IF('Town Data'!M53&gt;9,'Town Data'!L53,"*")</f>
        <v>1150023.72</v>
      </c>
      <c r="I57" s="22">
        <f t="shared" si="0"/>
        <v>0.02076734797017106</v>
      </c>
      <c r="J57" s="22">
        <f t="shared" si="1"/>
        <v>0.010179371554270268</v>
      </c>
      <c r="K57" s="22">
        <f t="shared" si="2"/>
        <v>0.005750820513510864</v>
      </c>
      <c r="L57" s="15"/>
    </row>
    <row r="58" spans="1:12" ht="15">
      <c r="A58" s="15"/>
      <c r="B58" s="15" t="str">
        <f>'Town Data'!A54</f>
        <v>MORRISTOWN</v>
      </c>
      <c r="C58" s="51">
        <f>IF('Town Data'!C54&gt;9,'Town Data'!B54,"*")</f>
        <v>3420721.29</v>
      </c>
      <c r="D58" s="47">
        <f>IF('Town Data'!E54&gt;9,'Town Data'!D54,"*")</f>
        <v>185974.51</v>
      </c>
      <c r="E58" s="48">
        <f>IF('Town Data'!G54&gt;9,'Town Data'!F54,"*")</f>
        <v>328537.82</v>
      </c>
      <c r="F58" s="46">
        <f>IF('Town Data'!I54&gt;9,'Town Data'!H54,"*")</f>
        <v>3324367.13</v>
      </c>
      <c r="G58" s="47">
        <f>IF('Town Data'!K54&gt;9,'Town Data'!J54,"*")</f>
        <v>242728.11</v>
      </c>
      <c r="H58" s="48">
        <f>IF('Town Data'!M54&gt;9,'Town Data'!L54,"*")</f>
        <v>291365.37</v>
      </c>
      <c r="I58" s="9">
        <f t="shared" si="0"/>
        <v>0.028984211500129996</v>
      </c>
      <c r="J58" s="9">
        <f t="shared" si="1"/>
        <v>-0.2338155230558174</v>
      </c>
      <c r="K58" s="9">
        <f t="shared" si="2"/>
        <v>0.1275801925259684</v>
      </c>
      <c r="L58" s="15"/>
    </row>
    <row r="59" spans="1:12" ht="15">
      <c r="A59" s="15"/>
      <c r="B59" s="27" t="str">
        <f>'Town Data'!A55</f>
        <v>MOUNT HOLLY</v>
      </c>
      <c r="C59" s="52" t="str">
        <f>IF('Town Data'!C55&gt;9,'Town Data'!B55,"*")</f>
        <v>*</v>
      </c>
      <c r="D59" s="44" t="str">
        <f>IF('Town Data'!E55&gt;9,'Town Data'!D55,"*")</f>
        <v>*</v>
      </c>
      <c r="E59" s="45" t="str">
        <f>IF('Town Data'!G55&gt;9,'Town Data'!F55,"*")</f>
        <v>*</v>
      </c>
      <c r="F59" s="44" t="str">
        <f>IF('Town Data'!I55&gt;9,'Town Data'!H55,"*")</f>
        <v>*</v>
      </c>
      <c r="G59" s="44">
        <f>IF('Town Data'!K55&gt;9,'Town Data'!J55,"*")</f>
        <v>25805.74</v>
      </c>
      <c r="H59" s="45" t="str">
        <f>IF('Town Data'!M55&gt;9,'Town Data'!L55,"*")</f>
        <v>*</v>
      </c>
      <c r="I59" s="22">
        <f t="shared" si="0"/>
      </c>
      <c r="J59" s="22">
        <f t="shared" si="1"/>
      </c>
      <c r="K59" s="22">
        <f t="shared" si="2"/>
      </c>
      <c r="L59" s="15"/>
    </row>
    <row r="60" spans="1:12" ht="15">
      <c r="A60" s="15"/>
      <c r="B60" s="15" t="str">
        <f>'Town Data'!A56</f>
        <v>NEWFANE</v>
      </c>
      <c r="C60" s="51" t="str">
        <f>IF('Town Data'!C56&gt;9,'Town Data'!B56,"*")</f>
        <v>*</v>
      </c>
      <c r="D60" s="47" t="str">
        <f>IF('Town Data'!E56&gt;9,'Town Data'!D56,"*")</f>
        <v>*</v>
      </c>
      <c r="E60" s="48" t="str">
        <f>IF('Town Data'!G56&gt;9,'Town Data'!F56,"*")</f>
        <v>*</v>
      </c>
      <c r="F60" s="46" t="str">
        <f>IF('Town Data'!I56&gt;9,'Town Data'!H56,"*")</f>
        <v>*</v>
      </c>
      <c r="G60" s="47">
        <f>IF('Town Data'!K56&gt;9,'Town Data'!J56,"*")</f>
        <v>129706.76</v>
      </c>
      <c r="H60" s="48" t="str">
        <f>IF('Town Data'!M56&gt;9,'Town Data'!L56,"*")</f>
        <v>*</v>
      </c>
      <c r="I60" s="9">
        <f t="shared" si="0"/>
      </c>
      <c r="J60" s="9">
        <f t="shared" si="1"/>
      </c>
      <c r="K60" s="9">
        <f t="shared" si="2"/>
      </c>
      <c r="L60" s="15"/>
    </row>
    <row r="61" spans="1:12" ht="15">
      <c r="A61" s="15"/>
      <c r="B61" s="27" t="str">
        <f>'Town Data'!A57</f>
        <v>NEWPORT</v>
      </c>
      <c r="C61" s="52">
        <f>IF('Town Data'!C57&gt;9,'Town Data'!B57,"*")</f>
        <v>2571490.9</v>
      </c>
      <c r="D61" s="44" t="str">
        <f>IF('Town Data'!E57&gt;9,'Town Data'!D57,"*")</f>
        <v>*</v>
      </c>
      <c r="E61" s="45">
        <f>IF('Town Data'!G57&gt;9,'Town Data'!F57,"*")</f>
        <v>387477.38</v>
      </c>
      <c r="F61" s="44">
        <f>IF('Town Data'!I57&gt;9,'Town Data'!H57,"*")</f>
        <v>2577284.03</v>
      </c>
      <c r="G61" s="44" t="str">
        <f>IF('Town Data'!K57&gt;9,'Town Data'!J57,"*")</f>
        <v>*</v>
      </c>
      <c r="H61" s="45">
        <f>IF('Town Data'!M57&gt;9,'Town Data'!L57,"*")</f>
        <v>400207.5</v>
      </c>
      <c r="I61" s="22">
        <f t="shared" si="0"/>
        <v>-0.002247765450981314</v>
      </c>
      <c r="J61" s="22">
        <f t="shared" si="1"/>
      </c>
      <c r="K61" s="22">
        <f t="shared" si="2"/>
        <v>-0.03180879918542255</v>
      </c>
      <c r="L61" s="15"/>
    </row>
    <row r="62" spans="1:12" ht="15">
      <c r="A62" s="15"/>
      <c r="B62" s="15" t="str">
        <f>'Town Data'!A58</f>
        <v>NORTH HERO</v>
      </c>
      <c r="C62" s="51" t="str">
        <f>IF('Town Data'!C58&gt;9,'Town Data'!B58,"*")</f>
        <v>*</v>
      </c>
      <c r="D62" s="47">
        <f>IF('Town Data'!E58&gt;9,'Town Data'!D58,"*")</f>
        <v>303700.5</v>
      </c>
      <c r="E62" s="48" t="str">
        <f>IF('Town Data'!G58&gt;9,'Town Data'!F58,"*")</f>
        <v>*</v>
      </c>
      <c r="F62" s="46" t="str">
        <f>IF('Town Data'!I58&gt;9,'Town Data'!H58,"*")</f>
        <v>*</v>
      </c>
      <c r="G62" s="47">
        <f>IF('Town Data'!K58&gt;9,'Town Data'!J58,"*")</f>
        <v>286214.83</v>
      </c>
      <c r="H62" s="48" t="str">
        <f>IF('Town Data'!M58&gt;9,'Town Data'!L58,"*")</f>
        <v>*</v>
      </c>
      <c r="I62" s="9">
        <f t="shared" si="0"/>
      </c>
      <c r="J62" s="9">
        <f t="shared" si="1"/>
        <v>0.06109281618985286</v>
      </c>
      <c r="K62" s="9">
        <f t="shared" si="2"/>
      </c>
      <c r="L62" s="15"/>
    </row>
    <row r="63" spans="1:12" ht="15">
      <c r="A63" s="15"/>
      <c r="B63" s="27" t="str">
        <f>'Town Data'!A59</f>
        <v>NORTHFIELD</v>
      </c>
      <c r="C63" s="52">
        <f>IF('Town Data'!C59&gt;9,'Town Data'!B59,"*")</f>
        <v>959491.6</v>
      </c>
      <c r="D63" s="44" t="str">
        <f>IF('Town Data'!E59&gt;9,'Town Data'!D59,"*")</f>
        <v>*</v>
      </c>
      <c r="E63" s="45" t="str">
        <f>IF('Town Data'!G59&gt;9,'Town Data'!F59,"*")</f>
        <v>*</v>
      </c>
      <c r="F63" s="44">
        <f>IF('Town Data'!I59&gt;9,'Town Data'!H59,"*")</f>
        <v>956244.25</v>
      </c>
      <c r="G63" s="44" t="str">
        <f>IF('Town Data'!K59&gt;9,'Town Data'!J59,"*")</f>
        <v>*</v>
      </c>
      <c r="H63" s="45" t="str">
        <f>IF('Town Data'!M59&gt;9,'Town Data'!L59,"*")</f>
        <v>*</v>
      </c>
      <c r="I63" s="22">
        <f t="shared" si="0"/>
        <v>0.0033959419886707572</v>
      </c>
      <c r="J63" s="22">
        <f t="shared" si="1"/>
      </c>
      <c r="K63" s="22">
        <f t="shared" si="2"/>
      </c>
      <c r="L63" s="15"/>
    </row>
    <row r="64" spans="1:12" ht="15">
      <c r="A64" s="15"/>
      <c r="B64" s="15" t="str">
        <f>'Town Data'!A60</f>
        <v>PITTSFIELD</v>
      </c>
      <c r="C64" s="51" t="str">
        <f>IF('Town Data'!C60&gt;9,'Town Data'!B60,"*")</f>
        <v>*</v>
      </c>
      <c r="D64" s="47">
        <f>IF('Town Data'!E60&gt;9,'Town Data'!D60,"*")</f>
        <v>79396.29</v>
      </c>
      <c r="E64" s="48" t="str">
        <f>IF('Town Data'!G60&gt;9,'Town Data'!F60,"*")</f>
        <v>*</v>
      </c>
      <c r="F64" s="46" t="str">
        <f>IF('Town Data'!I60&gt;9,'Town Data'!H60,"*")</f>
        <v>*</v>
      </c>
      <c r="G64" s="47">
        <f>IF('Town Data'!K60&gt;9,'Town Data'!J60,"*")</f>
        <v>174829.3</v>
      </c>
      <c r="H64" s="48" t="str">
        <f>IF('Town Data'!M60&gt;9,'Town Data'!L60,"*")</f>
        <v>*</v>
      </c>
      <c r="I64" s="9">
        <f t="shared" si="0"/>
      </c>
      <c r="J64" s="9">
        <f t="shared" si="1"/>
        <v>-0.5458639369945427</v>
      </c>
      <c r="K64" s="9">
        <f t="shared" si="2"/>
      </c>
      <c r="L64" s="15"/>
    </row>
    <row r="65" spans="1:12" ht="15">
      <c r="A65" s="15"/>
      <c r="B65" s="27" t="str">
        <f>'Town Data'!A61</f>
        <v>PLYMOUTH</v>
      </c>
      <c r="C65" s="52" t="str">
        <f>IF('Town Data'!C61&gt;9,'Town Data'!B61,"*")</f>
        <v>*</v>
      </c>
      <c r="D65" s="44" t="str">
        <f>IF('Town Data'!E61&gt;9,'Town Data'!D61,"*")</f>
        <v>*</v>
      </c>
      <c r="E65" s="45" t="str">
        <f>IF('Town Data'!G61&gt;9,'Town Data'!F61,"*")</f>
        <v>*</v>
      </c>
      <c r="F65" s="44" t="str">
        <f>IF('Town Data'!I61&gt;9,'Town Data'!H61,"*")</f>
        <v>*</v>
      </c>
      <c r="G65" s="44">
        <f>IF('Town Data'!K61&gt;9,'Town Data'!J61,"*")</f>
        <v>35992</v>
      </c>
      <c r="H65" s="45" t="str">
        <f>IF('Town Data'!M61&gt;9,'Town Data'!L61,"*")</f>
        <v>*</v>
      </c>
      <c r="I65" s="22">
        <f t="shared" si="0"/>
      </c>
      <c r="J65" s="22">
        <f t="shared" si="1"/>
      </c>
      <c r="K65" s="22">
        <f t="shared" si="2"/>
      </c>
      <c r="L65" s="15"/>
    </row>
    <row r="66" spans="1:12" ht="15">
      <c r="A66" s="15"/>
      <c r="B66" s="15" t="str">
        <f>'Town Data'!A62</f>
        <v>POULTNEY</v>
      </c>
      <c r="C66" s="51">
        <f>IF('Town Data'!C62&gt;9,'Town Data'!B62,"*")</f>
        <v>688517.58</v>
      </c>
      <c r="D66" s="47" t="str">
        <f>IF('Town Data'!E62&gt;9,'Town Data'!D62,"*")</f>
        <v>*</v>
      </c>
      <c r="E66" s="48" t="str">
        <f>IF('Town Data'!G62&gt;9,'Town Data'!F62,"*")</f>
        <v>*</v>
      </c>
      <c r="F66" s="46">
        <f>IF('Town Data'!I62&gt;9,'Town Data'!H62,"*")</f>
        <v>592770.86</v>
      </c>
      <c r="G66" s="47" t="str">
        <f>IF('Town Data'!K62&gt;9,'Town Data'!J62,"*")</f>
        <v>*</v>
      </c>
      <c r="H66" s="48" t="str">
        <f>IF('Town Data'!M62&gt;9,'Town Data'!L62,"*")</f>
        <v>*</v>
      </c>
      <c r="I66" s="9">
        <f t="shared" si="0"/>
        <v>0.1615239993409932</v>
      </c>
      <c r="J66" s="9">
        <f t="shared" si="1"/>
      </c>
      <c r="K66" s="9">
        <f t="shared" si="2"/>
      </c>
      <c r="L66" s="15"/>
    </row>
    <row r="67" spans="1:12" ht="15">
      <c r="A67" s="15"/>
      <c r="B67" s="27" t="str">
        <f>'Town Data'!A63</f>
        <v>PUTNEY</v>
      </c>
      <c r="C67" s="52">
        <f>IF('Town Data'!C63&gt;9,'Town Data'!B63,"*")</f>
        <v>523449.63</v>
      </c>
      <c r="D67" s="44" t="str">
        <f>IF('Town Data'!E63&gt;9,'Town Data'!D63,"*")</f>
        <v>*</v>
      </c>
      <c r="E67" s="45" t="str">
        <f>IF('Town Data'!G63&gt;9,'Town Data'!F63,"*")</f>
        <v>*</v>
      </c>
      <c r="F67" s="44">
        <f>IF('Town Data'!I63&gt;9,'Town Data'!H63,"*")</f>
        <v>571531.16</v>
      </c>
      <c r="G67" s="44" t="str">
        <f>IF('Town Data'!K63&gt;9,'Town Data'!J63,"*")</f>
        <v>*</v>
      </c>
      <c r="H67" s="45" t="str">
        <f>IF('Town Data'!M63&gt;9,'Town Data'!L63,"*")</f>
        <v>*</v>
      </c>
      <c r="I67" s="22">
        <f t="shared" si="0"/>
        <v>-0.08412757407662606</v>
      </c>
      <c r="J67" s="22">
        <f t="shared" si="1"/>
      </c>
      <c r="K67" s="22">
        <f t="shared" si="2"/>
      </c>
      <c r="L67" s="15"/>
    </row>
    <row r="68" spans="1:12" ht="15">
      <c r="A68" s="15"/>
      <c r="B68" s="15" t="str">
        <f>'Town Data'!A64</f>
        <v>RANDOLPH</v>
      </c>
      <c r="C68" s="51">
        <f>IF('Town Data'!C64&gt;9,'Town Data'!B64,"*")</f>
        <v>1582892.81</v>
      </c>
      <c r="D68" s="47" t="str">
        <f>IF('Town Data'!E64&gt;9,'Town Data'!D64,"*")</f>
        <v>*</v>
      </c>
      <c r="E68" s="48" t="str">
        <f>IF('Town Data'!G64&gt;9,'Town Data'!F64,"*")</f>
        <v>*</v>
      </c>
      <c r="F68" s="46">
        <f>IF('Town Data'!I64&gt;9,'Town Data'!H64,"*")</f>
        <v>1762350.66</v>
      </c>
      <c r="G68" s="47" t="str">
        <f>IF('Town Data'!K64&gt;9,'Town Data'!J64,"*")</f>
        <v>*</v>
      </c>
      <c r="H68" s="48">
        <f>IF('Town Data'!M64&gt;9,'Town Data'!L64,"*")</f>
        <v>148624.73</v>
      </c>
      <c r="I68" s="9">
        <f t="shared" si="0"/>
        <v>-0.10182868487704931</v>
      </c>
      <c r="J68" s="9">
        <f t="shared" si="1"/>
      </c>
      <c r="K68" s="9">
        <f t="shared" si="2"/>
      </c>
      <c r="L68" s="15"/>
    </row>
    <row r="69" spans="1:12" ht="15">
      <c r="A69" s="15"/>
      <c r="B69" s="27" t="str">
        <f>'Town Data'!A65</f>
        <v>RICHMOND</v>
      </c>
      <c r="C69" s="52">
        <f>IF('Town Data'!C65&gt;9,'Town Data'!B65,"*")</f>
        <v>873306.73</v>
      </c>
      <c r="D69" s="44" t="str">
        <f>IF('Town Data'!E65&gt;9,'Town Data'!D65,"*")</f>
        <v>*</v>
      </c>
      <c r="E69" s="45" t="str">
        <f>IF('Town Data'!G65&gt;9,'Town Data'!F65,"*")</f>
        <v>*</v>
      </c>
      <c r="F69" s="44">
        <f>IF('Town Data'!I65&gt;9,'Town Data'!H65,"*")</f>
        <v>774796.47</v>
      </c>
      <c r="G69" s="44" t="str">
        <f>IF('Town Data'!K65&gt;9,'Town Data'!J65,"*")</f>
        <v>*</v>
      </c>
      <c r="H69" s="45" t="str">
        <f>IF('Town Data'!M65&gt;9,'Town Data'!L65,"*")</f>
        <v>*</v>
      </c>
      <c r="I69" s="22">
        <f t="shared" si="0"/>
        <v>0.1271434032217519</v>
      </c>
      <c r="J69" s="22">
        <f t="shared" si="1"/>
      </c>
      <c r="K69" s="22">
        <f t="shared" si="2"/>
      </c>
      <c r="L69" s="15"/>
    </row>
    <row r="70" spans="1:12" ht="15">
      <c r="A70" s="15"/>
      <c r="B70" s="15" t="str">
        <f>'Town Data'!A66</f>
        <v>ROCKINGHAM</v>
      </c>
      <c r="C70" s="51">
        <f>IF('Town Data'!C66&gt;9,'Town Data'!B66,"*")</f>
        <v>1339387.71</v>
      </c>
      <c r="D70" s="47" t="str">
        <f>IF('Town Data'!E66&gt;9,'Town Data'!D66,"*")</f>
        <v>*</v>
      </c>
      <c r="E70" s="48">
        <f>IF('Town Data'!G66&gt;9,'Town Data'!F66,"*")</f>
        <v>280907.33</v>
      </c>
      <c r="F70" s="46">
        <f>IF('Town Data'!I66&gt;9,'Town Data'!H66,"*")</f>
        <v>1364200.36</v>
      </c>
      <c r="G70" s="47" t="str">
        <f>IF('Town Data'!K66&gt;9,'Town Data'!J66,"*")</f>
        <v>*</v>
      </c>
      <c r="H70" s="48">
        <f>IF('Town Data'!M66&gt;9,'Town Data'!L66,"*")</f>
        <v>310065.46</v>
      </c>
      <c r="I70" s="9">
        <f t="shared" si="0"/>
        <v>-0.018188420651054613</v>
      </c>
      <c r="J70" s="9">
        <f t="shared" si="1"/>
      </c>
      <c r="K70" s="9">
        <f t="shared" si="2"/>
        <v>-0.0940386265532446</v>
      </c>
      <c r="L70" s="15"/>
    </row>
    <row r="71" spans="1:12" ht="15">
      <c r="A71" s="15"/>
      <c r="B71" s="27" t="str">
        <f>'Town Data'!A67</f>
        <v>ROYALTON</v>
      </c>
      <c r="C71" s="52">
        <f>IF('Town Data'!C67&gt;9,'Town Data'!B67,"*")</f>
        <v>1043897.17</v>
      </c>
      <c r="D71" s="44" t="str">
        <f>IF('Town Data'!E67&gt;9,'Town Data'!D67,"*")</f>
        <v>*</v>
      </c>
      <c r="E71" s="45" t="str">
        <f>IF('Town Data'!G67&gt;9,'Town Data'!F67,"*")</f>
        <v>*</v>
      </c>
      <c r="F71" s="44">
        <f>IF('Town Data'!I67&gt;9,'Town Data'!H67,"*")</f>
        <v>1067508.85</v>
      </c>
      <c r="G71" s="44" t="str">
        <f>IF('Town Data'!K67&gt;9,'Town Data'!J67,"*")</f>
        <v>*</v>
      </c>
      <c r="H71" s="45" t="str">
        <f>IF('Town Data'!M67&gt;9,'Town Data'!L67,"*")</f>
        <v>*</v>
      </c>
      <c r="I71" s="22">
        <f aca="true" t="shared" si="3" ref="I71:I100">_xlfn.IFERROR((C71-F71)/F71,"")</f>
        <v>-0.02211848641816885</v>
      </c>
      <c r="J71" s="22">
        <f aca="true" t="shared" si="4" ref="J71:J100">_xlfn.IFERROR((D71-G71)/G71,"")</f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RUTLAND</v>
      </c>
      <c r="C72" s="51">
        <f>IF('Town Data'!C68&gt;9,'Town Data'!B68,"*")</f>
        <v>12308978.47</v>
      </c>
      <c r="D72" s="47">
        <f>IF('Town Data'!E68&gt;9,'Town Data'!D68,"*")</f>
        <v>2032637.47</v>
      </c>
      <c r="E72" s="48">
        <f>IF('Town Data'!G68&gt;9,'Town Data'!F68,"*")</f>
        <v>1371378.41</v>
      </c>
      <c r="F72" s="46">
        <f>IF('Town Data'!I68&gt;9,'Town Data'!H68,"*")</f>
        <v>11877537.83</v>
      </c>
      <c r="G72" s="47">
        <f>IF('Town Data'!K68&gt;9,'Town Data'!J68,"*")</f>
        <v>1907442.33</v>
      </c>
      <c r="H72" s="48">
        <f>IF('Town Data'!M68&gt;9,'Town Data'!L68,"*")</f>
        <v>1382346.09</v>
      </c>
      <c r="I72" s="9">
        <f t="shared" si="3"/>
        <v>0.0363240804765343</v>
      </c>
      <c r="J72" s="9">
        <f t="shared" si="4"/>
        <v>0.06563508528197541</v>
      </c>
      <c r="K72" s="9">
        <f t="shared" si="5"/>
        <v>-0.007934105705757208</v>
      </c>
      <c r="L72" s="15"/>
    </row>
    <row r="73" spans="1:12" ht="15">
      <c r="A73" s="15"/>
      <c r="B73" s="27" t="str">
        <f>'Town Data'!A69</f>
        <v>SALISBURY</v>
      </c>
      <c r="C73" s="52" t="str">
        <f>IF('Town Data'!C69&gt;9,'Town Data'!B69,"*")</f>
        <v>*</v>
      </c>
      <c r="D73" s="44" t="str">
        <f>IF('Town Data'!E69&gt;9,'Town Data'!D69,"*")</f>
        <v>*</v>
      </c>
      <c r="E73" s="45" t="str">
        <f>IF('Town Data'!G69&gt;9,'Town Data'!F69,"*")</f>
        <v>*</v>
      </c>
      <c r="F73" s="44" t="str">
        <f>IF('Town Data'!I69&gt;9,'Town Data'!H69,"*")</f>
        <v>*</v>
      </c>
      <c r="G73" s="44">
        <f>IF('Town Data'!K69&gt;9,'Town Data'!J69,"*")</f>
        <v>41818</v>
      </c>
      <c r="H73" s="45" t="str">
        <f>IF('Town Data'!M69&gt;9,'Town Data'!L69,"*")</f>
        <v>*</v>
      </c>
      <c r="I73" s="22">
        <f t="shared" si="3"/>
      </c>
      <c r="J73" s="22">
        <f t="shared" si="4"/>
      </c>
      <c r="K73" s="22">
        <f t="shared" si="5"/>
      </c>
      <c r="L73" s="15"/>
    </row>
    <row r="74" spans="1:12" ht="15">
      <c r="A74" s="15"/>
      <c r="B74" s="15" t="str">
        <f>'Town Data'!A70</f>
        <v>SHELBURNE</v>
      </c>
      <c r="C74" s="51">
        <f>IF('Town Data'!C70&gt;9,'Town Data'!B70,"*")</f>
        <v>3246990.07</v>
      </c>
      <c r="D74" s="47">
        <f>IF('Town Data'!E70&gt;9,'Town Data'!D70,"*")</f>
        <v>1207581.03</v>
      </c>
      <c r="E74" s="48">
        <f>IF('Town Data'!G70&gt;9,'Town Data'!F70,"*")</f>
        <v>477852.81</v>
      </c>
      <c r="F74" s="46">
        <f>IF('Town Data'!I70&gt;9,'Town Data'!H70,"*")</f>
        <v>3286327.76</v>
      </c>
      <c r="G74" s="47">
        <f>IF('Town Data'!K70&gt;9,'Town Data'!J70,"*")</f>
        <v>1311498.25</v>
      </c>
      <c r="H74" s="48">
        <f>IF('Town Data'!M70&gt;9,'Town Data'!L70,"*")</f>
        <v>486844.45</v>
      </c>
      <c r="I74" s="9">
        <f t="shared" si="3"/>
        <v>-0.011970105501588784</v>
      </c>
      <c r="J74" s="9">
        <f t="shared" si="4"/>
        <v>-0.07923550031423982</v>
      </c>
      <c r="K74" s="9">
        <f t="shared" si="5"/>
        <v>-0.01846922564281058</v>
      </c>
      <c r="L74" s="15"/>
    </row>
    <row r="75" spans="1:12" ht="15">
      <c r="A75" s="15"/>
      <c r="B75" s="27" t="str">
        <f>'Town Data'!A71</f>
        <v>SOUTH BURLINGTON</v>
      </c>
      <c r="C75" s="52">
        <f>IF('Town Data'!C71&gt;9,'Town Data'!B71,"*")</f>
        <v>21406724.41</v>
      </c>
      <c r="D75" s="44">
        <f>IF('Town Data'!E71&gt;9,'Town Data'!D71,"*")</f>
        <v>11175893.58</v>
      </c>
      <c r="E75" s="45">
        <f>IF('Town Data'!G71&gt;9,'Town Data'!F71,"*")</f>
        <v>2439093.55</v>
      </c>
      <c r="F75" s="44">
        <f>IF('Town Data'!I71&gt;9,'Town Data'!H71,"*")</f>
        <v>21298008.07</v>
      </c>
      <c r="G75" s="44">
        <f>IF('Town Data'!K71&gt;9,'Town Data'!J71,"*")</f>
        <v>11435030.97</v>
      </c>
      <c r="H75" s="45">
        <f>IF('Town Data'!M71&gt;9,'Town Data'!L71,"*")</f>
        <v>2449692.85</v>
      </c>
      <c r="I75" s="22">
        <f t="shared" si="3"/>
        <v>0.005104530885831327</v>
      </c>
      <c r="J75" s="22">
        <f t="shared" si="4"/>
        <v>-0.022661713001027456</v>
      </c>
      <c r="K75" s="22">
        <f t="shared" si="5"/>
        <v>-0.004326787335808356</v>
      </c>
      <c r="L75" s="15"/>
    </row>
    <row r="76" spans="1:12" ht="15">
      <c r="A76" s="15"/>
      <c r="B76" s="15" t="str">
        <f>'Town Data'!A72</f>
        <v>SOUTH HERO</v>
      </c>
      <c r="C76" s="51">
        <f>IF('Town Data'!C72&gt;9,'Town Data'!B72,"*")</f>
        <v>675308.95</v>
      </c>
      <c r="D76" s="47">
        <f>IF('Town Data'!E72&gt;9,'Town Data'!D72,"*")</f>
        <v>157653.03</v>
      </c>
      <c r="E76" s="48" t="str">
        <f>IF('Town Data'!G72&gt;9,'Town Data'!F72,"*")</f>
        <v>*</v>
      </c>
      <c r="F76" s="46">
        <f>IF('Town Data'!I72&gt;9,'Town Data'!H72,"*")</f>
        <v>654379.97</v>
      </c>
      <c r="G76" s="47">
        <f>IF('Town Data'!K72&gt;9,'Town Data'!J72,"*")</f>
        <v>162449.14</v>
      </c>
      <c r="H76" s="48" t="str">
        <f>IF('Town Data'!M72&gt;9,'Town Data'!L72,"*")</f>
        <v>*</v>
      </c>
      <c r="I76" s="9">
        <f t="shared" si="3"/>
        <v>0.03198291659202219</v>
      </c>
      <c r="J76" s="9">
        <f t="shared" si="4"/>
        <v>-0.02952376356070592</v>
      </c>
      <c r="K76" s="9">
        <f t="shared" si="5"/>
      </c>
      <c r="L76" s="15"/>
    </row>
    <row r="77" spans="1:12" ht="15">
      <c r="A77" s="15"/>
      <c r="B77" s="27" t="str">
        <f>'Town Data'!A73</f>
        <v>SPRINGFIELD</v>
      </c>
      <c r="C77" s="52">
        <f>IF('Town Data'!C73&gt;9,'Town Data'!B73,"*")</f>
        <v>2698719.79</v>
      </c>
      <c r="D77" s="44" t="str">
        <f>IF('Town Data'!E73&gt;9,'Town Data'!D73,"*")</f>
        <v>*</v>
      </c>
      <c r="E77" s="45">
        <f>IF('Town Data'!G73&gt;9,'Town Data'!F73,"*")</f>
        <v>221444.04</v>
      </c>
      <c r="F77" s="44">
        <f>IF('Town Data'!I73&gt;9,'Town Data'!H73,"*")</f>
        <v>2717143.26</v>
      </c>
      <c r="G77" s="44" t="str">
        <f>IF('Town Data'!K73&gt;9,'Town Data'!J73,"*")</f>
        <v>*</v>
      </c>
      <c r="H77" s="45">
        <f>IF('Town Data'!M73&gt;9,'Town Data'!L73,"*")</f>
        <v>201669.81</v>
      </c>
      <c r="I77" s="22">
        <f t="shared" si="3"/>
        <v>-0.0067804558821825765</v>
      </c>
      <c r="J77" s="22">
        <f t="shared" si="4"/>
      </c>
      <c r="K77" s="22">
        <f t="shared" si="5"/>
        <v>0.09805250473533947</v>
      </c>
      <c r="L77" s="15"/>
    </row>
    <row r="78" spans="1:12" ht="15">
      <c r="A78" s="15"/>
      <c r="B78" s="15" t="str">
        <f>'Town Data'!A74</f>
        <v>ST ALBANS</v>
      </c>
      <c r="C78" s="51">
        <f>IF('Town Data'!C74&gt;9,'Town Data'!B74,"*")</f>
        <v>5151112.16</v>
      </c>
      <c r="D78" s="47" t="str">
        <f>IF('Town Data'!E74&gt;9,'Town Data'!D74,"*")</f>
        <v>*</v>
      </c>
      <c r="E78" s="48">
        <f>IF('Town Data'!G74&gt;9,'Town Data'!F74,"*")</f>
        <v>682948.48</v>
      </c>
      <c r="F78" s="46">
        <f>IF('Town Data'!I74&gt;9,'Town Data'!H74,"*")</f>
        <v>4558298.73</v>
      </c>
      <c r="G78" s="47" t="str">
        <f>IF('Town Data'!K74&gt;9,'Town Data'!J74,"*")</f>
        <v>*</v>
      </c>
      <c r="H78" s="48">
        <f>IF('Town Data'!M74&gt;9,'Town Data'!L74,"*")</f>
        <v>592331.25</v>
      </c>
      <c r="I78" s="9">
        <f t="shared" si="3"/>
        <v>0.13005146549489083</v>
      </c>
      <c r="J78" s="9">
        <f t="shared" si="4"/>
      </c>
      <c r="K78" s="9">
        <f t="shared" si="5"/>
        <v>0.1529840439787703</v>
      </c>
      <c r="L78" s="15"/>
    </row>
    <row r="79" spans="1:12" ht="15">
      <c r="A79" s="15"/>
      <c r="B79" s="27" t="str">
        <f>'Town Data'!A75</f>
        <v>ST ALBANS TOWN</v>
      </c>
      <c r="C79" s="52">
        <f>IF('Town Data'!C75&gt;9,'Town Data'!B75,"*")</f>
        <v>2236522.76</v>
      </c>
      <c r="D79" s="44" t="str">
        <f>IF('Town Data'!E75&gt;9,'Town Data'!D75,"*")</f>
        <v>*</v>
      </c>
      <c r="E79" s="45" t="str">
        <f>IF('Town Data'!G75&gt;9,'Town Data'!F75,"*")</f>
        <v>*</v>
      </c>
      <c r="F79" s="44">
        <f>IF('Town Data'!I75&gt;9,'Town Data'!H75,"*")</f>
        <v>2306618.79</v>
      </c>
      <c r="G79" s="44" t="str">
        <f>IF('Town Data'!K75&gt;9,'Town Data'!J75,"*")</f>
        <v>*</v>
      </c>
      <c r="H79" s="45" t="str">
        <f>IF('Town Data'!M75&gt;9,'Town Data'!L75,"*")</f>
        <v>*</v>
      </c>
      <c r="I79" s="22">
        <f t="shared" si="3"/>
        <v>-0.0303890830612718</v>
      </c>
      <c r="J79" s="22">
        <f t="shared" si="4"/>
      </c>
      <c r="K79" s="22">
        <f t="shared" si="5"/>
      </c>
      <c r="L79" s="15"/>
    </row>
    <row r="80" spans="1:12" ht="15">
      <c r="A80" s="15"/>
      <c r="B80" s="15" t="str">
        <f>'Town Data'!A76</f>
        <v>ST JOHNSBURY</v>
      </c>
      <c r="C80" s="51">
        <f>IF('Town Data'!C76&gt;9,'Town Data'!B76,"*")</f>
        <v>3397357.59</v>
      </c>
      <c r="D80" s="47" t="str">
        <f>IF('Town Data'!E76&gt;9,'Town Data'!D76,"*")</f>
        <v>*</v>
      </c>
      <c r="E80" s="48">
        <f>IF('Town Data'!G76&gt;9,'Town Data'!F76,"*")</f>
        <v>318973.24</v>
      </c>
      <c r="F80" s="46">
        <f>IF('Town Data'!I76&gt;9,'Town Data'!H76,"*")</f>
        <v>3266090.94</v>
      </c>
      <c r="G80" s="47" t="str">
        <f>IF('Town Data'!K76&gt;9,'Town Data'!J76,"*")</f>
        <v>*</v>
      </c>
      <c r="H80" s="48">
        <f>IF('Town Data'!M76&gt;9,'Town Data'!L76,"*")</f>
        <v>284252.23</v>
      </c>
      <c r="I80" s="9">
        <f t="shared" si="3"/>
        <v>0.040190751700257286</v>
      </c>
      <c r="J80" s="9">
        <f t="shared" si="4"/>
      </c>
      <c r="K80" s="9">
        <f t="shared" si="5"/>
        <v>0.12214859317022776</v>
      </c>
      <c r="L80" s="15"/>
    </row>
    <row r="81" spans="1:12" ht="15">
      <c r="A81" s="15"/>
      <c r="B81" s="27" t="str">
        <f>'Town Data'!A77</f>
        <v>STOWE</v>
      </c>
      <c r="C81" s="52">
        <f>IF('Town Data'!C77&gt;9,'Town Data'!B77,"*")</f>
        <v>8064937.33</v>
      </c>
      <c r="D81" s="44">
        <f>IF('Town Data'!E77&gt;9,'Town Data'!D77,"*")</f>
        <v>7572835.76</v>
      </c>
      <c r="E81" s="45">
        <f>IF('Town Data'!G77&gt;9,'Town Data'!F77,"*")</f>
        <v>2492777.76</v>
      </c>
      <c r="F81" s="44">
        <f>IF('Town Data'!I77&gt;9,'Town Data'!H77,"*")</f>
        <v>6990090.56</v>
      </c>
      <c r="G81" s="44">
        <f>IF('Town Data'!K77&gt;9,'Town Data'!J77,"*")</f>
        <v>6543313.75</v>
      </c>
      <c r="H81" s="45">
        <f>IF('Town Data'!M77&gt;9,'Town Data'!L77,"*")</f>
        <v>2179129.79</v>
      </c>
      <c r="I81" s="22">
        <f t="shared" si="3"/>
        <v>0.15376721671542987</v>
      </c>
      <c r="J81" s="22">
        <f t="shared" si="4"/>
        <v>0.1573395452724546</v>
      </c>
      <c r="K81" s="22">
        <f t="shared" si="5"/>
        <v>0.1439326704812749</v>
      </c>
      <c r="L81" s="15"/>
    </row>
    <row r="82" spans="1:12" ht="15">
      <c r="A82" s="15"/>
      <c r="B82" s="15" t="str">
        <f>'Town Data'!A78</f>
        <v>SWANTON</v>
      </c>
      <c r="C82" s="51">
        <f>IF('Town Data'!C78&gt;9,'Town Data'!B78,"*")</f>
        <v>1519363.13</v>
      </c>
      <c r="D82" s="47" t="str">
        <f>IF('Town Data'!E78&gt;9,'Town Data'!D78,"*")</f>
        <v>*</v>
      </c>
      <c r="E82" s="48" t="str">
        <f>IF('Town Data'!G78&gt;9,'Town Data'!F78,"*")</f>
        <v>*</v>
      </c>
      <c r="F82" s="46">
        <f>IF('Town Data'!I78&gt;9,'Town Data'!H78,"*")</f>
        <v>1545064.97</v>
      </c>
      <c r="G82" s="47" t="str">
        <f>IF('Town Data'!K78&gt;9,'Town Data'!J78,"*")</f>
        <v>*</v>
      </c>
      <c r="H82" s="48" t="str">
        <f>IF('Town Data'!M78&gt;9,'Town Data'!L78,"*")</f>
        <v>*</v>
      </c>
      <c r="I82" s="9">
        <f t="shared" si="3"/>
        <v>-0.016634795622866322</v>
      </c>
      <c r="J82" s="9">
        <f t="shared" si="4"/>
      </c>
      <c r="K82" s="9">
        <f t="shared" si="5"/>
      </c>
      <c r="L82" s="15"/>
    </row>
    <row r="83" spans="1:12" ht="15">
      <c r="A83" s="15"/>
      <c r="B83" s="27" t="str">
        <f>'Town Data'!A79</f>
        <v>VERGENNES</v>
      </c>
      <c r="C83" s="52">
        <f>IF('Town Data'!C79&gt;9,'Town Data'!B79,"*")</f>
        <v>1163820.59</v>
      </c>
      <c r="D83" s="44" t="str">
        <f>IF('Town Data'!E79&gt;9,'Town Data'!D79,"*")</f>
        <v>*</v>
      </c>
      <c r="E83" s="45" t="str">
        <f>IF('Town Data'!G79&gt;9,'Town Data'!F79,"*")</f>
        <v>*</v>
      </c>
      <c r="F83" s="44">
        <f>IF('Town Data'!I79&gt;9,'Town Data'!H79,"*")</f>
        <v>1071340.23</v>
      </c>
      <c r="G83" s="44">
        <f>IF('Town Data'!K79&gt;9,'Town Data'!J79,"*")</f>
        <v>170590.9</v>
      </c>
      <c r="H83" s="45" t="str">
        <f>IF('Town Data'!M79&gt;9,'Town Data'!L79,"*")</f>
        <v>*</v>
      </c>
      <c r="I83" s="22">
        <f t="shared" si="3"/>
        <v>0.08632212009811309</v>
      </c>
      <c r="J83" s="22">
        <f t="shared" si="4"/>
      </c>
      <c r="K83" s="22">
        <f t="shared" si="5"/>
      </c>
      <c r="L83" s="15"/>
    </row>
    <row r="84" spans="1:12" ht="15">
      <c r="A84" s="15"/>
      <c r="B84" s="15" t="str">
        <f>'Town Data'!A80</f>
        <v>WAITSFIELD</v>
      </c>
      <c r="C84" s="51">
        <f>IF('Town Data'!C80&gt;9,'Town Data'!B80,"*")</f>
        <v>1801897.94</v>
      </c>
      <c r="D84" s="46">
        <f>IF('Town Data'!E80&gt;9,'Town Data'!D80,"*")</f>
        <v>421661.36</v>
      </c>
      <c r="E84" s="50">
        <f>IF('Town Data'!G80&gt;9,'Town Data'!F80,"*")</f>
        <v>549516.04</v>
      </c>
      <c r="F84" s="46">
        <f>IF('Town Data'!I80&gt;9,'Town Data'!H80,"*")</f>
        <v>1683660.38</v>
      </c>
      <c r="G84" s="47">
        <f>IF('Town Data'!K80&gt;9,'Town Data'!J80,"*")</f>
        <v>427894.9</v>
      </c>
      <c r="H84" s="48">
        <f>IF('Town Data'!M80&gt;9,'Town Data'!L80,"*")</f>
        <v>502027.77</v>
      </c>
      <c r="I84" s="9">
        <f t="shared" si="3"/>
        <v>0.07022649068929214</v>
      </c>
      <c r="J84" s="9">
        <f t="shared" si="4"/>
        <v>-0.014567923104482051</v>
      </c>
      <c r="K84" s="9">
        <f t="shared" si="5"/>
        <v>0.09459291465091665</v>
      </c>
      <c r="L84" s="15"/>
    </row>
    <row r="85" spans="1:12" ht="15">
      <c r="A85" s="15"/>
      <c r="B85" s="27" t="str">
        <f>'Town Data'!A81</f>
        <v>WARREN</v>
      </c>
      <c r="C85" s="52">
        <f>IF('Town Data'!C81&gt;9,'Town Data'!B81,"*")</f>
        <v>803202.91</v>
      </c>
      <c r="D85" s="44">
        <f>IF('Town Data'!E81&gt;9,'Town Data'!D81,"*")</f>
        <v>618443.53</v>
      </c>
      <c r="E85" s="45">
        <f>IF('Town Data'!G81&gt;9,'Town Data'!F81,"*")</f>
        <v>291805.25</v>
      </c>
      <c r="F85" s="44">
        <f>IF('Town Data'!I81&gt;9,'Town Data'!H81,"*")</f>
        <v>692620.77</v>
      </c>
      <c r="G85" s="44">
        <f>IF('Town Data'!K81&gt;9,'Town Data'!J81,"*")</f>
        <v>570088.44</v>
      </c>
      <c r="H85" s="45">
        <f>IF('Town Data'!M81&gt;9,'Town Data'!L81,"*")</f>
        <v>272851.44</v>
      </c>
      <c r="I85" s="22">
        <f t="shared" si="3"/>
        <v>0.15965755690520228</v>
      </c>
      <c r="J85" s="22">
        <f t="shared" si="4"/>
        <v>0.0848203306841305</v>
      </c>
      <c r="K85" s="22">
        <f t="shared" si="5"/>
        <v>0.06946567699990881</v>
      </c>
      <c r="L85" s="15"/>
    </row>
    <row r="86" spans="1:12" ht="15">
      <c r="A86" s="15"/>
      <c r="B86" s="15" t="str">
        <f>'Town Data'!A82</f>
        <v>WATERBURY</v>
      </c>
      <c r="C86" s="51">
        <f>IF('Town Data'!C82&gt;9,'Town Data'!B82,"*")</f>
        <v>3949478.4</v>
      </c>
      <c r="D86" s="47">
        <f>IF('Town Data'!E82&gt;9,'Town Data'!D82,"*")</f>
        <v>1603837.56</v>
      </c>
      <c r="E86" s="48">
        <f>IF('Town Data'!G82&gt;9,'Town Data'!F82,"*")</f>
        <v>1104760.44</v>
      </c>
      <c r="F86" s="46">
        <f>IF('Town Data'!I82&gt;9,'Town Data'!H82,"*")</f>
        <v>3756822.53</v>
      </c>
      <c r="G86" s="47">
        <f>IF('Town Data'!K82&gt;9,'Town Data'!J82,"*")</f>
        <v>1406948.02</v>
      </c>
      <c r="H86" s="48">
        <f>IF('Town Data'!M82&gt;9,'Town Data'!L82,"*")</f>
        <v>1073455.93</v>
      </c>
      <c r="I86" s="9">
        <f t="shared" si="3"/>
        <v>0.05128159993227045</v>
      </c>
      <c r="J86" s="9">
        <f t="shared" si="4"/>
        <v>0.1399408771334708</v>
      </c>
      <c r="K86" s="9">
        <f t="shared" si="5"/>
        <v>0.029162361607150477</v>
      </c>
      <c r="L86" s="15"/>
    </row>
    <row r="87" spans="1:12" ht="15">
      <c r="A87" s="15"/>
      <c r="B87" s="27" t="str">
        <f>'Town Data'!A83</f>
        <v>WEST RUTLAND</v>
      </c>
      <c r="C87" s="52">
        <f>IF('Town Data'!C83&gt;9,'Town Data'!B83,"*")</f>
        <v>406911.97</v>
      </c>
      <c r="D87" s="44" t="str">
        <f>IF('Town Data'!E83&gt;9,'Town Data'!D83,"*")</f>
        <v>*</v>
      </c>
      <c r="E87" s="45" t="str">
        <f>IF('Town Data'!G83&gt;9,'Town Data'!F83,"*")</f>
        <v>*</v>
      </c>
      <c r="F87" s="44">
        <f>IF('Town Data'!I83&gt;9,'Town Data'!H83,"*")</f>
        <v>387534.95</v>
      </c>
      <c r="G87" s="44" t="str">
        <f>IF('Town Data'!K83&gt;9,'Town Data'!J83,"*")</f>
        <v>*</v>
      </c>
      <c r="H87" s="45" t="str">
        <f>IF('Town Data'!M83&gt;9,'Town Data'!L83,"*")</f>
        <v>*</v>
      </c>
      <c r="I87" s="22">
        <f t="shared" si="3"/>
        <v>0.05000070316238564</v>
      </c>
      <c r="J87" s="22">
        <f t="shared" si="4"/>
      </c>
      <c r="K87" s="22">
        <f t="shared" si="5"/>
      </c>
      <c r="L87" s="15"/>
    </row>
    <row r="88" spans="1:12" ht="15">
      <c r="A88" s="15"/>
      <c r="B88" s="15" t="str">
        <f>'Town Data'!A84</f>
        <v>WESTON</v>
      </c>
      <c r="C88" s="51" t="str">
        <f>IF('Town Data'!C84&gt;9,'Town Data'!B84,"*")</f>
        <v>*</v>
      </c>
      <c r="D88" s="47">
        <f>IF('Town Data'!E84&gt;9,'Town Data'!D84,"*")</f>
        <v>123014.79</v>
      </c>
      <c r="E88" s="48" t="str">
        <f>IF('Town Data'!G84&gt;9,'Town Data'!F84,"*")</f>
        <v>*</v>
      </c>
      <c r="F88" s="46" t="str">
        <f>IF('Town Data'!I84&gt;9,'Town Data'!H84,"*")</f>
        <v>*</v>
      </c>
      <c r="G88" s="47" t="str">
        <f>IF('Town Data'!K84&gt;9,'Town Data'!J84,"*")</f>
        <v>*</v>
      </c>
      <c r="H88" s="48" t="str">
        <f>IF('Town Data'!M84&gt;9,'Town Data'!L84,"*")</f>
        <v>*</v>
      </c>
      <c r="I88" s="9">
        <f t="shared" si="3"/>
      </c>
      <c r="J88" s="9">
        <f t="shared" si="4"/>
      </c>
      <c r="K88" s="9">
        <f t="shared" si="5"/>
      </c>
      <c r="L88" s="15"/>
    </row>
    <row r="89" spans="1:12" ht="15">
      <c r="A89" s="15"/>
      <c r="B89" s="27" t="str">
        <f>'Town Data'!A85</f>
        <v>WILLISTON</v>
      </c>
      <c r="C89" s="52">
        <f>IF('Town Data'!C85&gt;9,'Town Data'!B85,"*")</f>
        <v>9204117.05</v>
      </c>
      <c r="D89" s="44" t="str">
        <f>IF('Town Data'!E85&gt;9,'Town Data'!D85,"*")</f>
        <v>*</v>
      </c>
      <c r="E89" s="45">
        <f>IF('Town Data'!G85&gt;9,'Town Data'!F85,"*")</f>
        <v>1108477.56</v>
      </c>
      <c r="F89" s="44">
        <f>IF('Town Data'!I85&gt;9,'Town Data'!H85,"*")</f>
        <v>9317115.63</v>
      </c>
      <c r="G89" s="44">
        <f>IF('Town Data'!K85&gt;9,'Town Data'!J85,"*")</f>
        <v>2235783.75</v>
      </c>
      <c r="H89" s="45">
        <f>IF('Town Data'!M85&gt;9,'Town Data'!L85,"*")</f>
        <v>1212253.47</v>
      </c>
      <c r="I89" s="22">
        <f t="shared" si="3"/>
        <v>-0.012128064573563746</v>
      </c>
      <c r="J89" s="22">
        <f t="shared" si="4"/>
      </c>
      <c r="K89" s="22">
        <f t="shared" si="5"/>
        <v>-0.08560578506737532</v>
      </c>
      <c r="L89" s="15"/>
    </row>
    <row r="90" spans="1:12" ht="15">
      <c r="A90" s="15"/>
      <c r="B90" s="15" t="str">
        <f>'Town Data'!A86</f>
        <v>WILMINGTON</v>
      </c>
      <c r="C90" s="51">
        <f>IF('Town Data'!C86&gt;9,'Town Data'!B86,"*")</f>
        <v>1442529.03</v>
      </c>
      <c r="D90" s="47">
        <f>IF('Town Data'!E86&gt;9,'Town Data'!D86,"*")</f>
        <v>184504.05</v>
      </c>
      <c r="E90" s="48">
        <f>IF('Town Data'!G86&gt;9,'Town Data'!F86,"*")</f>
        <v>311690.33</v>
      </c>
      <c r="F90" s="46">
        <f>IF('Town Data'!I86&gt;9,'Town Data'!H86,"*")</f>
        <v>1330271.79</v>
      </c>
      <c r="G90" s="47">
        <f>IF('Town Data'!K86&gt;9,'Town Data'!J86,"*")</f>
        <v>200186.11</v>
      </c>
      <c r="H90" s="48">
        <f>IF('Town Data'!M86&gt;9,'Town Data'!L86,"*")</f>
        <v>279101.36</v>
      </c>
      <c r="I90" s="9">
        <f t="shared" si="3"/>
        <v>0.08438669514295269</v>
      </c>
      <c r="J90" s="9">
        <f t="shared" si="4"/>
        <v>-0.07833740312951783</v>
      </c>
      <c r="K90" s="9">
        <f t="shared" si="5"/>
        <v>0.11676392404537202</v>
      </c>
      <c r="L90" s="15"/>
    </row>
    <row r="91" spans="1:12" ht="15">
      <c r="A91" s="15"/>
      <c r="B91" s="27" t="str">
        <f>'Town Data'!A87</f>
        <v>WINDSOR</v>
      </c>
      <c r="C91" s="52">
        <f>IF('Town Data'!C87&gt;9,'Town Data'!B87,"*")</f>
        <v>946537.66</v>
      </c>
      <c r="D91" s="44" t="str">
        <f>IF('Town Data'!E87&gt;9,'Town Data'!D87,"*")</f>
        <v>*</v>
      </c>
      <c r="E91" s="45" t="str">
        <f>IF('Town Data'!G87&gt;9,'Town Data'!F87,"*")</f>
        <v>*</v>
      </c>
      <c r="F91" s="44">
        <f>IF('Town Data'!I87&gt;9,'Town Data'!H87,"*")</f>
        <v>922605.82</v>
      </c>
      <c r="G91" s="44" t="str">
        <f>IF('Town Data'!K87&gt;9,'Town Data'!J87,"*")</f>
        <v>*</v>
      </c>
      <c r="H91" s="45" t="str">
        <f>IF('Town Data'!M87&gt;9,'Town Data'!L87,"*")</f>
        <v>*</v>
      </c>
      <c r="I91" s="22">
        <f t="shared" si="3"/>
        <v>0.02593939847463794</v>
      </c>
      <c r="J91" s="22">
        <f t="shared" si="4"/>
      </c>
      <c r="K91" s="22">
        <f t="shared" si="5"/>
      </c>
      <c r="L91" s="15"/>
    </row>
    <row r="92" spans="1:12" ht="15">
      <c r="A92" s="15"/>
      <c r="B92" s="15" t="str">
        <f>'Town Data'!A88</f>
        <v>WINHALL</v>
      </c>
      <c r="C92" s="51" t="str">
        <f>IF('Town Data'!C88&gt;9,'Town Data'!B88,"*")</f>
        <v>*</v>
      </c>
      <c r="D92" s="47">
        <f>IF('Town Data'!E88&gt;9,'Town Data'!D88,"*")</f>
        <v>96096.31</v>
      </c>
      <c r="E92" s="48" t="str">
        <f>IF('Town Data'!G88&gt;9,'Town Data'!F88,"*")</f>
        <v>*</v>
      </c>
      <c r="F92" s="46" t="str">
        <f>IF('Town Data'!I88&gt;9,'Town Data'!H88,"*")</f>
        <v>*</v>
      </c>
      <c r="G92" s="47">
        <f>IF('Town Data'!K88&gt;9,'Town Data'!J88,"*")</f>
        <v>154591.63</v>
      </c>
      <c r="H92" s="48" t="str">
        <f>IF('Town Data'!M88&gt;9,'Town Data'!L88,"*")</f>
        <v>*</v>
      </c>
      <c r="I92" s="9">
        <f t="shared" si="3"/>
      </c>
      <c r="J92" s="9">
        <f t="shared" si="4"/>
        <v>-0.3783860743301562</v>
      </c>
      <c r="K92" s="9">
        <f t="shared" si="5"/>
      </c>
      <c r="L92" s="15"/>
    </row>
    <row r="93" spans="1:12" ht="15">
      <c r="A93" s="15"/>
      <c r="B93" s="27" t="str">
        <f>'Town Data'!A89</f>
        <v>WINOOSKI</v>
      </c>
      <c r="C93" s="52">
        <f>IF('Town Data'!C89&gt;9,'Town Data'!B89,"*")</f>
        <v>2872841.71</v>
      </c>
      <c r="D93" s="44" t="str">
        <f>IF('Town Data'!E89&gt;9,'Town Data'!D89,"*")</f>
        <v>*</v>
      </c>
      <c r="E93" s="45">
        <f>IF('Town Data'!G89&gt;9,'Town Data'!F89,"*")</f>
        <v>1207103.89</v>
      </c>
      <c r="F93" s="44">
        <f>IF('Town Data'!I89&gt;9,'Town Data'!H89,"*")</f>
        <v>3012249.02</v>
      </c>
      <c r="G93" s="44" t="str">
        <f>IF('Town Data'!K89&gt;9,'Town Data'!J89,"*")</f>
        <v>*</v>
      </c>
      <c r="H93" s="45">
        <f>IF('Town Data'!M89&gt;9,'Town Data'!L89,"*")</f>
        <v>1201939.59</v>
      </c>
      <c r="I93" s="22">
        <f t="shared" si="3"/>
        <v>-0.046280141208245806</v>
      </c>
      <c r="J93" s="22">
        <f t="shared" si="4"/>
      </c>
      <c r="K93" s="22">
        <f t="shared" si="5"/>
        <v>0.004296638568998142</v>
      </c>
      <c r="L93" s="15"/>
    </row>
    <row r="94" spans="1:12" ht="15">
      <c r="A94" s="15"/>
      <c r="B94" s="15" t="str">
        <f>'Town Data'!A90</f>
        <v>WOODSTOCK</v>
      </c>
      <c r="C94" s="51">
        <f>IF('Town Data'!C90&gt;9,'Town Data'!B90,"*")</f>
        <v>3290971.76</v>
      </c>
      <c r="D94" s="47">
        <f>IF('Town Data'!E90&gt;9,'Town Data'!D90,"*")</f>
        <v>3286041.82</v>
      </c>
      <c r="E94" s="48">
        <f>IF('Town Data'!G90&gt;9,'Town Data'!F90,"*")</f>
        <v>933237.56</v>
      </c>
      <c r="F94" s="46">
        <f>IF('Town Data'!I90&gt;9,'Town Data'!H90,"*")</f>
        <v>3148288.65</v>
      </c>
      <c r="G94" s="47">
        <f>IF('Town Data'!K90&gt;9,'Town Data'!J90,"*")</f>
        <v>3020123.63</v>
      </c>
      <c r="H94" s="48">
        <f>IF('Town Data'!M90&gt;9,'Town Data'!L90,"*")</f>
        <v>911955.41</v>
      </c>
      <c r="I94" s="9">
        <f t="shared" si="3"/>
        <v>0.04532084756586721</v>
      </c>
      <c r="J94" s="9">
        <f t="shared" si="4"/>
        <v>0.08804877633436481</v>
      </c>
      <c r="K94" s="9">
        <f t="shared" si="5"/>
        <v>0.023336831786545376</v>
      </c>
      <c r="L94" s="15"/>
    </row>
    <row r="95" spans="1:12" ht="15">
      <c r="A95" s="15"/>
      <c r="B95" s="27">
        <f>'Town Data'!A91</f>
        <v>0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 t="str">
        <f>IF('Town Data'!I91&gt;9,'Town Data'!H91,"*")</f>
        <v>*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>
        <f>'Town Data'!A92</f>
        <v>0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>
        <f>'Town Data'!A93</f>
        <v>0</v>
      </c>
      <c r="C97" s="52" t="str">
        <f>IF('Town Data'!C93&gt;9,'Town Data'!B93,"*")</f>
        <v>*</v>
      </c>
      <c r="D97" s="44" t="str">
        <f>IF('Town Data'!E93&gt;9,'Town Data'!D93,"*")</f>
        <v>*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 t="str">
        <f>IF('Town Data'!K93&gt;9,'Town Data'!J93,"*")</f>
        <v>*</v>
      </c>
      <c r="H97" s="45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>
        <f>'Town Data'!A94</f>
        <v>0</v>
      </c>
      <c r="C98" s="51" t="str">
        <f>IF('Town Data'!C94&gt;9,'Town Data'!B94,"*")</f>
        <v>*</v>
      </c>
      <c r="D98" s="47" t="str">
        <f>IF('Town Data'!E94&gt;9,'Town Data'!D94,"*")</f>
        <v>*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 t="str">
        <f>IF('Town Data'!K94&gt;9,'Town Data'!J94,"*")</f>
        <v>*</v>
      </c>
      <c r="H98" s="48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>
        <f>'Town Data'!A95</f>
        <v>0</v>
      </c>
      <c r="C99" s="52" t="str">
        <f>IF('Town Data'!C95&gt;9,'Town Data'!B95,"*")</f>
        <v>*</v>
      </c>
      <c r="D99" s="44" t="str">
        <f>IF('Town Data'!E95&gt;9,'Town Data'!D95,"*")</f>
        <v>*</v>
      </c>
      <c r="E99" s="45" t="str">
        <f>IF('Town Data'!G95&gt;9,'Town Data'!F95,"*")</f>
        <v>*</v>
      </c>
      <c r="F99" s="44" t="str">
        <f>IF('Town Data'!I95&gt;9,'Town Data'!H95,"*")</f>
        <v>*</v>
      </c>
      <c r="G99" s="44" t="str">
        <f>IF('Town Data'!K95&gt;9,'Town Data'!J95,"*")</f>
        <v>*</v>
      </c>
      <c r="H99" s="45" t="str">
        <f>IF('Town Data'!M95&gt;9,'Town Data'!L95,"*")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>
        <f>'Town Data'!A96</f>
        <v>0</v>
      </c>
      <c r="C100" s="52" t="str">
        <f>IF('Town Data'!C96&gt;9,'Town Data'!B96,"*")</f>
        <v>*</v>
      </c>
      <c r="D100" s="44" t="str">
        <f>IF('Town Data'!E96&gt;9,'Town Data'!D96,"*")</f>
        <v>*</v>
      </c>
      <c r="E100" s="45" t="str">
        <f>IF('Town Data'!G96&gt;9,'Town Data'!F96,"*")</f>
        <v>*</v>
      </c>
      <c r="F100" s="44" t="str">
        <f>IF('Town Data'!I96&gt;9,'Town Data'!H96,"*")</f>
        <v>*</v>
      </c>
      <c r="G100" s="44" t="str">
        <f>IF('Town Data'!K96&gt;9,'Town Data'!J96,"*")</f>
        <v>*</v>
      </c>
      <c r="H100" s="45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>
        <f>'Town Data'!A97</f>
        <v>0</v>
      </c>
      <c r="C101" s="52" t="str">
        <f>IF('Town Data'!C97&gt;9,'Town Data'!B97,"*")</f>
        <v>*</v>
      </c>
      <c r="D101" s="44" t="str">
        <f>IF('Town Data'!E97&gt;9,'Town Data'!D97,"*")</f>
        <v>*</v>
      </c>
      <c r="E101" s="45" t="str">
        <f>IF('Town Data'!G97&gt;9,'Town Data'!F97,"*")</f>
        <v>*</v>
      </c>
      <c r="F101" s="44" t="str">
        <f>IF('Town Data'!I97&gt;9,'Town Data'!H97,"*")</f>
        <v>*</v>
      </c>
      <c r="G101" s="44" t="str">
        <f>IF('Town Data'!K97&gt;9,'Town Data'!J97,"*")</f>
        <v>*</v>
      </c>
      <c r="H101" s="45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>
        <f>'Town Data'!A98</f>
        <v>0</v>
      </c>
      <c r="C102" s="52" t="str">
        <f>IF('Town Data'!C98&gt;9,'Town Data'!B98,"*")</f>
        <v>*</v>
      </c>
      <c r="D102" s="44" t="str">
        <f>IF('Town Data'!E98&gt;9,'Town Data'!D98,"*")</f>
        <v>*</v>
      </c>
      <c r="E102" s="45" t="str">
        <f>IF('Town Data'!G98&gt;9,'Town Data'!F98,"*")</f>
        <v>*</v>
      </c>
      <c r="F102" s="44" t="str">
        <f>IF('Town Data'!I98&gt;9,'Town Data'!H98,"*")</f>
        <v>*</v>
      </c>
      <c r="G102" s="44" t="str">
        <f>IF('Town Data'!K98&gt;9,'Town Data'!J98,"*")</f>
        <v>*</v>
      </c>
      <c r="H102" s="45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>
        <f>'Town Data'!A99</f>
        <v>0</v>
      </c>
      <c r="C103" s="52" t="str">
        <f>IF('Town Data'!C99&gt;9,'Town Data'!B99,"*")</f>
        <v>*</v>
      </c>
      <c r="D103" s="44" t="str">
        <f>IF('Town Data'!E99&gt;9,'Town Data'!D99,"*")</f>
        <v>*</v>
      </c>
      <c r="E103" s="45" t="str">
        <f>IF('Town Data'!G99&gt;9,'Town Data'!F99,"*")</f>
        <v>*</v>
      </c>
      <c r="F103" s="44" t="str">
        <f>IF('Town Data'!I99&gt;9,'Town Data'!H99,"*")</f>
        <v>*</v>
      </c>
      <c r="G103" s="44" t="str">
        <f>IF('Town Data'!K99&gt;9,'Town Data'!J99,"*")</f>
        <v>*</v>
      </c>
      <c r="H103" s="45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44" t="str">
        <f>IF('Town Data'!E100&gt;9,'Town Data'!D100,"*")</f>
        <v>*</v>
      </c>
      <c r="E104" s="45" t="str">
        <f>IF('Town Data'!G100&gt;9,'Town Data'!F100,"*")</f>
        <v>*</v>
      </c>
      <c r="F104" s="44" t="str">
        <f>IF('Town Data'!I100&gt;9,'Town Data'!H100,"*")</f>
        <v>*</v>
      </c>
      <c r="G104" s="44" t="str">
        <f>IF('Town Data'!K100&gt;9,'Town Data'!J100,"*")</f>
        <v>*</v>
      </c>
      <c r="H104" s="45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 t="str">
        <f>IF('Town Data'!I101&gt;9,'Town Data'!H101,"*")</f>
        <v>*</v>
      </c>
      <c r="G105" s="44" t="str">
        <f>IF('Town Data'!K101&gt;9,'Town Data'!J101,"*")</f>
        <v>*</v>
      </c>
      <c r="H105" s="45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 t="str">
        <f>IF('Town Data'!I102&gt;9,'Town Data'!H102,"*")</f>
        <v>*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44" t="str">
        <f>IF('Town Data'!E103&gt;9,'Town Data'!D103,"*")</f>
        <v>*</v>
      </c>
      <c r="E107" s="45" t="str">
        <f>IF('Town Data'!G103&gt;9,'Town Data'!F103,"*")</f>
        <v>*</v>
      </c>
      <c r="F107" s="44" t="str">
        <f>IF('Town Data'!I103&gt;9,'Town Data'!H103,"*")</f>
        <v>*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44" t="str">
        <f>IF('Town Data'!E104&gt;9,'Town Data'!D104,"*")</f>
        <v>*</v>
      </c>
      <c r="E108" s="45" t="str">
        <f>IF('Town Data'!G104&gt;9,'Town Data'!F104,"*")</f>
        <v>*</v>
      </c>
      <c r="F108" s="44" t="str">
        <f>IF('Town Data'!I104&gt;9,'Town Data'!H104,"*")</f>
        <v>*</v>
      </c>
      <c r="G108" s="44" t="str">
        <f>IF('Town Data'!K104&gt;9,'Town Data'!J104,"*")</f>
        <v>*</v>
      </c>
      <c r="H108" s="45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44" t="str">
        <f>IF('Town Data'!E105&gt;9,'Town Data'!D105,"*")</f>
        <v>*</v>
      </c>
      <c r="E109" s="45" t="str">
        <f>IF('Town Data'!G105&gt;9,'Town Data'!F105,"*")</f>
        <v>*</v>
      </c>
      <c r="F109" s="44" t="str">
        <f>IF('Town Data'!I105&gt;9,'Town Data'!H105,"*")</f>
        <v>*</v>
      </c>
      <c r="G109" s="44" t="str">
        <f>IF('Town Data'!K105&gt;9,'Town Data'!J105,"*")</f>
        <v>*</v>
      </c>
      <c r="H109" s="45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44" t="str">
        <f>IF('Town Data'!E106&gt;9,'Town Data'!D106,"*")</f>
        <v>*</v>
      </c>
      <c r="E110" s="45" t="str">
        <f>IF('Town Data'!G106&gt;9,'Town Data'!F106,"*")</f>
        <v>*</v>
      </c>
      <c r="F110" s="44" t="str">
        <f>IF('Town Data'!I106&gt;9,'Town Data'!H106,"*")</f>
        <v>*</v>
      </c>
      <c r="G110" s="44" t="str">
        <f>IF('Town Data'!K106&gt;9,'Town Data'!J106,"*")</f>
        <v>*</v>
      </c>
      <c r="H110" s="45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44" t="str">
        <f>IF('Town Data'!E107&gt;9,'Town Data'!D107,"*")</f>
        <v>*</v>
      </c>
      <c r="E111" s="45" t="str">
        <f>IF('Town Data'!G107&gt;9,'Town Data'!F107,"*")</f>
        <v>*</v>
      </c>
      <c r="F111" s="44" t="str">
        <f>IF('Town Data'!I107&gt;9,'Town Data'!H107,"*")</f>
        <v>*</v>
      </c>
      <c r="G111" s="44" t="str">
        <f>IF('Town Data'!K107&gt;9,'Town Data'!J107,"*")</f>
        <v>*</v>
      </c>
      <c r="H111" s="45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44" t="str">
        <f>IF('Town Data'!E108&gt;9,'Town Data'!D108,"*")</f>
        <v>*</v>
      </c>
      <c r="E112" s="45" t="str">
        <f>IF('Town Data'!G108&gt;9,'Town Data'!F108,"*")</f>
        <v>*</v>
      </c>
      <c r="F112" s="44" t="str">
        <f>IF('Town Data'!I108&gt;9,'Town Data'!H108,"*")</f>
        <v>*</v>
      </c>
      <c r="G112" s="44" t="str">
        <f>IF('Town Data'!K108&gt;9,'Town Data'!J108,"*")</f>
        <v>*</v>
      </c>
      <c r="H112" s="45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44" t="str">
        <f>IF('Town Data'!E109&gt;9,'Town Data'!D109,"*")</f>
        <v>*</v>
      </c>
      <c r="E113" s="45" t="str">
        <f>IF('Town Data'!G109&gt;9,'Town Data'!F109,"*")</f>
        <v>*</v>
      </c>
      <c r="F113" s="44" t="str">
        <f>IF('Town Data'!I109&gt;9,'Town Data'!H109,"*")</f>
        <v>*</v>
      </c>
      <c r="G113" s="44" t="str">
        <f>IF('Town Data'!K109&gt;9,'Town Data'!J109,"*")</f>
        <v>*</v>
      </c>
      <c r="H113" s="45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 t="str">
        <f>IF('Town Data'!K110&gt;9,'Town Data'!J110,"*")</f>
        <v>*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44" t="str">
        <f>IF('Town Data'!E111&gt;9,'Town Data'!D111,"*")</f>
        <v>*</v>
      </c>
      <c r="E115" s="45" t="str">
        <f>IF('Town Data'!G111&gt;9,'Town Data'!F111,"*")</f>
        <v>*</v>
      </c>
      <c r="F115" s="44" t="str">
        <f>IF('Town Data'!I111&gt;9,'Town Data'!H111,"*")</f>
        <v>*</v>
      </c>
      <c r="G115" s="44" t="str">
        <f>IF('Town Data'!K111&gt;9,'Town Data'!J111,"*")</f>
        <v>*</v>
      </c>
      <c r="H115" s="45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44" t="str">
        <f>IF('Town Data'!E114&gt;9,'Town Data'!D114,"*")</f>
        <v>*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44" t="str">
        <f>IF('Town Data'!E115&gt;9,'Town Data'!D115,"*")</f>
        <v>*</v>
      </c>
      <c r="E119" s="45" t="str">
        <f>IF('Town Data'!G115&gt;9,'Town Data'!F115,"*")</f>
        <v>*</v>
      </c>
      <c r="F119" s="44" t="str">
        <f>IF('Town Data'!I115&gt;9,'Town Data'!H115,"*")</f>
        <v>*</v>
      </c>
      <c r="G119" s="44" t="str">
        <f>IF('Town Data'!K115&gt;9,'Town Data'!J115,"*")</f>
        <v>*</v>
      </c>
      <c r="H119" s="45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44" t="str">
        <f>IF('Town Data'!E116&gt;9,'Town Data'!D116,"*")</f>
        <v>*</v>
      </c>
      <c r="E120" s="45" t="str">
        <f>IF('Town Data'!G116&gt;9,'Town Data'!F116,"*")</f>
        <v>*</v>
      </c>
      <c r="F120" s="44" t="str">
        <f>IF('Town Data'!I116&gt;9,'Town Data'!H116,"*")</f>
        <v>*</v>
      </c>
      <c r="G120" s="44" t="str">
        <f>IF('Town Data'!K116&gt;9,'Town Data'!J116,"*")</f>
        <v>*</v>
      </c>
      <c r="H120" s="45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 t="str">
        <f>IF('Town Data'!I117&gt;9,'Town Data'!H117,"*")</f>
        <v>*</v>
      </c>
      <c r="G121" s="44" t="str">
        <f>IF('Town Data'!K117&gt;9,'Town Data'!J117,"*")</f>
        <v>*</v>
      </c>
      <c r="H121" s="45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 t="str">
        <f>IF('Town Data'!I118&gt;9,'Town Data'!H118,"*")</f>
        <v>*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 t="str">
        <f>IF('Town Data'!I119&gt;9,'Town Data'!H119,"*")</f>
        <v>*</v>
      </c>
      <c r="G123" s="44" t="str">
        <f>IF('Town Data'!K119&gt;9,'Town Data'!J119,"*")</f>
        <v>*</v>
      </c>
      <c r="H123" s="45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44" t="str">
        <f>IF('Town Data'!E120&gt;9,'Town Data'!D120,"*")</f>
        <v>*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 t="str">
        <f>IF('Town Data'!K120&gt;9,'Town Data'!J120,"*")</f>
        <v>*</v>
      </c>
      <c r="H124" s="45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 t="str">
        <f>IF('Town Data'!K121&gt;9,'Town Data'!J121,"*")</f>
        <v>*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 t="str">
        <f>IF('Town Data'!I123&gt;9,'Town Data'!H123,"*")</f>
        <v>*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 t="str">
        <f>IF('Town Data'!K125&gt;9,'Town Data'!J125,"*")</f>
        <v>*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44" t="str">
        <f>IF('Town Data'!E131&gt;9,'Town Data'!D131,"*")</f>
        <v>*</v>
      </c>
      <c r="E135" s="45" t="str">
        <f>IF('Town Data'!G131&gt;9,'Town Data'!F131,"*")</f>
        <v>*</v>
      </c>
      <c r="F135" s="44" t="str">
        <f>IF('Town Data'!I131&gt;9,'Town Data'!H131,"*")</f>
        <v>*</v>
      </c>
      <c r="G135" s="44" t="str">
        <f>IF('Town Data'!K131&gt;9,'Town Data'!J131,"*")</f>
        <v>*</v>
      </c>
      <c r="H135" s="45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44" t="str">
        <f>IF('Town Data'!E132&gt;9,'Town Data'!D132,"*")</f>
        <v>*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 t="str">
        <f>IF('Town Data'!K132&gt;9,'Town Data'!J132,"*")</f>
        <v>*</v>
      </c>
      <c r="H136" s="45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 t="str">
        <f>IF('Town Data'!K134&gt;9,'Town Data'!J134,"*")</f>
        <v>*</v>
      </c>
      <c r="H138" s="45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 t="str">
        <f>IF('Town Data'!K136&gt;9,'Town Data'!J136,"*")</f>
        <v>*</v>
      </c>
      <c r="H140" s="45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 t="str">
        <f>IF('Town Data'!I150&gt;9,'Town Data'!H150,"*")</f>
        <v>*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O9" sqref="O9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22</v>
      </c>
      <c r="B1" s="32" t="s">
        <v>19</v>
      </c>
      <c r="C1" s="31" t="s">
        <v>23</v>
      </c>
      <c r="D1" s="32" t="s">
        <v>24</v>
      </c>
      <c r="E1" s="31" t="s">
        <v>25</v>
      </c>
      <c r="F1" s="32" t="s">
        <v>21</v>
      </c>
      <c r="G1" s="31" t="s">
        <v>26</v>
      </c>
      <c r="H1" s="32" t="s">
        <v>27</v>
      </c>
      <c r="I1" s="31" t="s">
        <v>28</v>
      </c>
      <c r="J1" s="32" t="s">
        <v>29</v>
      </c>
      <c r="K1" s="31" t="s">
        <v>30</v>
      </c>
      <c r="L1" s="32" t="s">
        <v>31</v>
      </c>
      <c r="M1" s="31" t="s">
        <v>32</v>
      </c>
    </row>
    <row r="2" spans="1:13" ht="15">
      <c r="A2" s="39" t="s">
        <v>62</v>
      </c>
      <c r="B2" s="40">
        <v>0</v>
      </c>
      <c r="C2" s="40">
        <v>0</v>
      </c>
      <c r="D2" s="40">
        <v>60711</v>
      </c>
      <c r="E2" s="40">
        <v>12</v>
      </c>
      <c r="F2" s="40">
        <v>0</v>
      </c>
      <c r="G2" s="40">
        <v>0</v>
      </c>
      <c r="H2" s="40">
        <v>0</v>
      </c>
      <c r="I2" s="40">
        <v>0</v>
      </c>
      <c r="J2" s="40">
        <v>55814</v>
      </c>
      <c r="K2" s="40">
        <v>10</v>
      </c>
      <c r="L2" s="40">
        <v>0</v>
      </c>
      <c r="M2" s="40">
        <v>0</v>
      </c>
    </row>
    <row r="3" spans="1:13" ht="15">
      <c r="A3" s="39" t="s">
        <v>63</v>
      </c>
      <c r="B3" s="40">
        <v>306801.76</v>
      </c>
      <c r="C3" s="40">
        <v>11</v>
      </c>
      <c r="D3" s="40">
        <v>89712.72</v>
      </c>
      <c r="E3" s="40">
        <v>10</v>
      </c>
      <c r="F3" s="40">
        <v>0</v>
      </c>
      <c r="G3" s="40">
        <v>0</v>
      </c>
      <c r="H3" s="40">
        <v>288979.86</v>
      </c>
      <c r="I3" s="40">
        <v>10</v>
      </c>
      <c r="J3" s="40">
        <v>97565.94</v>
      </c>
      <c r="K3" s="40">
        <v>12</v>
      </c>
      <c r="L3" s="40">
        <v>0</v>
      </c>
      <c r="M3" s="40">
        <v>0</v>
      </c>
    </row>
    <row r="4" spans="1:13" ht="15">
      <c r="A4" s="39" t="s">
        <v>64</v>
      </c>
      <c r="B4" s="40">
        <v>444626.41</v>
      </c>
      <c r="C4" s="40">
        <v>12</v>
      </c>
      <c r="D4" s="40">
        <v>159865.44</v>
      </c>
      <c r="E4" s="40">
        <v>12</v>
      </c>
      <c r="F4" s="40">
        <v>0</v>
      </c>
      <c r="G4" s="40">
        <v>0</v>
      </c>
      <c r="H4" s="40">
        <v>440900.72</v>
      </c>
      <c r="I4" s="40">
        <v>12</v>
      </c>
      <c r="J4" s="40">
        <v>173793.8</v>
      </c>
      <c r="K4" s="40">
        <v>13</v>
      </c>
      <c r="L4" s="40">
        <v>0</v>
      </c>
      <c r="M4" s="40">
        <v>0</v>
      </c>
    </row>
    <row r="5" spans="1:13" ht="15">
      <c r="A5" s="39" t="s">
        <v>65</v>
      </c>
      <c r="B5" s="40">
        <v>0</v>
      </c>
      <c r="C5" s="40">
        <v>0</v>
      </c>
      <c r="D5" s="40">
        <v>912762.68</v>
      </c>
      <c r="E5" s="40">
        <v>11</v>
      </c>
      <c r="F5" s="40">
        <v>0</v>
      </c>
      <c r="G5" s="40">
        <v>0</v>
      </c>
      <c r="H5" s="40">
        <v>0</v>
      </c>
      <c r="I5" s="40">
        <v>0</v>
      </c>
      <c r="J5" s="40">
        <v>1070469.81</v>
      </c>
      <c r="K5" s="40">
        <v>12</v>
      </c>
      <c r="L5" s="40">
        <v>0</v>
      </c>
      <c r="M5" s="40">
        <v>0</v>
      </c>
    </row>
    <row r="6" spans="1:13" ht="15">
      <c r="A6" s="39" t="s">
        <v>66</v>
      </c>
      <c r="B6" s="40">
        <v>6904070.92</v>
      </c>
      <c r="C6" s="40">
        <v>59</v>
      </c>
      <c r="D6" s="40">
        <v>413991.17</v>
      </c>
      <c r="E6" s="40">
        <v>11</v>
      </c>
      <c r="F6" s="40">
        <v>811010.39</v>
      </c>
      <c r="G6" s="40">
        <v>27</v>
      </c>
      <c r="H6" s="40">
        <v>6552897.39</v>
      </c>
      <c r="I6" s="40">
        <v>61</v>
      </c>
      <c r="J6" s="40">
        <v>361810.02</v>
      </c>
      <c r="K6" s="40">
        <v>10</v>
      </c>
      <c r="L6" s="40">
        <v>797961.96</v>
      </c>
      <c r="M6" s="40">
        <v>25</v>
      </c>
    </row>
    <row r="7" spans="1:13" ht="15">
      <c r="A7" s="39" t="s">
        <v>67</v>
      </c>
      <c r="B7" s="40">
        <v>501739.65</v>
      </c>
      <c r="C7" s="40">
        <v>19</v>
      </c>
      <c r="D7" s="40">
        <v>0</v>
      </c>
      <c r="E7" s="40">
        <v>0</v>
      </c>
      <c r="F7" s="40">
        <v>0</v>
      </c>
      <c r="G7" s="40">
        <v>0</v>
      </c>
      <c r="H7" s="40">
        <v>537754.41</v>
      </c>
      <c r="I7" s="40">
        <v>20</v>
      </c>
      <c r="J7" s="40">
        <v>0</v>
      </c>
      <c r="K7" s="40">
        <v>0</v>
      </c>
      <c r="L7" s="40">
        <v>0</v>
      </c>
      <c r="M7" s="40">
        <v>0</v>
      </c>
    </row>
    <row r="8" spans="1:13" ht="15">
      <c r="A8" s="39" t="s">
        <v>68</v>
      </c>
      <c r="B8" s="40">
        <v>7754348.93</v>
      </c>
      <c r="C8" s="40">
        <v>83</v>
      </c>
      <c r="D8" s="40">
        <v>1825910.68</v>
      </c>
      <c r="E8" s="40">
        <v>28</v>
      </c>
      <c r="F8" s="40">
        <v>1025115.9</v>
      </c>
      <c r="G8" s="40">
        <v>34</v>
      </c>
      <c r="H8" s="40">
        <v>7601219.03</v>
      </c>
      <c r="I8" s="40">
        <v>79</v>
      </c>
      <c r="J8" s="40">
        <v>1662595.13</v>
      </c>
      <c r="K8" s="40">
        <v>33</v>
      </c>
      <c r="L8" s="40">
        <v>1001642.96</v>
      </c>
      <c r="M8" s="40">
        <v>31</v>
      </c>
    </row>
    <row r="9" spans="1:13" ht="15">
      <c r="A9" s="39" t="s">
        <v>69</v>
      </c>
      <c r="B9" s="40">
        <v>700090.84</v>
      </c>
      <c r="C9" s="40">
        <v>14</v>
      </c>
      <c r="D9" s="40">
        <v>0</v>
      </c>
      <c r="E9" s="40">
        <v>0</v>
      </c>
      <c r="F9" s="40">
        <v>0</v>
      </c>
      <c r="G9" s="40">
        <v>0</v>
      </c>
      <c r="H9" s="40">
        <v>628180.5</v>
      </c>
      <c r="I9" s="40">
        <v>12</v>
      </c>
      <c r="J9" s="40">
        <v>0</v>
      </c>
      <c r="K9" s="40">
        <v>0</v>
      </c>
      <c r="L9" s="40">
        <v>0</v>
      </c>
      <c r="M9" s="40">
        <v>0</v>
      </c>
    </row>
    <row r="10" spans="1:13" ht="15">
      <c r="A10" s="39" t="s">
        <v>70</v>
      </c>
      <c r="B10" s="40">
        <v>1245558.04</v>
      </c>
      <c r="C10" s="40">
        <v>14</v>
      </c>
      <c r="D10" s="40">
        <v>0</v>
      </c>
      <c r="E10" s="40">
        <v>0</v>
      </c>
      <c r="F10" s="40">
        <v>0</v>
      </c>
      <c r="G10" s="40">
        <v>0</v>
      </c>
      <c r="H10" s="40">
        <v>1256542.63</v>
      </c>
      <c r="I10" s="40">
        <v>16</v>
      </c>
      <c r="J10" s="40">
        <v>0</v>
      </c>
      <c r="K10" s="40">
        <v>0</v>
      </c>
      <c r="L10" s="40">
        <v>0</v>
      </c>
      <c r="M10" s="40">
        <v>0</v>
      </c>
    </row>
    <row r="11" spans="1:13" ht="15">
      <c r="A11" s="39" t="s">
        <v>71</v>
      </c>
      <c r="B11" s="40">
        <v>1133767.68</v>
      </c>
      <c r="C11" s="40">
        <v>23</v>
      </c>
      <c r="D11" s="40">
        <v>0</v>
      </c>
      <c r="E11" s="40">
        <v>0</v>
      </c>
      <c r="F11" s="40">
        <v>0</v>
      </c>
      <c r="G11" s="40">
        <v>0</v>
      </c>
      <c r="H11" s="40">
        <v>1312353.22</v>
      </c>
      <c r="I11" s="40">
        <v>26</v>
      </c>
      <c r="J11" s="40">
        <v>216868.46</v>
      </c>
      <c r="K11" s="40">
        <v>14</v>
      </c>
      <c r="L11" s="40">
        <v>0</v>
      </c>
      <c r="M11" s="40">
        <v>0</v>
      </c>
    </row>
    <row r="12" spans="1:13" ht="15">
      <c r="A12" s="39" t="s">
        <v>72</v>
      </c>
      <c r="B12" s="40">
        <v>10100320.22</v>
      </c>
      <c r="C12" s="40">
        <v>102</v>
      </c>
      <c r="D12" s="40">
        <v>2386009.56</v>
      </c>
      <c r="E12" s="40">
        <v>24</v>
      </c>
      <c r="F12" s="40">
        <v>1451380.8</v>
      </c>
      <c r="G12" s="40">
        <v>39</v>
      </c>
      <c r="H12" s="40">
        <v>10321452.47</v>
      </c>
      <c r="I12" s="40">
        <v>105</v>
      </c>
      <c r="J12" s="40">
        <v>2199273.44</v>
      </c>
      <c r="K12" s="40">
        <v>28</v>
      </c>
      <c r="L12" s="40">
        <v>1471546.79</v>
      </c>
      <c r="M12" s="40">
        <v>43</v>
      </c>
    </row>
    <row r="13" spans="1:13" ht="15">
      <c r="A13" s="39" t="s">
        <v>73</v>
      </c>
      <c r="B13" s="40">
        <v>1141400.57</v>
      </c>
      <c r="C13" s="40">
        <v>15</v>
      </c>
      <c r="D13" s="40">
        <v>0</v>
      </c>
      <c r="E13" s="40">
        <v>0</v>
      </c>
      <c r="F13" s="40">
        <v>0</v>
      </c>
      <c r="G13" s="40">
        <v>0</v>
      </c>
      <c r="H13" s="40">
        <v>1167171.15</v>
      </c>
      <c r="I13" s="40">
        <v>19</v>
      </c>
      <c r="J13" s="40">
        <v>54567.5</v>
      </c>
      <c r="K13" s="40">
        <v>10</v>
      </c>
      <c r="L13" s="40">
        <v>0</v>
      </c>
      <c r="M13" s="40">
        <v>0</v>
      </c>
    </row>
    <row r="14" spans="1:13" ht="15">
      <c r="A14" s="39" t="s">
        <v>74</v>
      </c>
      <c r="B14" s="40">
        <v>617825.07</v>
      </c>
      <c r="C14" s="40">
        <v>17</v>
      </c>
      <c r="D14" s="40">
        <v>418685.54</v>
      </c>
      <c r="E14" s="40">
        <v>29</v>
      </c>
      <c r="F14" s="40">
        <v>0</v>
      </c>
      <c r="G14" s="40">
        <v>0</v>
      </c>
      <c r="H14" s="40">
        <v>489336.67</v>
      </c>
      <c r="I14" s="40">
        <v>17</v>
      </c>
      <c r="J14" s="40">
        <v>231632.21</v>
      </c>
      <c r="K14" s="40">
        <v>28</v>
      </c>
      <c r="L14" s="40">
        <v>0</v>
      </c>
      <c r="M14" s="40">
        <v>0</v>
      </c>
    </row>
    <row r="15" spans="1:13" ht="15">
      <c r="A15" s="39" t="s">
        <v>75</v>
      </c>
      <c r="B15" s="40">
        <v>28558538.56</v>
      </c>
      <c r="C15" s="40">
        <v>216</v>
      </c>
      <c r="D15" s="40">
        <v>10018313.76</v>
      </c>
      <c r="E15" s="40">
        <v>32</v>
      </c>
      <c r="F15" s="40">
        <v>9987763.54</v>
      </c>
      <c r="G15" s="40">
        <v>110</v>
      </c>
      <c r="H15" s="40">
        <v>28452615.37</v>
      </c>
      <c r="I15" s="40">
        <v>209</v>
      </c>
      <c r="J15" s="40">
        <v>10388365.8</v>
      </c>
      <c r="K15" s="40">
        <v>61</v>
      </c>
      <c r="L15" s="40">
        <v>9937598.43</v>
      </c>
      <c r="M15" s="40">
        <v>104</v>
      </c>
    </row>
    <row r="16" spans="1:13" ht="15">
      <c r="A16" s="39" t="s">
        <v>76</v>
      </c>
      <c r="B16" s="40">
        <v>1513405.74</v>
      </c>
      <c r="C16" s="40">
        <v>18</v>
      </c>
      <c r="D16" s="40">
        <v>605198.58</v>
      </c>
      <c r="E16" s="40">
        <v>13</v>
      </c>
      <c r="F16" s="40">
        <v>326092.34</v>
      </c>
      <c r="G16" s="40">
        <v>10</v>
      </c>
      <c r="H16" s="40">
        <v>1314092.84</v>
      </c>
      <c r="I16" s="40">
        <v>18</v>
      </c>
      <c r="J16" s="40">
        <v>560755.15</v>
      </c>
      <c r="K16" s="40">
        <v>14</v>
      </c>
      <c r="L16" s="40">
        <v>296439.24</v>
      </c>
      <c r="M16" s="40">
        <v>10</v>
      </c>
    </row>
    <row r="17" spans="1:13" ht="15">
      <c r="A17" s="39" t="s">
        <v>77</v>
      </c>
      <c r="B17" s="40">
        <v>1357146.1</v>
      </c>
      <c r="C17" s="40">
        <v>20</v>
      </c>
      <c r="D17" s="40">
        <v>0</v>
      </c>
      <c r="E17" s="40">
        <v>0</v>
      </c>
      <c r="F17" s="40">
        <v>0</v>
      </c>
      <c r="G17" s="40">
        <v>0</v>
      </c>
      <c r="H17" s="40">
        <v>1399782.65</v>
      </c>
      <c r="I17" s="40">
        <v>21</v>
      </c>
      <c r="J17" s="40">
        <v>0</v>
      </c>
      <c r="K17" s="40">
        <v>0</v>
      </c>
      <c r="L17" s="40">
        <v>0</v>
      </c>
      <c r="M17" s="40">
        <v>0</v>
      </c>
    </row>
    <row r="18" spans="1:13" ht="15">
      <c r="A18" s="39" t="s">
        <v>78</v>
      </c>
      <c r="B18" s="40">
        <v>220224.45</v>
      </c>
      <c r="C18" s="40">
        <v>10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129383.86</v>
      </c>
      <c r="K18" s="40">
        <v>10</v>
      </c>
      <c r="L18" s="40">
        <v>0</v>
      </c>
      <c r="M18" s="40">
        <v>0</v>
      </c>
    </row>
    <row r="19" spans="1:13" ht="15">
      <c r="A19" s="39" t="s">
        <v>79</v>
      </c>
      <c r="B19" s="40">
        <v>840151.5</v>
      </c>
      <c r="C19" s="40">
        <v>22</v>
      </c>
      <c r="D19" s="40">
        <v>150668.53</v>
      </c>
      <c r="E19" s="40">
        <v>15</v>
      </c>
      <c r="F19" s="40">
        <v>0</v>
      </c>
      <c r="G19" s="40">
        <v>0</v>
      </c>
      <c r="H19" s="40">
        <v>784902.85</v>
      </c>
      <c r="I19" s="40">
        <v>24</v>
      </c>
      <c r="J19" s="40">
        <v>155209.33</v>
      </c>
      <c r="K19" s="40">
        <v>17</v>
      </c>
      <c r="L19" s="40">
        <v>0</v>
      </c>
      <c r="M19" s="40">
        <v>0</v>
      </c>
    </row>
    <row r="20" spans="1:13" ht="15">
      <c r="A20" s="39" t="s">
        <v>80</v>
      </c>
      <c r="B20" s="40">
        <v>6148407.76</v>
      </c>
      <c r="C20" s="40">
        <v>54</v>
      </c>
      <c r="D20" s="40">
        <v>3883383.46</v>
      </c>
      <c r="E20" s="40">
        <v>28</v>
      </c>
      <c r="F20" s="40">
        <v>704347.41</v>
      </c>
      <c r="G20" s="40">
        <v>18</v>
      </c>
      <c r="H20" s="40">
        <v>6132740.09</v>
      </c>
      <c r="I20" s="40">
        <v>53</v>
      </c>
      <c r="J20" s="40">
        <v>3608238.67</v>
      </c>
      <c r="K20" s="40">
        <v>26</v>
      </c>
      <c r="L20" s="40">
        <v>730495.48</v>
      </c>
      <c r="M20" s="40">
        <v>19</v>
      </c>
    </row>
    <row r="21" spans="1:13" ht="15">
      <c r="A21" s="39" t="s">
        <v>81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33377.14</v>
      </c>
      <c r="K21" s="40">
        <v>11</v>
      </c>
      <c r="L21" s="40">
        <v>0</v>
      </c>
      <c r="M21" s="40">
        <v>0</v>
      </c>
    </row>
    <row r="22" spans="1:13" ht="15">
      <c r="A22" s="39" t="s">
        <v>82</v>
      </c>
      <c r="B22" s="40">
        <v>0</v>
      </c>
      <c r="C22" s="40">
        <v>0</v>
      </c>
      <c r="D22" s="40">
        <v>37809.81</v>
      </c>
      <c r="E22" s="40">
        <v>10</v>
      </c>
      <c r="F22" s="40">
        <v>0</v>
      </c>
      <c r="G22" s="40">
        <v>0</v>
      </c>
      <c r="H22" s="40">
        <v>0</v>
      </c>
      <c r="I22" s="40">
        <v>0</v>
      </c>
      <c r="J22" s="40">
        <v>27805.98</v>
      </c>
      <c r="K22" s="40">
        <v>10</v>
      </c>
      <c r="L22" s="40">
        <v>0</v>
      </c>
      <c r="M22" s="40">
        <v>0</v>
      </c>
    </row>
    <row r="23" spans="1:13" ht="15">
      <c r="A23" s="39" t="s">
        <v>83</v>
      </c>
      <c r="B23" s="40">
        <v>2370728.76</v>
      </c>
      <c r="C23" s="40">
        <v>23</v>
      </c>
      <c r="D23" s="40">
        <v>199438.78</v>
      </c>
      <c r="E23" s="40">
        <v>15</v>
      </c>
      <c r="F23" s="40">
        <v>0</v>
      </c>
      <c r="G23" s="40">
        <v>0</v>
      </c>
      <c r="H23" s="40">
        <v>2248451.5</v>
      </c>
      <c r="I23" s="40">
        <v>23</v>
      </c>
      <c r="J23" s="40">
        <v>226767.86</v>
      </c>
      <c r="K23" s="40">
        <v>16</v>
      </c>
      <c r="L23" s="40">
        <v>0</v>
      </c>
      <c r="M23" s="40">
        <v>0</v>
      </c>
    </row>
    <row r="24" spans="1:13" ht="15">
      <c r="A24" s="39" t="s">
        <v>84</v>
      </c>
      <c r="B24" s="40">
        <v>1071036.64</v>
      </c>
      <c r="C24" s="40">
        <v>13</v>
      </c>
      <c r="D24" s="40">
        <v>339632.99</v>
      </c>
      <c r="E24" s="40">
        <v>13</v>
      </c>
      <c r="F24" s="40">
        <v>0</v>
      </c>
      <c r="G24" s="40">
        <v>0</v>
      </c>
      <c r="H24" s="40">
        <v>898237.67</v>
      </c>
      <c r="I24" s="40">
        <v>13</v>
      </c>
      <c r="J24" s="40">
        <v>310975.4</v>
      </c>
      <c r="K24" s="40">
        <v>16</v>
      </c>
      <c r="L24" s="40">
        <v>0</v>
      </c>
      <c r="M24" s="40">
        <v>0</v>
      </c>
    </row>
    <row r="25" spans="1:13" ht="15">
      <c r="A25" s="39" t="s">
        <v>85</v>
      </c>
      <c r="B25" s="40">
        <v>657269.55</v>
      </c>
      <c r="C25" s="40">
        <v>21</v>
      </c>
      <c r="D25" s="40">
        <v>393824.85</v>
      </c>
      <c r="E25" s="40">
        <v>37</v>
      </c>
      <c r="F25" s="40">
        <v>230899.46</v>
      </c>
      <c r="G25" s="40">
        <v>11</v>
      </c>
      <c r="H25" s="40">
        <v>586382.31</v>
      </c>
      <c r="I25" s="40">
        <v>24</v>
      </c>
      <c r="J25" s="40">
        <v>411789.44</v>
      </c>
      <c r="K25" s="40">
        <v>38</v>
      </c>
      <c r="L25" s="40">
        <v>217938.84</v>
      </c>
      <c r="M25" s="40">
        <v>12</v>
      </c>
    </row>
    <row r="26" spans="1:13" ht="15">
      <c r="A26" s="39" t="s">
        <v>146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31186.08</v>
      </c>
      <c r="K26" s="40">
        <v>11</v>
      </c>
      <c r="L26" s="40">
        <v>0</v>
      </c>
      <c r="M26" s="40">
        <v>0</v>
      </c>
    </row>
    <row r="27" spans="1:13" ht="15">
      <c r="A27" s="39" t="s">
        <v>86</v>
      </c>
      <c r="B27" s="40">
        <v>1075174.75</v>
      </c>
      <c r="C27" s="40">
        <v>23</v>
      </c>
      <c r="D27" s="40">
        <v>0</v>
      </c>
      <c r="E27" s="40">
        <v>0</v>
      </c>
      <c r="F27" s="40">
        <v>0</v>
      </c>
      <c r="G27" s="40">
        <v>0</v>
      </c>
      <c r="H27" s="40">
        <v>1046244.99</v>
      </c>
      <c r="I27" s="40">
        <v>21</v>
      </c>
      <c r="J27" s="40">
        <v>0</v>
      </c>
      <c r="K27" s="40">
        <v>0</v>
      </c>
      <c r="L27" s="40">
        <v>0</v>
      </c>
      <c r="M27" s="40">
        <v>0</v>
      </c>
    </row>
    <row r="28" spans="1:13" ht="15">
      <c r="A28" s="39" t="s">
        <v>87</v>
      </c>
      <c r="B28" s="40">
        <v>9686051.96</v>
      </c>
      <c r="C28" s="40">
        <v>90</v>
      </c>
      <c r="D28" s="40">
        <v>0</v>
      </c>
      <c r="E28" s="40">
        <v>0</v>
      </c>
      <c r="F28" s="40">
        <v>962029.38</v>
      </c>
      <c r="G28" s="40">
        <v>26</v>
      </c>
      <c r="H28" s="40">
        <v>8954164.77</v>
      </c>
      <c r="I28" s="40">
        <v>82</v>
      </c>
      <c r="J28" s="40">
        <v>0</v>
      </c>
      <c r="K28" s="40">
        <v>0</v>
      </c>
      <c r="L28" s="40">
        <v>972522.38</v>
      </c>
      <c r="M28" s="40">
        <v>23</v>
      </c>
    </row>
    <row r="29" spans="1:13" ht="15">
      <c r="A29" s="39" t="s">
        <v>88</v>
      </c>
      <c r="B29" s="40">
        <v>1327842.59</v>
      </c>
      <c r="C29" s="40">
        <v>16</v>
      </c>
      <c r="D29" s="40">
        <v>0</v>
      </c>
      <c r="E29" s="40">
        <v>0</v>
      </c>
      <c r="F29" s="40">
        <v>0</v>
      </c>
      <c r="G29" s="40">
        <v>0</v>
      </c>
      <c r="H29" s="40">
        <v>1306904.94</v>
      </c>
      <c r="I29" s="40">
        <v>16</v>
      </c>
      <c r="J29" s="40">
        <v>0</v>
      </c>
      <c r="K29" s="40">
        <v>0</v>
      </c>
      <c r="L29" s="40">
        <v>0</v>
      </c>
      <c r="M29" s="40">
        <v>0</v>
      </c>
    </row>
    <row r="30" spans="1:13" ht="15">
      <c r="A30" s="39" t="s">
        <v>89</v>
      </c>
      <c r="B30" s="40">
        <v>549444.97</v>
      </c>
      <c r="C30" s="40">
        <v>11</v>
      </c>
      <c r="D30" s="40">
        <v>0</v>
      </c>
      <c r="E30" s="40">
        <v>0</v>
      </c>
      <c r="F30" s="40">
        <v>0</v>
      </c>
      <c r="G30" s="40">
        <v>0</v>
      </c>
      <c r="H30" s="40">
        <v>533131.56</v>
      </c>
      <c r="I30" s="40">
        <v>12</v>
      </c>
      <c r="J30" s="40">
        <v>0</v>
      </c>
      <c r="K30" s="40">
        <v>0</v>
      </c>
      <c r="L30" s="40">
        <v>0</v>
      </c>
      <c r="M30" s="40">
        <v>0</v>
      </c>
    </row>
    <row r="31" spans="1:13" ht="15">
      <c r="A31" s="39" t="s">
        <v>90</v>
      </c>
      <c r="B31" s="40">
        <v>542007.98</v>
      </c>
      <c r="C31" s="40">
        <v>11</v>
      </c>
      <c r="D31" s="40">
        <v>931361.29</v>
      </c>
      <c r="E31" s="40">
        <v>10</v>
      </c>
      <c r="F31" s="40">
        <v>0</v>
      </c>
      <c r="G31" s="40">
        <v>0</v>
      </c>
      <c r="H31" s="40">
        <v>470101.71</v>
      </c>
      <c r="I31" s="40">
        <v>10</v>
      </c>
      <c r="J31" s="40">
        <v>0</v>
      </c>
      <c r="K31" s="40">
        <v>0</v>
      </c>
      <c r="L31" s="40">
        <v>0</v>
      </c>
      <c r="M31" s="40">
        <v>0</v>
      </c>
    </row>
    <row r="32" spans="1:13" ht="15">
      <c r="A32" s="39" t="s">
        <v>91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10400</v>
      </c>
      <c r="K32" s="40">
        <v>10</v>
      </c>
      <c r="L32" s="40">
        <v>0</v>
      </c>
      <c r="M32" s="40">
        <v>0</v>
      </c>
    </row>
    <row r="33" spans="1:13" ht="15">
      <c r="A33" s="39" t="s">
        <v>92</v>
      </c>
      <c r="B33" s="40">
        <v>1462248.89</v>
      </c>
      <c r="C33" s="40">
        <v>10</v>
      </c>
      <c r="D33" s="40">
        <v>696104.46</v>
      </c>
      <c r="E33" s="40">
        <v>12</v>
      </c>
      <c r="F33" s="40">
        <v>0</v>
      </c>
      <c r="G33" s="40">
        <v>0</v>
      </c>
      <c r="H33" s="40">
        <v>1614847.76</v>
      </c>
      <c r="I33" s="40">
        <v>10</v>
      </c>
      <c r="J33" s="40">
        <v>1053131.43</v>
      </c>
      <c r="K33" s="40">
        <v>13</v>
      </c>
      <c r="L33" s="40">
        <v>0</v>
      </c>
      <c r="M33" s="40">
        <v>0</v>
      </c>
    </row>
    <row r="34" spans="1:13" ht="15">
      <c r="A34" s="39" t="s">
        <v>93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22501.2</v>
      </c>
      <c r="K34" s="40">
        <v>10</v>
      </c>
      <c r="L34" s="40">
        <v>0</v>
      </c>
      <c r="M34" s="40">
        <v>0</v>
      </c>
    </row>
    <row r="35" spans="1:13" ht="15">
      <c r="A35" s="39" t="s">
        <v>94</v>
      </c>
      <c r="B35" s="40">
        <v>0</v>
      </c>
      <c r="C35" s="40">
        <v>0</v>
      </c>
      <c r="D35" s="40">
        <v>80649</v>
      </c>
      <c r="E35" s="40">
        <v>13</v>
      </c>
      <c r="F35" s="40">
        <v>0</v>
      </c>
      <c r="G35" s="40">
        <v>0</v>
      </c>
      <c r="H35" s="40">
        <v>0</v>
      </c>
      <c r="I35" s="40">
        <v>0</v>
      </c>
      <c r="J35" s="40">
        <v>118929.08</v>
      </c>
      <c r="K35" s="40">
        <v>17</v>
      </c>
      <c r="L35" s="40">
        <v>0</v>
      </c>
      <c r="M35" s="40">
        <v>0</v>
      </c>
    </row>
    <row r="36" spans="1:13" ht="15">
      <c r="A36" s="39" t="s">
        <v>95</v>
      </c>
      <c r="B36" s="40">
        <v>913950.85</v>
      </c>
      <c r="C36" s="40">
        <v>18</v>
      </c>
      <c r="D36" s="40">
        <v>0</v>
      </c>
      <c r="E36" s="40">
        <v>0</v>
      </c>
      <c r="F36" s="40">
        <v>0</v>
      </c>
      <c r="G36" s="40">
        <v>0</v>
      </c>
      <c r="H36" s="40">
        <v>932731.52</v>
      </c>
      <c r="I36" s="40">
        <v>18</v>
      </c>
      <c r="J36" s="40">
        <v>0</v>
      </c>
      <c r="K36" s="40">
        <v>0</v>
      </c>
      <c r="L36" s="40">
        <v>0</v>
      </c>
      <c r="M36" s="40">
        <v>0</v>
      </c>
    </row>
    <row r="37" spans="1:13" ht="15">
      <c r="A37" s="39" t="s">
        <v>96</v>
      </c>
      <c r="B37" s="40">
        <v>5493452.45</v>
      </c>
      <c r="C37" s="40">
        <v>44</v>
      </c>
      <c r="D37" s="40">
        <v>3597832.77</v>
      </c>
      <c r="E37" s="40">
        <v>27</v>
      </c>
      <c r="F37" s="40">
        <v>958100.3</v>
      </c>
      <c r="G37" s="40">
        <v>20</v>
      </c>
      <c r="H37" s="40">
        <v>5413235.21</v>
      </c>
      <c r="I37" s="40">
        <v>45</v>
      </c>
      <c r="J37" s="40">
        <v>3436021.65</v>
      </c>
      <c r="K37" s="40">
        <v>31</v>
      </c>
      <c r="L37" s="40">
        <v>881201.89</v>
      </c>
      <c r="M37" s="40">
        <v>17</v>
      </c>
    </row>
    <row r="38" spans="1:13" ht="15">
      <c r="A38" s="39" t="s">
        <v>97</v>
      </c>
      <c r="B38" s="40">
        <v>1350969.54</v>
      </c>
      <c r="C38" s="40">
        <v>13</v>
      </c>
      <c r="D38" s="40">
        <v>0</v>
      </c>
      <c r="E38" s="40">
        <v>0</v>
      </c>
      <c r="F38" s="40">
        <v>0</v>
      </c>
      <c r="G38" s="40">
        <v>0</v>
      </c>
      <c r="H38" s="40">
        <v>1394077.35</v>
      </c>
      <c r="I38" s="40">
        <v>14</v>
      </c>
      <c r="J38" s="40">
        <v>0</v>
      </c>
      <c r="K38" s="40">
        <v>0</v>
      </c>
      <c r="L38" s="40">
        <v>0</v>
      </c>
      <c r="M38" s="40">
        <v>0</v>
      </c>
    </row>
    <row r="39" spans="1:13" ht="15">
      <c r="A39" s="39" t="s">
        <v>147</v>
      </c>
      <c r="B39" s="40">
        <v>0</v>
      </c>
      <c r="C39" s="40">
        <v>0</v>
      </c>
      <c r="D39" s="40">
        <v>31249.45</v>
      </c>
      <c r="E39" s="40">
        <v>11</v>
      </c>
      <c r="F39" s="40">
        <v>0</v>
      </c>
      <c r="G39" s="40">
        <v>0</v>
      </c>
      <c r="H39" s="40">
        <v>0</v>
      </c>
      <c r="I39" s="40">
        <v>0</v>
      </c>
      <c r="J39" s="40">
        <v>31041.5</v>
      </c>
      <c r="K39" s="40">
        <v>11</v>
      </c>
      <c r="L39" s="40">
        <v>0</v>
      </c>
      <c r="M39" s="40">
        <v>0</v>
      </c>
    </row>
    <row r="40" spans="1:13" ht="15">
      <c r="A40" s="39" t="s">
        <v>148</v>
      </c>
      <c r="B40" s="40">
        <v>0</v>
      </c>
      <c r="C40" s="40">
        <v>0</v>
      </c>
      <c r="D40" s="40">
        <v>555153.47</v>
      </c>
      <c r="E40" s="40">
        <v>13</v>
      </c>
      <c r="F40" s="40">
        <v>0</v>
      </c>
      <c r="G40" s="40">
        <v>0</v>
      </c>
      <c r="H40" s="40">
        <v>0</v>
      </c>
      <c r="I40" s="40">
        <v>0</v>
      </c>
      <c r="J40" s="40">
        <v>483707.49</v>
      </c>
      <c r="K40" s="40">
        <v>17</v>
      </c>
      <c r="L40" s="40">
        <v>0</v>
      </c>
      <c r="M40" s="40">
        <v>0</v>
      </c>
    </row>
    <row r="41" spans="1:13" ht="15">
      <c r="A41" s="39" t="s">
        <v>98</v>
      </c>
      <c r="B41" s="40">
        <v>1084293.73</v>
      </c>
      <c r="C41" s="40">
        <v>13</v>
      </c>
      <c r="D41" s="40">
        <v>0</v>
      </c>
      <c r="E41" s="40">
        <v>0</v>
      </c>
      <c r="F41" s="40">
        <v>0</v>
      </c>
      <c r="G41" s="40">
        <v>0</v>
      </c>
      <c r="H41" s="40">
        <v>999682.55</v>
      </c>
      <c r="I41" s="40">
        <v>13</v>
      </c>
      <c r="J41" s="40">
        <v>0</v>
      </c>
      <c r="K41" s="40">
        <v>0</v>
      </c>
      <c r="L41" s="40">
        <v>0</v>
      </c>
      <c r="M41" s="40">
        <v>0</v>
      </c>
    </row>
    <row r="42" spans="1:13" ht="15">
      <c r="A42" s="39" t="s">
        <v>99</v>
      </c>
      <c r="B42" s="40">
        <v>739509.35</v>
      </c>
      <c r="C42" s="40">
        <v>14</v>
      </c>
      <c r="D42" s="40">
        <v>0</v>
      </c>
      <c r="E42" s="40">
        <v>0</v>
      </c>
      <c r="F42" s="40">
        <v>0</v>
      </c>
      <c r="G42" s="40">
        <v>0</v>
      </c>
      <c r="H42" s="40">
        <v>738844.93</v>
      </c>
      <c r="I42" s="40">
        <v>15</v>
      </c>
      <c r="J42" s="40">
        <v>0</v>
      </c>
      <c r="K42" s="40">
        <v>0</v>
      </c>
      <c r="L42" s="40">
        <v>0</v>
      </c>
      <c r="M42" s="40">
        <v>0</v>
      </c>
    </row>
    <row r="43" spans="1:13" ht="15">
      <c r="A43" s="39" t="s">
        <v>100</v>
      </c>
      <c r="B43" s="40">
        <v>2099779.3</v>
      </c>
      <c r="C43" s="40">
        <v>34</v>
      </c>
      <c r="D43" s="40">
        <v>1368762.36</v>
      </c>
      <c r="E43" s="40">
        <v>53</v>
      </c>
      <c r="F43" s="40">
        <v>1053782.43</v>
      </c>
      <c r="G43" s="40">
        <v>27</v>
      </c>
      <c r="H43" s="40">
        <v>1505477.74</v>
      </c>
      <c r="I43" s="40">
        <v>36</v>
      </c>
      <c r="J43" s="40">
        <v>849777.2</v>
      </c>
      <c r="K43" s="40">
        <v>42</v>
      </c>
      <c r="L43" s="40">
        <v>715545.11</v>
      </c>
      <c r="M43" s="40">
        <v>27</v>
      </c>
    </row>
    <row r="44" spans="1:13" ht="15">
      <c r="A44" s="39" t="s">
        <v>101</v>
      </c>
      <c r="B44" s="40">
        <v>450642.11</v>
      </c>
      <c r="C44" s="40">
        <v>16</v>
      </c>
      <c r="D44" s="40">
        <v>74785.65</v>
      </c>
      <c r="E44" s="40">
        <v>10</v>
      </c>
      <c r="F44" s="40">
        <v>0</v>
      </c>
      <c r="G44" s="40">
        <v>0</v>
      </c>
      <c r="H44" s="40">
        <v>402258.12</v>
      </c>
      <c r="I44" s="40">
        <v>12</v>
      </c>
      <c r="J44" s="40">
        <v>71030.7</v>
      </c>
      <c r="K44" s="40">
        <v>14</v>
      </c>
      <c r="L44" s="40">
        <v>0</v>
      </c>
      <c r="M44" s="40">
        <v>0</v>
      </c>
    </row>
    <row r="45" spans="1:13" ht="15">
      <c r="A45" s="39" t="s">
        <v>102</v>
      </c>
      <c r="B45" s="40">
        <v>2072151.04</v>
      </c>
      <c r="C45" s="40">
        <v>36</v>
      </c>
      <c r="D45" s="40">
        <v>767558.77</v>
      </c>
      <c r="E45" s="40">
        <v>37</v>
      </c>
      <c r="F45" s="40">
        <v>591525.07</v>
      </c>
      <c r="G45" s="40">
        <v>22</v>
      </c>
      <c r="H45" s="40">
        <v>1830717.14</v>
      </c>
      <c r="I45" s="40">
        <v>38</v>
      </c>
      <c r="J45" s="40">
        <v>602213.07</v>
      </c>
      <c r="K45" s="40">
        <v>37</v>
      </c>
      <c r="L45" s="40">
        <v>526098.24</v>
      </c>
      <c r="M45" s="40">
        <v>22</v>
      </c>
    </row>
    <row r="46" spans="1:13" ht="15">
      <c r="A46" s="39" t="s">
        <v>103</v>
      </c>
      <c r="B46" s="40">
        <v>2911296.45</v>
      </c>
      <c r="C46" s="40">
        <v>28</v>
      </c>
      <c r="D46" s="40">
        <v>136854.63</v>
      </c>
      <c r="E46" s="40">
        <v>11</v>
      </c>
      <c r="F46" s="40">
        <v>285699.4</v>
      </c>
      <c r="G46" s="40">
        <v>13</v>
      </c>
      <c r="H46" s="40">
        <v>2971546.78</v>
      </c>
      <c r="I46" s="40">
        <v>33</v>
      </c>
      <c r="J46" s="40">
        <v>277588.02</v>
      </c>
      <c r="K46" s="40">
        <v>12</v>
      </c>
      <c r="L46" s="40">
        <v>322372.73</v>
      </c>
      <c r="M46" s="40">
        <v>16</v>
      </c>
    </row>
    <row r="47" spans="1:13" ht="15">
      <c r="A47" s="39" t="s">
        <v>104</v>
      </c>
      <c r="B47" s="40">
        <v>6037990.83</v>
      </c>
      <c r="C47" s="40">
        <v>57</v>
      </c>
      <c r="D47" s="40">
        <v>4285818.46</v>
      </c>
      <c r="E47" s="40">
        <v>43</v>
      </c>
      <c r="F47" s="40">
        <v>1354308.44</v>
      </c>
      <c r="G47" s="40">
        <v>34</v>
      </c>
      <c r="H47" s="40">
        <v>5859278.13</v>
      </c>
      <c r="I47" s="40">
        <v>57</v>
      </c>
      <c r="J47" s="40">
        <v>3852757.52</v>
      </c>
      <c r="K47" s="40">
        <v>46</v>
      </c>
      <c r="L47" s="40">
        <v>1271540.8</v>
      </c>
      <c r="M47" s="40">
        <v>35</v>
      </c>
    </row>
    <row r="48" spans="1:13" ht="15">
      <c r="A48" s="39" t="s">
        <v>105</v>
      </c>
      <c r="B48" s="40">
        <v>283317.4</v>
      </c>
      <c r="C48" s="40">
        <v>10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</row>
    <row r="49" spans="1:13" ht="15">
      <c r="A49" s="39" t="s">
        <v>106</v>
      </c>
      <c r="B49" s="40">
        <v>0</v>
      </c>
      <c r="C49" s="40">
        <v>0</v>
      </c>
      <c r="D49" s="40">
        <v>290928.13</v>
      </c>
      <c r="E49" s="40">
        <v>11</v>
      </c>
      <c r="F49" s="40">
        <v>0</v>
      </c>
      <c r="G49" s="40">
        <v>0</v>
      </c>
      <c r="H49" s="40">
        <v>0</v>
      </c>
      <c r="I49" s="40">
        <v>0</v>
      </c>
      <c r="J49" s="40">
        <v>281450.31</v>
      </c>
      <c r="K49" s="40">
        <v>10</v>
      </c>
      <c r="L49" s="40">
        <v>0</v>
      </c>
      <c r="M49" s="40">
        <v>0</v>
      </c>
    </row>
    <row r="50" spans="1:13" ht="15">
      <c r="A50" s="39" t="s">
        <v>107</v>
      </c>
      <c r="B50" s="40">
        <v>5832064.21</v>
      </c>
      <c r="C50" s="40">
        <v>60</v>
      </c>
      <c r="D50" s="40">
        <v>0</v>
      </c>
      <c r="E50" s="40">
        <v>0</v>
      </c>
      <c r="F50" s="40">
        <v>987132.35</v>
      </c>
      <c r="G50" s="40">
        <v>29</v>
      </c>
      <c r="H50" s="40">
        <v>5890385.33</v>
      </c>
      <c r="I50" s="40">
        <v>55</v>
      </c>
      <c r="J50" s="40">
        <v>1863676.32</v>
      </c>
      <c r="K50" s="40">
        <v>13</v>
      </c>
      <c r="L50" s="40">
        <v>956018.92</v>
      </c>
      <c r="M50" s="40">
        <v>27</v>
      </c>
    </row>
    <row r="51" spans="1:13" ht="15">
      <c r="A51" s="39" t="s">
        <v>108</v>
      </c>
      <c r="B51" s="40">
        <v>2856426.92</v>
      </c>
      <c r="C51" s="40">
        <v>26</v>
      </c>
      <c r="D51" s="40">
        <v>0</v>
      </c>
      <c r="E51" s="40">
        <v>0</v>
      </c>
      <c r="F51" s="40">
        <v>0</v>
      </c>
      <c r="G51" s="40">
        <v>0</v>
      </c>
      <c r="H51" s="40">
        <v>2945510.65</v>
      </c>
      <c r="I51" s="40">
        <v>29</v>
      </c>
      <c r="J51" s="40">
        <v>0</v>
      </c>
      <c r="K51" s="40">
        <v>0</v>
      </c>
      <c r="L51" s="40">
        <v>0</v>
      </c>
      <c r="M51" s="40">
        <v>0</v>
      </c>
    </row>
    <row r="52" spans="1:13" ht="15">
      <c r="A52" s="39" t="s">
        <v>109</v>
      </c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77839.28</v>
      </c>
      <c r="K52" s="40">
        <v>10</v>
      </c>
      <c r="L52" s="40">
        <v>0</v>
      </c>
      <c r="M52" s="40">
        <v>0</v>
      </c>
    </row>
    <row r="53" spans="1:13" ht="15">
      <c r="A53" s="39" t="s">
        <v>110</v>
      </c>
      <c r="B53" s="40">
        <v>6714416.66</v>
      </c>
      <c r="C53" s="40">
        <v>73</v>
      </c>
      <c r="D53" s="40">
        <v>914388.85</v>
      </c>
      <c r="E53" s="40">
        <v>10</v>
      </c>
      <c r="F53" s="40">
        <v>1156637.3</v>
      </c>
      <c r="G53" s="40">
        <v>30</v>
      </c>
      <c r="H53" s="40">
        <v>6577812.93</v>
      </c>
      <c r="I53" s="40">
        <v>69</v>
      </c>
      <c r="J53" s="40">
        <v>905174.74</v>
      </c>
      <c r="K53" s="40">
        <v>20</v>
      </c>
      <c r="L53" s="40">
        <v>1150023.72</v>
      </c>
      <c r="M53" s="40">
        <v>26</v>
      </c>
    </row>
    <row r="54" spans="1:13" ht="15">
      <c r="A54" s="39" t="s">
        <v>111</v>
      </c>
      <c r="B54" s="40">
        <v>3420721.29</v>
      </c>
      <c r="C54" s="40">
        <v>33</v>
      </c>
      <c r="D54" s="40">
        <v>185974.51</v>
      </c>
      <c r="E54" s="40">
        <v>14</v>
      </c>
      <c r="F54" s="40">
        <v>328537.82</v>
      </c>
      <c r="G54" s="40">
        <v>14</v>
      </c>
      <c r="H54" s="40">
        <v>3324367.13</v>
      </c>
      <c r="I54" s="40">
        <v>36</v>
      </c>
      <c r="J54" s="40">
        <v>242728.11</v>
      </c>
      <c r="K54" s="40">
        <v>19</v>
      </c>
      <c r="L54" s="40">
        <v>291365.37</v>
      </c>
      <c r="M54" s="40">
        <v>16</v>
      </c>
    </row>
    <row r="55" spans="1:13" ht="15">
      <c r="A55" s="39" t="s">
        <v>112</v>
      </c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25805.74</v>
      </c>
      <c r="K55" s="40">
        <v>11</v>
      </c>
      <c r="L55" s="40">
        <v>0</v>
      </c>
      <c r="M55" s="40">
        <v>0</v>
      </c>
    </row>
    <row r="56" spans="1:13" ht="15">
      <c r="A56" s="39" t="s">
        <v>113</v>
      </c>
      <c r="B56" s="40">
        <v>0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129706.76</v>
      </c>
      <c r="K56" s="40">
        <v>11</v>
      </c>
      <c r="L56" s="40">
        <v>0</v>
      </c>
      <c r="M56" s="40">
        <v>0</v>
      </c>
    </row>
    <row r="57" spans="1:13" ht="15">
      <c r="A57" s="39" t="s">
        <v>114</v>
      </c>
      <c r="B57" s="40">
        <v>2571490.9</v>
      </c>
      <c r="C57" s="40">
        <v>33</v>
      </c>
      <c r="D57" s="40">
        <v>0</v>
      </c>
      <c r="E57" s="40">
        <v>0</v>
      </c>
      <c r="F57" s="40">
        <v>387477.38</v>
      </c>
      <c r="G57" s="40">
        <v>15</v>
      </c>
      <c r="H57" s="40">
        <v>2577284.03</v>
      </c>
      <c r="I57" s="40">
        <v>37</v>
      </c>
      <c r="J57" s="40">
        <v>0</v>
      </c>
      <c r="K57" s="40">
        <v>0</v>
      </c>
      <c r="L57" s="40">
        <v>400207.5</v>
      </c>
      <c r="M57" s="40">
        <v>16</v>
      </c>
    </row>
    <row r="58" spans="1:13" ht="15">
      <c r="A58" s="39" t="s">
        <v>115</v>
      </c>
      <c r="B58" s="40">
        <v>0</v>
      </c>
      <c r="C58" s="40">
        <v>0</v>
      </c>
      <c r="D58" s="40">
        <v>303700.5</v>
      </c>
      <c r="E58" s="40">
        <v>17</v>
      </c>
      <c r="F58" s="40">
        <v>0</v>
      </c>
      <c r="G58" s="40">
        <v>0</v>
      </c>
      <c r="H58" s="40">
        <v>0</v>
      </c>
      <c r="I58" s="40">
        <v>0</v>
      </c>
      <c r="J58" s="40">
        <v>286214.83</v>
      </c>
      <c r="K58" s="40">
        <v>18</v>
      </c>
      <c r="L58" s="40">
        <v>0</v>
      </c>
      <c r="M58" s="40">
        <v>0</v>
      </c>
    </row>
    <row r="59" spans="1:13" ht="15">
      <c r="A59" s="39" t="s">
        <v>116</v>
      </c>
      <c r="B59" s="40">
        <v>959491.6</v>
      </c>
      <c r="C59" s="40">
        <v>22</v>
      </c>
      <c r="D59" s="40">
        <v>0</v>
      </c>
      <c r="E59" s="40">
        <v>0</v>
      </c>
      <c r="F59" s="40">
        <v>0</v>
      </c>
      <c r="G59" s="40">
        <v>0</v>
      </c>
      <c r="H59" s="40">
        <v>956244.25</v>
      </c>
      <c r="I59" s="40">
        <v>21</v>
      </c>
      <c r="J59" s="40">
        <v>0</v>
      </c>
      <c r="K59" s="40">
        <v>0</v>
      </c>
      <c r="L59" s="40">
        <v>0</v>
      </c>
      <c r="M59" s="40">
        <v>0</v>
      </c>
    </row>
    <row r="60" spans="1:13" ht="15">
      <c r="A60" s="39" t="s">
        <v>117</v>
      </c>
      <c r="B60" s="40">
        <v>0</v>
      </c>
      <c r="C60" s="40">
        <v>0</v>
      </c>
      <c r="D60" s="40">
        <v>79396.29</v>
      </c>
      <c r="E60" s="40">
        <v>10</v>
      </c>
      <c r="F60" s="40">
        <v>0</v>
      </c>
      <c r="G60" s="40">
        <v>0</v>
      </c>
      <c r="H60" s="40">
        <v>0</v>
      </c>
      <c r="I60" s="40">
        <v>0</v>
      </c>
      <c r="J60" s="40">
        <v>174829.3</v>
      </c>
      <c r="K60" s="40">
        <v>11</v>
      </c>
      <c r="L60" s="40">
        <v>0</v>
      </c>
      <c r="M60" s="40">
        <v>0</v>
      </c>
    </row>
    <row r="61" spans="1:13" ht="15">
      <c r="A61" s="39" t="s">
        <v>149</v>
      </c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35992</v>
      </c>
      <c r="K61" s="40">
        <v>12</v>
      </c>
      <c r="L61" s="40">
        <v>0</v>
      </c>
      <c r="M61" s="40">
        <v>0</v>
      </c>
    </row>
    <row r="62" spans="1:13" ht="15">
      <c r="A62" s="39" t="s">
        <v>118</v>
      </c>
      <c r="B62" s="40">
        <v>688517.58</v>
      </c>
      <c r="C62" s="40">
        <v>15</v>
      </c>
      <c r="D62" s="40">
        <v>0</v>
      </c>
      <c r="E62" s="40">
        <v>0</v>
      </c>
      <c r="F62" s="40">
        <v>0</v>
      </c>
      <c r="G62" s="40">
        <v>0</v>
      </c>
      <c r="H62" s="40">
        <v>592770.86</v>
      </c>
      <c r="I62" s="40">
        <v>14</v>
      </c>
      <c r="J62" s="40">
        <v>0</v>
      </c>
      <c r="K62" s="40">
        <v>0</v>
      </c>
      <c r="L62" s="40">
        <v>0</v>
      </c>
      <c r="M62" s="40">
        <v>0</v>
      </c>
    </row>
    <row r="63" spans="1:13" ht="15">
      <c r="A63" s="39" t="s">
        <v>119</v>
      </c>
      <c r="B63" s="40">
        <v>523449.63</v>
      </c>
      <c r="C63" s="40">
        <v>13</v>
      </c>
      <c r="D63" s="40">
        <v>0</v>
      </c>
      <c r="E63" s="40">
        <v>0</v>
      </c>
      <c r="F63" s="40">
        <v>0</v>
      </c>
      <c r="G63" s="40">
        <v>0</v>
      </c>
      <c r="H63" s="40">
        <v>571531.16</v>
      </c>
      <c r="I63" s="40">
        <v>16</v>
      </c>
      <c r="J63" s="40">
        <v>0</v>
      </c>
      <c r="K63" s="40">
        <v>0</v>
      </c>
      <c r="L63" s="40">
        <v>0</v>
      </c>
      <c r="M63" s="40">
        <v>0</v>
      </c>
    </row>
    <row r="64" spans="1:13" ht="15">
      <c r="A64" s="39" t="s">
        <v>120</v>
      </c>
      <c r="B64" s="40">
        <v>1582892.81</v>
      </c>
      <c r="C64" s="40">
        <v>23</v>
      </c>
      <c r="D64" s="40">
        <v>0</v>
      </c>
      <c r="E64" s="40">
        <v>0</v>
      </c>
      <c r="F64" s="40">
        <v>0</v>
      </c>
      <c r="G64" s="40">
        <v>0</v>
      </c>
      <c r="H64" s="40">
        <v>1762350.66</v>
      </c>
      <c r="I64" s="40">
        <v>29</v>
      </c>
      <c r="J64" s="40">
        <v>0</v>
      </c>
      <c r="K64" s="40">
        <v>0</v>
      </c>
      <c r="L64" s="40">
        <v>148624.73</v>
      </c>
      <c r="M64" s="40">
        <v>10</v>
      </c>
    </row>
    <row r="65" spans="1:13" ht="15">
      <c r="A65" s="39" t="s">
        <v>121</v>
      </c>
      <c r="B65" s="40">
        <v>873306.73</v>
      </c>
      <c r="C65" s="40">
        <v>10</v>
      </c>
      <c r="D65" s="40">
        <v>0</v>
      </c>
      <c r="E65" s="40">
        <v>0</v>
      </c>
      <c r="F65" s="40">
        <v>0</v>
      </c>
      <c r="G65" s="40">
        <v>0</v>
      </c>
      <c r="H65" s="40">
        <v>774796.47</v>
      </c>
      <c r="I65" s="40">
        <v>12</v>
      </c>
      <c r="J65" s="40">
        <v>0</v>
      </c>
      <c r="K65" s="40">
        <v>0</v>
      </c>
      <c r="L65" s="40">
        <v>0</v>
      </c>
      <c r="M65" s="40">
        <v>0</v>
      </c>
    </row>
    <row r="66" spans="1:13" ht="15">
      <c r="A66" s="39" t="s">
        <v>122</v>
      </c>
      <c r="B66" s="40">
        <v>1339387.71</v>
      </c>
      <c r="C66" s="40">
        <v>32</v>
      </c>
      <c r="D66" s="40">
        <v>0</v>
      </c>
      <c r="E66" s="40">
        <v>0</v>
      </c>
      <c r="F66" s="40">
        <v>280907.33</v>
      </c>
      <c r="G66" s="40">
        <v>13</v>
      </c>
      <c r="H66" s="40">
        <v>1364200.36</v>
      </c>
      <c r="I66" s="40">
        <v>34</v>
      </c>
      <c r="J66" s="40">
        <v>0</v>
      </c>
      <c r="K66" s="40">
        <v>0</v>
      </c>
      <c r="L66" s="40">
        <v>310065.46</v>
      </c>
      <c r="M66" s="40">
        <v>13</v>
      </c>
    </row>
    <row r="67" spans="1:13" ht="15">
      <c r="A67" s="39" t="s">
        <v>123</v>
      </c>
      <c r="B67" s="40">
        <v>1043897.17</v>
      </c>
      <c r="C67" s="40">
        <v>11</v>
      </c>
      <c r="D67" s="40">
        <v>0</v>
      </c>
      <c r="E67" s="40">
        <v>0</v>
      </c>
      <c r="F67" s="40">
        <v>0</v>
      </c>
      <c r="G67" s="40">
        <v>0</v>
      </c>
      <c r="H67" s="40">
        <v>1067508.85</v>
      </c>
      <c r="I67" s="40">
        <v>12</v>
      </c>
      <c r="J67" s="40">
        <v>0</v>
      </c>
      <c r="K67" s="40">
        <v>0</v>
      </c>
      <c r="L67" s="40">
        <v>0</v>
      </c>
      <c r="M67" s="40">
        <v>0</v>
      </c>
    </row>
    <row r="68" spans="1:13" ht="15">
      <c r="A68" s="39" t="s">
        <v>124</v>
      </c>
      <c r="B68" s="40">
        <v>12308978.47</v>
      </c>
      <c r="C68" s="40">
        <v>107</v>
      </c>
      <c r="D68" s="40">
        <v>2032637.47</v>
      </c>
      <c r="E68" s="40">
        <v>17</v>
      </c>
      <c r="F68" s="40">
        <v>1371378.41</v>
      </c>
      <c r="G68" s="40">
        <v>43</v>
      </c>
      <c r="H68" s="40">
        <v>11877537.83</v>
      </c>
      <c r="I68" s="40">
        <v>111</v>
      </c>
      <c r="J68" s="40">
        <v>1907442.33</v>
      </c>
      <c r="K68" s="40">
        <v>19</v>
      </c>
      <c r="L68" s="40">
        <v>1382346.09</v>
      </c>
      <c r="M68" s="40">
        <v>46</v>
      </c>
    </row>
    <row r="69" spans="1:13" ht="15">
      <c r="A69" s="39" t="s">
        <v>125</v>
      </c>
      <c r="B69" s="40">
        <v>0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41818</v>
      </c>
      <c r="K69" s="40">
        <v>10</v>
      </c>
      <c r="L69" s="40">
        <v>0</v>
      </c>
      <c r="M69" s="40">
        <v>0</v>
      </c>
    </row>
    <row r="70" spans="1:13" ht="15">
      <c r="A70" s="39" t="s">
        <v>126</v>
      </c>
      <c r="B70" s="40">
        <v>3246990.07</v>
      </c>
      <c r="C70" s="40">
        <v>35</v>
      </c>
      <c r="D70" s="40">
        <v>1207581.03</v>
      </c>
      <c r="E70" s="40">
        <v>16</v>
      </c>
      <c r="F70" s="40">
        <v>477852.81</v>
      </c>
      <c r="G70" s="40">
        <v>18</v>
      </c>
      <c r="H70" s="40">
        <v>3286327.76</v>
      </c>
      <c r="I70" s="40">
        <v>40</v>
      </c>
      <c r="J70" s="40">
        <v>1311498.25</v>
      </c>
      <c r="K70" s="40">
        <v>13</v>
      </c>
      <c r="L70" s="40">
        <v>486844.45</v>
      </c>
      <c r="M70" s="40">
        <v>21</v>
      </c>
    </row>
    <row r="71" spans="1:13" ht="15">
      <c r="A71" s="39" t="s">
        <v>127</v>
      </c>
      <c r="B71" s="40">
        <v>21406724.41</v>
      </c>
      <c r="C71" s="40">
        <v>107</v>
      </c>
      <c r="D71" s="40">
        <v>11175893.58</v>
      </c>
      <c r="E71" s="40">
        <v>26</v>
      </c>
      <c r="F71" s="40">
        <v>2439093.55</v>
      </c>
      <c r="G71" s="40">
        <v>41</v>
      </c>
      <c r="H71" s="40">
        <v>21298008.07</v>
      </c>
      <c r="I71" s="40">
        <v>104</v>
      </c>
      <c r="J71" s="40">
        <v>11435030.97</v>
      </c>
      <c r="K71" s="40">
        <v>23</v>
      </c>
      <c r="L71" s="40">
        <v>2449692.85</v>
      </c>
      <c r="M71" s="40">
        <v>39</v>
      </c>
    </row>
    <row r="72" spans="1:13" ht="15">
      <c r="A72" s="39" t="s">
        <v>128</v>
      </c>
      <c r="B72" s="40">
        <v>675308.95</v>
      </c>
      <c r="C72" s="40">
        <v>18</v>
      </c>
      <c r="D72" s="40">
        <v>157653.03</v>
      </c>
      <c r="E72" s="40">
        <v>19</v>
      </c>
      <c r="F72" s="40">
        <v>0</v>
      </c>
      <c r="G72" s="40">
        <v>0</v>
      </c>
      <c r="H72" s="40">
        <v>654379.97</v>
      </c>
      <c r="I72" s="40">
        <v>19</v>
      </c>
      <c r="J72" s="40">
        <v>162449.14</v>
      </c>
      <c r="K72" s="40">
        <v>19</v>
      </c>
      <c r="L72" s="40">
        <v>0</v>
      </c>
      <c r="M72" s="40">
        <v>0</v>
      </c>
    </row>
    <row r="73" spans="1:13" ht="15">
      <c r="A73" s="39" t="s">
        <v>129</v>
      </c>
      <c r="B73" s="40">
        <v>2698719.79</v>
      </c>
      <c r="C73" s="40">
        <v>35</v>
      </c>
      <c r="D73" s="40">
        <v>0</v>
      </c>
      <c r="E73" s="40">
        <v>0</v>
      </c>
      <c r="F73" s="40">
        <v>221444.04</v>
      </c>
      <c r="G73" s="40">
        <v>15</v>
      </c>
      <c r="H73" s="40">
        <v>2717143.26</v>
      </c>
      <c r="I73" s="40">
        <v>34</v>
      </c>
      <c r="J73" s="40">
        <v>0</v>
      </c>
      <c r="K73" s="40">
        <v>0</v>
      </c>
      <c r="L73" s="40">
        <v>201669.81</v>
      </c>
      <c r="M73" s="40">
        <v>15</v>
      </c>
    </row>
    <row r="74" spans="1:13" ht="15">
      <c r="A74" s="39" t="s">
        <v>130</v>
      </c>
      <c r="B74" s="40">
        <v>5151112.16</v>
      </c>
      <c r="C74" s="40">
        <v>56</v>
      </c>
      <c r="D74" s="40">
        <v>0</v>
      </c>
      <c r="E74" s="40">
        <v>0</v>
      </c>
      <c r="F74" s="40">
        <v>682948.48</v>
      </c>
      <c r="G74" s="40">
        <v>22</v>
      </c>
      <c r="H74" s="40">
        <v>4558298.73</v>
      </c>
      <c r="I74" s="40">
        <v>53</v>
      </c>
      <c r="J74" s="40">
        <v>0</v>
      </c>
      <c r="K74" s="40">
        <v>0</v>
      </c>
      <c r="L74" s="40">
        <v>592331.25</v>
      </c>
      <c r="M74" s="40">
        <v>22</v>
      </c>
    </row>
    <row r="75" spans="1:13" ht="15">
      <c r="A75" s="39" t="s">
        <v>131</v>
      </c>
      <c r="B75" s="40">
        <v>2236522.76</v>
      </c>
      <c r="C75" s="40">
        <v>13</v>
      </c>
      <c r="D75" s="40">
        <v>0</v>
      </c>
      <c r="E75" s="40">
        <v>0</v>
      </c>
      <c r="F75" s="40">
        <v>0</v>
      </c>
      <c r="G75" s="40">
        <v>0</v>
      </c>
      <c r="H75" s="40">
        <v>2306618.79</v>
      </c>
      <c r="I75" s="40">
        <v>15</v>
      </c>
      <c r="J75" s="40">
        <v>0</v>
      </c>
      <c r="K75" s="40">
        <v>0</v>
      </c>
      <c r="L75" s="40">
        <v>0</v>
      </c>
      <c r="M75" s="40">
        <v>0</v>
      </c>
    </row>
    <row r="76" spans="1:13" ht="15">
      <c r="A76" s="39" t="s">
        <v>132</v>
      </c>
      <c r="B76" s="40">
        <v>3397357.59</v>
      </c>
      <c r="C76" s="40">
        <v>46</v>
      </c>
      <c r="D76" s="40">
        <v>0</v>
      </c>
      <c r="E76" s="40">
        <v>0</v>
      </c>
      <c r="F76" s="40">
        <v>318973.24</v>
      </c>
      <c r="G76" s="40">
        <v>21</v>
      </c>
      <c r="H76" s="40">
        <v>3266090.94</v>
      </c>
      <c r="I76" s="40">
        <v>51</v>
      </c>
      <c r="J76" s="40">
        <v>0</v>
      </c>
      <c r="K76" s="40">
        <v>0</v>
      </c>
      <c r="L76" s="40">
        <v>284252.23</v>
      </c>
      <c r="M76" s="40">
        <v>19</v>
      </c>
    </row>
    <row r="77" spans="1:13" ht="15">
      <c r="A77" s="36" t="s">
        <v>133</v>
      </c>
      <c r="B77" s="36">
        <v>8064937.33</v>
      </c>
      <c r="C77" s="36">
        <v>76</v>
      </c>
      <c r="D77" s="36">
        <v>7572835.76</v>
      </c>
      <c r="E77" s="36">
        <v>103</v>
      </c>
      <c r="F77" s="36">
        <v>2492777.76</v>
      </c>
      <c r="G77" s="36">
        <v>49</v>
      </c>
      <c r="H77" s="36">
        <v>6990090.56</v>
      </c>
      <c r="I77" s="36">
        <v>73</v>
      </c>
      <c r="J77" s="36">
        <v>6543313.75</v>
      </c>
      <c r="K77" s="36">
        <v>113</v>
      </c>
      <c r="L77" s="36">
        <v>2179129.79</v>
      </c>
      <c r="M77" s="36">
        <v>44</v>
      </c>
    </row>
    <row r="78" spans="1:13" ht="15">
      <c r="A78" s="36" t="s">
        <v>134</v>
      </c>
      <c r="B78" s="36">
        <v>1519363.13</v>
      </c>
      <c r="C78" s="36">
        <v>17</v>
      </c>
      <c r="D78" s="36">
        <v>0</v>
      </c>
      <c r="E78" s="36">
        <v>0</v>
      </c>
      <c r="F78" s="36">
        <v>0</v>
      </c>
      <c r="G78" s="36">
        <v>0</v>
      </c>
      <c r="H78" s="36">
        <v>1545064.97</v>
      </c>
      <c r="I78" s="36">
        <v>18</v>
      </c>
      <c r="J78" s="36">
        <v>0</v>
      </c>
      <c r="K78" s="36">
        <v>0</v>
      </c>
      <c r="L78" s="36">
        <v>0</v>
      </c>
      <c r="M78" s="36">
        <v>0</v>
      </c>
    </row>
    <row r="79" spans="1:13" ht="15">
      <c r="A79" s="36" t="s">
        <v>135</v>
      </c>
      <c r="B79" s="36">
        <v>1163820.59</v>
      </c>
      <c r="C79" s="36">
        <v>17</v>
      </c>
      <c r="D79" s="36">
        <v>0</v>
      </c>
      <c r="E79" s="36">
        <v>0</v>
      </c>
      <c r="F79" s="36">
        <v>0</v>
      </c>
      <c r="G79" s="36">
        <v>0</v>
      </c>
      <c r="H79" s="36">
        <v>1071340.23</v>
      </c>
      <c r="I79" s="36">
        <v>18</v>
      </c>
      <c r="J79" s="36">
        <v>170590.9</v>
      </c>
      <c r="K79" s="36">
        <v>12</v>
      </c>
      <c r="L79" s="36">
        <v>0</v>
      </c>
      <c r="M79" s="36">
        <v>0</v>
      </c>
    </row>
    <row r="80" spans="1:13" ht="15">
      <c r="A80" s="36" t="s">
        <v>136</v>
      </c>
      <c r="B80" s="36">
        <v>1801897.94</v>
      </c>
      <c r="C80" s="36">
        <v>29</v>
      </c>
      <c r="D80" s="36">
        <v>421661.36</v>
      </c>
      <c r="E80" s="36">
        <v>22</v>
      </c>
      <c r="F80" s="36">
        <v>549516.04</v>
      </c>
      <c r="G80" s="36">
        <v>19</v>
      </c>
      <c r="H80" s="36">
        <v>1683660.38</v>
      </c>
      <c r="I80" s="36">
        <v>32</v>
      </c>
      <c r="J80" s="36">
        <v>427894.9</v>
      </c>
      <c r="K80" s="36">
        <v>22</v>
      </c>
      <c r="L80" s="36">
        <v>502027.77</v>
      </c>
      <c r="M80" s="36">
        <v>20</v>
      </c>
    </row>
    <row r="81" spans="1:13" ht="15">
      <c r="A81" s="36" t="s">
        <v>137</v>
      </c>
      <c r="B81" s="36">
        <v>803202.91</v>
      </c>
      <c r="C81" s="36">
        <v>20</v>
      </c>
      <c r="D81" s="36">
        <v>618443.53</v>
      </c>
      <c r="E81" s="36">
        <v>25</v>
      </c>
      <c r="F81" s="36">
        <v>291805.25</v>
      </c>
      <c r="G81" s="36">
        <v>13</v>
      </c>
      <c r="H81" s="36">
        <v>692620.77</v>
      </c>
      <c r="I81" s="36">
        <v>18</v>
      </c>
      <c r="J81" s="36">
        <v>570088.44</v>
      </c>
      <c r="K81" s="36">
        <v>29</v>
      </c>
      <c r="L81" s="36">
        <v>272851.44</v>
      </c>
      <c r="M81" s="36">
        <v>13</v>
      </c>
    </row>
    <row r="82" spans="1:13" ht="15">
      <c r="A82" s="36" t="s">
        <v>138</v>
      </c>
      <c r="B82" s="36">
        <v>3949478.4</v>
      </c>
      <c r="C82" s="36">
        <v>43</v>
      </c>
      <c r="D82" s="36">
        <v>1603837.56</v>
      </c>
      <c r="E82" s="36">
        <v>16</v>
      </c>
      <c r="F82" s="36">
        <v>1104760.44</v>
      </c>
      <c r="G82" s="36">
        <v>20</v>
      </c>
      <c r="H82" s="36">
        <v>3756822.53</v>
      </c>
      <c r="I82" s="36">
        <v>42</v>
      </c>
      <c r="J82" s="36">
        <v>1406948.02</v>
      </c>
      <c r="K82" s="36">
        <v>27</v>
      </c>
      <c r="L82" s="36">
        <v>1073455.93</v>
      </c>
      <c r="M82" s="36">
        <v>19</v>
      </c>
    </row>
    <row r="83" spans="1:13" ht="15">
      <c r="A83" s="36" t="s">
        <v>139</v>
      </c>
      <c r="B83" s="36">
        <v>406911.97</v>
      </c>
      <c r="C83" s="36">
        <v>11</v>
      </c>
      <c r="D83" s="36">
        <v>0</v>
      </c>
      <c r="E83" s="36">
        <v>0</v>
      </c>
      <c r="F83" s="36">
        <v>0</v>
      </c>
      <c r="G83" s="36">
        <v>0</v>
      </c>
      <c r="H83" s="36">
        <v>387534.95</v>
      </c>
      <c r="I83" s="36">
        <v>11</v>
      </c>
      <c r="J83" s="36">
        <v>0</v>
      </c>
      <c r="K83" s="36">
        <v>0</v>
      </c>
      <c r="L83" s="36">
        <v>0</v>
      </c>
      <c r="M83" s="36">
        <v>0</v>
      </c>
    </row>
    <row r="84" spans="1:13" ht="15">
      <c r="A84" s="36" t="s">
        <v>150</v>
      </c>
      <c r="B84" s="36">
        <v>0</v>
      </c>
      <c r="C84" s="36">
        <v>0</v>
      </c>
      <c r="D84" s="36">
        <v>123014.79</v>
      </c>
      <c r="E84" s="36">
        <v>10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</row>
    <row r="85" spans="1:13" ht="15">
      <c r="A85" s="36" t="s">
        <v>140</v>
      </c>
      <c r="B85" s="36">
        <v>9204117.05</v>
      </c>
      <c r="C85" s="36">
        <v>54</v>
      </c>
      <c r="D85" s="36">
        <v>0</v>
      </c>
      <c r="E85" s="36">
        <v>0</v>
      </c>
      <c r="F85" s="36">
        <v>1108477.56</v>
      </c>
      <c r="G85" s="36">
        <v>21</v>
      </c>
      <c r="H85" s="36">
        <v>9317115.63</v>
      </c>
      <c r="I85" s="36">
        <v>50</v>
      </c>
      <c r="J85" s="36">
        <v>2235783.75</v>
      </c>
      <c r="K85" s="36">
        <v>10</v>
      </c>
      <c r="L85" s="36">
        <v>1212253.47</v>
      </c>
      <c r="M85" s="36">
        <v>21</v>
      </c>
    </row>
    <row r="86" spans="1:13" ht="15">
      <c r="A86" s="36" t="s">
        <v>141</v>
      </c>
      <c r="B86" s="36">
        <v>1442529.03</v>
      </c>
      <c r="C86" s="36">
        <v>25</v>
      </c>
      <c r="D86" s="36">
        <v>184504.05</v>
      </c>
      <c r="E86" s="36">
        <v>23</v>
      </c>
      <c r="F86" s="36">
        <v>311690.33</v>
      </c>
      <c r="G86" s="36">
        <v>16</v>
      </c>
      <c r="H86" s="36">
        <v>1330271.79</v>
      </c>
      <c r="I86" s="36">
        <v>26</v>
      </c>
      <c r="J86" s="36">
        <v>200186.11</v>
      </c>
      <c r="K86" s="36">
        <v>30</v>
      </c>
      <c r="L86" s="36">
        <v>279101.36</v>
      </c>
      <c r="M86" s="36">
        <v>16</v>
      </c>
    </row>
    <row r="87" spans="1:13" ht="15">
      <c r="A87" s="36" t="s">
        <v>142</v>
      </c>
      <c r="B87" s="36">
        <v>946537.66</v>
      </c>
      <c r="C87" s="36">
        <v>13</v>
      </c>
      <c r="D87" s="36">
        <v>0</v>
      </c>
      <c r="E87" s="36">
        <v>0</v>
      </c>
      <c r="F87" s="36">
        <v>0</v>
      </c>
      <c r="G87" s="36">
        <v>0</v>
      </c>
      <c r="H87" s="36">
        <v>922605.82</v>
      </c>
      <c r="I87" s="36">
        <v>16</v>
      </c>
      <c r="J87" s="36">
        <v>0</v>
      </c>
      <c r="K87" s="36">
        <v>0</v>
      </c>
      <c r="L87" s="36">
        <v>0</v>
      </c>
      <c r="M87" s="36">
        <v>0</v>
      </c>
    </row>
    <row r="88" spans="1:13" ht="15">
      <c r="A88" s="36" t="s">
        <v>143</v>
      </c>
      <c r="B88" s="36">
        <v>0</v>
      </c>
      <c r="C88" s="36">
        <v>0</v>
      </c>
      <c r="D88" s="36">
        <v>96096.31</v>
      </c>
      <c r="E88" s="36">
        <v>18</v>
      </c>
      <c r="F88" s="36">
        <v>0</v>
      </c>
      <c r="G88" s="36">
        <v>0</v>
      </c>
      <c r="H88" s="36">
        <v>0</v>
      </c>
      <c r="I88" s="36">
        <v>0</v>
      </c>
      <c r="J88" s="36">
        <v>154591.63</v>
      </c>
      <c r="K88" s="36">
        <v>18</v>
      </c>
      <c r="L88" s="36">
        <v>0</v>
      </c>
      <c r="M88" s="36">
        <v>0</v>
      </c>
    </row>
    <row r="89" spans="1:13" ht="15">
      <c r="A89" s="36" t="s">
        <v>144</v>
      </c>
      <c r="B89" s="36">
        <v>2872841.71</v>
      </c>
      <c r="C89" s="36">
        <v>35</v>
      </c>
      <c r="D89" s="36">
        <v>0</v>
      </c>
      <c r="E89" s="36">
        <v>0</v>
      </c>
      <c r="F89" s="36">
        <v>1207103.89</v>
      </c>
      <c r="G89" s="36">
        <v>15</v>
      </c>
      <c r="H89" s="36">
        <v>3012249.02</v>
      </c>
      <c r="I89" s="36">
        <v>35</v>
      </c>
      <c r="J89" s="36">
        <v>0</v>
      </c>
      <c r="K89" s="36">
        <v>0</v>
      </c>
      <c r="L89" s="36">
        <v>1201939.59</v>
      </c>
      <c r="M89" s="36">
        <v>17</v>
      </c>
    </row>
    <row r="90" spans="1:13" ht="15">
      <c r="A90" s="36" t="s">
        <v>145</v>
      </c>
      <c r="B90" s="36">
        <v>3290971.76</v>
      </c>
      <c r="C90" s="36">
        <v>28</v>
      </c>
      <c r="D90" s="36">
        <v>3286041.82</v>
      </c>
      <c r="E90" s="36">
        <v>32</v>
      </c>
      <c r="F90" s="36">
        <v>933237.56</v>
      </c>
      <c r="G90" s="36">
        <v>17</v>
      </c>
      <c r="H90" s="36">
        <v>3148288.65</v>
      </c>
      <c r="I90" s="36">
        <v>27</v>
      </c>
      <c r="J90" s="36">
        <v>3020123.63</v>
      </c>
      <c r="K90" s="36">
        <v>33</v>
      </c>
      <c r="L90" s="36">
        <v>911955.41</v>
      </c>
      <c r="M90" s="36">
        <v>15</v>
      </c>
    </row>
    <row r="91" spans="1:13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A2" sqref="A2:M16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33</v>
      </c>
      <c r="B1" s="34" t="s">
        <v>19</v>
      </c>
      <c r="C1" s="33" t="s">
        <v>23</v>
      </c>
      <c r="D1" s="34" t="s">
        <v>24</v>
      </c>
      <c r="E1" s="33" t="s">
        <v>25</v>
      </c>
      <c r="F1" s="34" t="s">
        <v>21</v>
      </c>
      <c r="G1" s="33" t="s">
        <v>26</v>
      </c>
      <c r="H1" s="34" t="s">
        <v>27</v>
      </c>
      <c r="I1" s="33" t="s">
        <v>28</v>
      </c>
      <c r="J1" s="34" t="s">
        <v>29</v>
      </c>
      <c r="K1" s="33" t="s">
        <v>30</v>
      </c>
      <c r="L1" s="34" t="s">
        <v>31</v>
      </c>
      <c r="M1" s="33" t="s">
        <v>32</v>
      </c>
    </row>
    <row r="2" spans="1:18" ht="15">
      <c r="A2" s="36" t="s">
        <v>47</v>
      </c>
      <c r="B2" s="36">
        <v>11084891.57</v>
      </c>
      <c r="C2" s="37">
        <v>145</v>
      </c>
      <c r="D2" s="36">
        <v>3072880.31</v>
      </c>
      <c r="E2" s="37">
        <v>103</v>
      </c>
      <c r="F2" s="36">
        <v>1907821.3</v>
      </c>
      <c r="G2" s="37">
        <v>62</v>
      </c>
      <c r="H2" s="36">
        <v>11208121.87</v>
      </c>
      <c r="I2" s="37">
        <v>149</v>
      </c>
      <c r="J2" s="36">
        <v>3552329.4</v>
      </c>
      <c r="K2" s="37">
        <v>126</v>
      </c>
      <c r="L2" s="36">
        <v>1893519.94</v>
      </c>
      <c r="M2" s="38">
        <v>59</v>
      </c>
      <c r="N2" s="36"/>
      <c r="O2" s="36"/>
      <c r="P2" s="36"/>
      <c r="Q2" s="36"/>
      <c r="R2" s="36"/>
    </row>
    <row r="3" spans="1:18" ht="15">
      <c r="A3" s="36" t="s">
        <v>48</v>
      </c>
      <c r="B3" s="36">
        <v>15913979.43</v>
      </c>
      <c r="C3" s="37">
        <v>189</v>
      </c>
      <c r="D3" s="36">
        <v>6846931.49</v>
      </c>
      <c r="E3" s="37">
        <v>143</v>
      </c>
      <c r="F3" s="36">
        <v>2814880.22</v>
      </c>
      <c r="G3" s="37">
        <v>92</v>
      </c>
      <c r="H3" s="36">
        <v>15438044.24</v>
      </c>
      <c r="I3" s="37">
        <v>187</v>
      </c>
      <c r="J3" s="36">
        <v>6226004.17</v>
      </c>
      <c r="K3" s="37">
        <v>158</v>
      </c>
      <c r="L3" s="36">
        <v>2678932.49</v>
      </c>
      <c r="M3" s="38">
        <v>90</v>
      </c>
      <c r="N3" s="36"/>
      <c r="O3" s="36"/>
      <c r="P3" s="36"/>
      <c r="Q3" s="36"/>
      <c r="R3" s="36"/>
    </row>
    <row r="4" spans="1:18" ht="15">
      <c r="A4" s="36" t="s">
        <v>49</v>
      </c>
      <c r="B4" s="36">
        <v>8589637.96</v>
      </c>
      <c r="C4" s="37">
        <v>132</v>
      </c>
      <c r="D4" s="36">
        <v>1654075.52</v>
      </c>
      <c r="E4" s="37">
        <v>79</v>
      </c>
      <c r="F4" s="36">
        <v>1066637.45</v>
      </c>
      <c r="G4" s="37">
        <v>53</v>
      </c>
      <c r="H4" s="36">
        <v>8325117.28</v>
      </c>
      <c r="I4" s="37">
        <v>139</v>
      </c>
      <c r="J4" s="36">
        <v>1714512.61</v>
      </c>
      <c r="K4" s="37">
        <v>90</v>
      </c>
      <c r="L4" s="36">
        <v>1001119.71</v>
      </c>
      <c r="M4" s="38">
        <v>50</v>
      </c>
      <c r="N4" s="36"/>
      <c r="O4" s="36"/>
      <c r="P4" s="36"/>
      <c r="Q4" s="36"/>
      <c r="R4" s="36"/>
    </row>
    <row r="5" spans="1:18" ht="15">
      <c r="A5" s="36" t="s">
        <v>50</v>
      </c>
      <c r="B5" s="36">
        <v>87706797.31</v>
      </c>
      <c r="C5" s="37">
        <v>676</v>
      </c>
      <c r="D5" s="36">
        <v>30654004.22</v>
      </c>
      <c r="E5" s="37">
        <v>156</v>
      </c>
      <c r="F5" s="36">
        <v>17658384.54</v>
      </c>
      <c r="G5" s="37">
        <v>278</v>
      </c>
      <c r="H5" s="36">
        <v>86950462.3</v>
      </c>
      <c r="I5" s="37">
        <v>664</v>
      </c>
      <c r="J5" s="36">
        <v>30737113.53</v>
      </c>
      <c r="K5" s="37">
        <v>191</v>
      </c>
      <c r="L5" s="36">
        <v>17791586.61</v>
      </c>
      <c r="M5" s="38">
        <v>273</v>
      </c>
      <c r="N5" s="36"/>
      <c r="O5" s="36"/>
      <c r="P5" s="36"/>
      <c r="Q5" s="36"/>
      <c r="R5" s="36"/>
    </row>
    <row r="6" spans="1:18" ht="15">
      <c r="A6" s="36" t="s">
        <v>51</v>
      </c>
      <c r="B6" s="36">
        <v>336672.97</v>
      </c>
      <c r="C6" s="37">
        <v>15</v>
      </c>
      <c r="D6" s="36">
        <v>124297.72</v>
      </c>
      <c r="E6" s="37">
        <v>17</v>
      </c>
      <c r="F6" s="36">
        <v>0</v>
      </c>
      <c r="G6" s="37">
        <v>0</v>
      </c>
      <c r="H6" s="36">
        <v>319240.38</v>
      </c>
      <c r="I6" s="37">
        <v>16</v>
      </c>
      <c r="J6" s="36">
        <v>96349.14</v>
      </c>
      <c r="K6" s="37">
        <v>16</v>
      </c>
      <c r="L6" s="36">
        <v>0</v>
      </c>
      <c r="M6" s="38">
        <v>0</v>
      </c>
      <c r="N6" s="36"/>
      <c r="O6" s="36"/>
      <c r="P6" s="36"/>
      <c r="Q6" s="36"/>
      <c r="R6" s="36"/>
    </row>
    <row r="7" spans="1:18" ht="15">
      <c r="A7" s="36" t="s">
        <v>52</v>
      </c>
      <c r="B7" s="36">
        <v>12212869.34</v>
      </c>
      <c r="C7" s="37">
        <v>170</v>
      </c>
      <c r="D7" s="36">
        <v>2798719.56</v>
      </c>
      <c r="E7" s="37">
        <v>40</v>
      </c>
      <c r="F7" s="36">
        <v>1175199.58</v>
      </c>
      <c r="G7" s="37">
        <v>53</v>
      </c>
      <c r="H7" s="36">
        <v>11597416.81</v>
      </c>
      <c r="I7" s="37">
        <v>168</v>
      </c>
      <c r="J7" s="36">
        <v>2517122.75</v>
      </c>
      <c r="K7" s="37">
        <v>44</v>
      </c>
      <c r="L7" s="36">
        <v>1094084.81</v>
      </c>
      <c r="M7" s="38">
        <v>56</v>
      </c>
      <c r="N7" s="36"/>
      <c r="O7" s="36"/>
      <c r="P7" s="36"/>
      <c r="Q7" s="36"/>
      <c r="R7" s="36"/>
    </row>
    <row r="8" spans="1:18" ht="15">
      <c r="A8" s="36" t="s">
        <v>53</v>
      </c>
      <c r="B8" s="36">
        <v>1616536.78</v>
      </c>
      <c r="C8" s="37">
        <v>52</v>
      </c>
      <c r="D8" s="36">
        <v>662964.7</v>
      </c>
      <c r="E8" s="37">
        <v>70</v>
      </c>
      <c r="F8" s="36">
        <v>286017.86</v>
      </c>
      <c r="G8" s="37">
        <v>15</v>
      </c>
      <c r="H8" s="36">
        <v>1655705.26</v>
      </c>
      <c r="I8" s="37">
        <v>53</v>
      </c>
      <c r="J8" s="36">
        <v>696200.49</v>
      </c>
      <c r="K8" s="37">
        <v>77</v>
      </c>
      <c r="L8" s="36">
        <v>310539.55</v>
      </c>
      <c r="M8" s="38">
        <v>13</v>
      </c>
      <c r="N8" s="36"/>
      <c r="O8" s="36"/>
      <c r="P8" s="36"/>
      <c r="Q8" s="36"/>
      <c r="R8" s="36"/>
    </row>
    <row r="9" spans="1:18" ht="15">
      <c r="A9" s="36" t="s">
        <v>54</v>
      </c>
      <c r="B9" s="36">
        <v>14046413.59</v>
      </c>
      <c r="C9" s="37">
        <v>155</v>
      </c>
      <c r="D9" s="36">
        <v>8442172.51</v>
      </c>
      <c r="E9" s="37">
        <v>149</v>
      </c>
      <c r="F9" s="36">
        <v>3319449.57</v>
      </c>
      <c r="G9" s="37">
        <v>80</v>
      </c>
      <c r="H9" s="36">
        <v>12569493.5</v>
      </c>
      <c r="I9" s="37">
        <v>157</v>
      </c>
      <c r="J9" s="36">
        <v>7428574.12</v>
      </c>
      <c r="K9" s="37">
        <v>173</v>
      </c>
      <c r="L9" s="36">
        <v>2876788.4</v>
      </c>
      <c r="M9" s="38">
        <v>76</v>
      </c>
      <c r="N9" s="36"/>
      <c r="O9" s="36"/>
      <c r="P9" s="36"/>
      <c r="Q9" s="36"/>
      <c r="R9" s="36"/>
    </row>
    <row r="10" spans="1:18" ht="15">
      <c r="A10" s="36" t="s">
        <v>55</v>
      </c>
      <c r="B10" s="36">
        <v>4906732.79</v>
      </c>
      <c r="C10" s="37">
        <v>82</v>
      </c>
      <c r="D10" s="36">
        <v>1067966.22</v>
      </c>
      <c r="E10" s="37">
        <v>39</v>
      </c>
      <c r="F10" s="36">
        <v>502050.1</v>
      </c>
      <c r="G10" s="37">
        <v>23</v>
      </c>
      <c r="H10" s="36">
        <v>5110269.36</v>
      </c>
      <c r="I10" s="37">
        <v>92</v>
      </c>
      <c r="J10" s="36">
        <v>1230417.24</v>
      </c>
      <c r="K10" s="37">
        <v>44</v>
      </c>
      <c r="L10" s="36">
        <v>520993.85</v>
      </c>
      <c r="M10" s="38">
        <v>28</v>
      </c>
      <c r="N10" s="36"/>
      <c r="O10" s="36"/>
      <c r="P10" s="36"/>
      <c r="Q10" s="36"/>
      <c r="R10" s="36"/>
    </row>
    <row r="11" spans="1:18" ht="15">
      <c r="A11" s="36" t="s">
        <v>56</v>
      </c>
      <c r="B11" s="36">
        <v>7056751.86</v>
      </c>
      <c r="C11" s="37">
        <v>127</v>
      </c>
      <c r="D11" s="36">
        <v>1366945.04</v>
      </c>
      <c r="E11" s="37">
        <v>93</v>
      </c>
      <c r="F11" s="36">
        <v>1049427.01</v>
      </c>
      <c r="G11" s="37">
        <v>40</v>
      </c>
      <c r="H11" s="36">
        <v>6849297.46</v>
      </c>
      <c r="I11" s="37">
        <v>135</v>
      </c>
      <c r="J11" s="36">
        <v>1337268.9</v>
      </c>
      <c r="K11" s="37">
        <v>105</v>
      </c>
      <c r="L11" s="36">
        <v>1008435.15</v>
      </c>
      <c r="M11" s="38">
        <v>39</v>
      </c>
      <c r="N11" s="36"/>
      <c r="O11" s="36"/>
      <c r="P11" s="36"/>
      <c r="Q11" s="36"/>
      <c r="R11" s="36"/>
    </row>
    <row r="12" spans="1:18" ht="15">
      <c r="A12" s="36" t="s">
        <v>57</v>
      </c>
      <c r="B12" s="36">
        <v>8667684.38</v>
      </c>
      <c r="C12" s="37">
        <v>91</v>
      </c>
      <c r="D12" s="36">
        <v>12267664.78</v>
      </c>
      <c r="E12" s="37">
        <v>53</v>
      </c>
      <c r="F12" s="36">
        <v>955400.16</v>
      </c>
      <c r="G12" s="37">
        <v>10</v>
      </c>
      <c r="H12" s="36">
        <v>7886711.75</v>
      </c>
      <c r="I12" s="37">
        <v>84</v>
      </c>
      <c r="J12" s="36">
        <v>4333365.71</v>
      </c>
      <c r="K12" s="37">
        <v>61</v>
      </c>
      <c r="L12" s="36">
        <v>0</v>
      </c>
      <c r="M12" s="38">
        <v>0</v>
      </c>
      <c r="N12" s="36"/>
      <c r="O12" s="36"/>
      <c r="P12" s="36"/>
      <c r="Q12" s="36"/>
      <c r="R12" s="36"/>
    </row>
    <row r="13" spans="1:18" ht="15">
      <c r="A13" s="36" t="s">
        <v>58</v>
      </c>
      <c r="B13" s="36">
        <v>22895733.9</v>
      </c>
      <c r="C13" s="37">
        <v>300</v>
      </c>
      <c r="D13" s="36">
        <v>5985194.45</v>
      </c>
      <c r="E13" s="37">
        <v>154</v>
      </c>
      <c r="F13" s="36">
        <v>3879245.18</v>
      </c>
      <c r="G13" s="37">
        <v>125</v>
      </c>
      <c r="H13" s="36">
        <v>21955619.88</v>
      </c>
      <c r="I13" s="37">
        <v>313</v>
      </c>
      <c r="J13" s="36">
        <v>5333591.94</v>
      </c>
      <c r="K13" s="37">
        <v>159</v>
      </c>
      <c r="L13" s="36">
        <v>3521593.06</v>
      </c>
      <c r="M13" s="38">
        <v>124</v>
      </c>
      <c r="N13" s="36"/>
      <c r="O13" s="36"/>
      <c r="P13" s="36"/>
      <c r="Q13" s="36"/>
      <c r="R13" s="36"/>
    </row>
    <row r="14" spans="1:18" ht="15">
      <c r="A14" s="36" t="s">
        <v>59</v>
      </c>
      <c r="B14" s="36">
        <v>24691469.94</v>
      </c>
      <c r="C14" s="37">
        <v>297</v>
      </c>
      <c r="D14" s="36">
        <v>5207326.68</v>
      </c>
      <c r="E14" s="37">
        <v>126</v>
      </c>
      <c r="F14" s="36">
        <v>4355560.14</v>
      </c>
      <c r="G14" s="37">
        <v>126</v>
      </c>
      <c r="H14" s="36">
        <v>23620380.78</v>
      </c>
      <c r="I14" s="37">
        <v>303</v>
      </c>
      <c r="J14" s="36">
        <v>4738651.93</v>
      </c>
      <c r="K14" s="37">
        <v>160</v>
      </c>
      <c r="L14" s="36">
        <v>4186879.36</v>
      </c>
      <c r="M14" s="38">
        <v>120</v>
      </c>
      <c r="N14" s="36"/>
      <c r="O14" s="36"/>
      <c r="P14" s="36"/>
      <c r="Q14" s="36"/>
      <c r="R14" s="36"/>
    </row>
    <row r="15" spans="1:18" ht="15">
      <c r="A15" s="36" t="s">
        <v>60</v>
      </c>
      <c r="B15" s="36">
        <v>16598127.33</v>
      </c>
      <c r="C15" s="37">
        <v>263</v>
      </c>
      <c r="D15" s="36">
        <v>4795915.72</v>
      </c>
      <c r="E15" s="37">
        <v>169</v>
      </c>
      <c r="F15" s="36">
        <v>3039058.99</v>
      </c>
      <c r="G15" s="37">
        <v>114</v>
      </c>
      <c r="H15" s="36">
        <v>16646132.82</v>
      </c>
      <c r="I15" s="37">
        <v>272</v>
      </c>
      <c r="J15" s="36">
        <v>4643914.31</v>
      </c>
      <c r="K15" s="37">
        <v>202</v>
      </c>
      <c r="L15" s="36">
        <v>2941423.79</v>
      </c>
      <c r="M15" s="38">
        <v>118</v>
      </c>
      <c r="N15" s="36"/>
      <c r="O15" s="36"/>
      <c r="P15" s="36"/>
      <c r="Q15" s="36"/>
      <c r="R15" s="36"/>
    </row>
    <row r="16" spans="1:18" ht="15">
      <c r="A16" s="36" t="s">
        <v>61</v>
      </c>
      <c r="B16" s="36">
        <v>20921956.47</v>
      </c>
      <c r="C16" s="37">
        <v>284</v>
      </c>
      <c r="D16" s="36">
        <v>10945387.81</v>
      </c>
      <c r="E16" s="37">
        <v>195</v>
      </c>
      <c r="F16" s="36">
        <v>4245587.48</v>
      </c>
      <c r="G16" s="37">
        <v>127</v>
      </c>
      <c r="H16" s="36">
        <v>20167790.14</v>
      </c>
      <c r="I16" s="37">
        <v>285</v>
      </c>
      <c r="J16" s="36">
        <v>10324786.01</v>
      </c>
      <c r="K16" s="37">
        <v>225</v>
      </c>
      <c r="L16" s="36">
        <v>4009737.59</v>
      </c>
      <c r="M16" s="38">
        <v>121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cp:lastPrinted>2015-11-16T22:14:42Z</cp:lastPrinted>
  <dcterms:created xsi:type="dcterms:W3CDTF">2015-10-21T13:45:14Z</dcterms:created>
  <dcterms:modified xsi:type="dcterms:W3CDTF">2017-09-15T20:56:17Z</dcterms:modified>
  <cp:category/>
  <cp:version/>
  <cp:contentType/>
  <cp:contentStatus/>
</cp:coreProperties>
</file>