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<sst xmlns="http://schemas.openxmlformats.org/spreadsheetml/2006/main" count="165" uniqueCount="129">
  <si>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</si>
  <si>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</si>
  <si>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</si>
  <si>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</si>
  <si>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</si>
  <si>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</si>
  <si>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</si>
  <si>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</si>
  <si>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</si>
  <si>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</si>
  <si>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</si>
  <si>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</si>
  <si>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</si>
  <si>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</si>
  <si>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</si>
  <si>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</si>
  <si>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</si>
  <si>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</si>
  <si>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</si>
  <si>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</si>
  <si>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</si>
  <si>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</si>
  <si>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</si>
  <si>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</si>
  <si>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</si>
  <si>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</si>
  <si>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</si>
  <si>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</si>
  <si>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</si>
  <si>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</si>
  <si>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</si>
  <si>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</si>
  <si>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</si>
  <si>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</si>
  <si>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</si>
  <si>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</si>
  <si>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</si>
  <si>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</si>
  <si>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</si>
  <si>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</si>
  <si>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</si>
  <si>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</si>
  <si>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</si>
  <si>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</si>
  <si>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</si>
  <si>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</si>
  <si>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</si>
  <si>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</si>
  <si>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</si>
  <si>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</si>
  <si>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</si>
  <si>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</si>
  <si>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</si>
  <si>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</si>
  <si>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</si>
  <si>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</si>
  <si>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</si>
  <si>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</si>
  <si>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</si>
  <si>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</si>
  <si>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</si>
  <si>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</si>
  <si>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BARRE</t>
  </si>
  <si>
    <t>BARTON</t>
  </si>
  <si>
    <t>BENNINGTON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</si>
  <si>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</si>
  <si>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</si>
  <si>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</si>
  <si>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</si>
  <si>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</si>
  <si>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</si>
  <si>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</si>
  <si>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</si>
  <si>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</si>
  <si>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</si>
  <si>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</si>
  <si>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</si>
  <si>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</si>
  <si>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</si>
  <si>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</si>
  <si>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</si>
  <si>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</si>
  <si>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</si>
  <si>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</si>
  <si>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</si>
  <si>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</si>
  <si>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</si>
  <si>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</si>
  <si>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</si>
  <si>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</si>
  <si>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</si>
  <si>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</si>
  <si>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</si>
  <si>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</si>
  <si>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</si>
  <si>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</si>
  <si>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</si>
  <si>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</si>
  <si>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</si>
  <si>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</si>
  <si>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PITTSFIELD</t>
  </si>
  <si>
    <t>PLYMOUTH</t>
  </si>
  <si>
    <t>POULTNEY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</si>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</sst>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4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7" t="s">
        <v>0</v>
      </c>
      <c r="E3" s="57"/>
      <c r="F3" s="57"/>
      <c r="G3" s="57"/>
      <c r="H3" s="4"/>
    </row>
    <row r="4" spans="4:8" ht="36">
      <c r="D4" s="57" t="s">
        <v>14</v>
      </c>
      <c r="E4" s="57"/>
      <c r="F4" s="57"/>
      <c r="G4" s="57"/>
      <c r="H4" s="4"/>
    </row>
    <row r="5" spans="4:18" ht="36">
      <c r="D5" s="57" t="s">
        <v>1</v>
      </c>
      <c r="E5" s="57"/>
      <c r="F5" s="57"/>
      <c r="G5" s="57"/>
      <c r="H5" s="4"/>
      <c r="O5" s="1" t="s">
        <v>32</v>
      </c>
      <c r="R5" s="1" t="s">
        <v>12</v>
      </c>
    </row>
    <row r="6" spans="5:18" ht="15">
      <c r="E6" s="56"/>
      <c r="F6" s="56"/>
      <c r="G6" s="56"/>
      <c r="H6" s="56"/>
      <c r="O6" s="1" t="s">
        <v>33</v>
      </c>
      <c r="R6" s="1" t="s">
        <v>31</v>
      </c>
    </row>
    <row r="7" spans="4:15" ht="33.75">
      <c r="D7" s="3" t="s">
        <v>2</v>
      </c>
      <c r="E7" s="5">
        <v>43070</v>
      </c>
      <c r="F7" s="3" t="s">
        <v>3</v>
      </c>
      <c r="G7" s="5">
        <v>43100</v>
      </c>
      <c r="O7" s="1" t="s">
        <v>34</v>
      </c>
    </row>
    <row r="8" ht="15">
      <c r="O8" s="1" t="s">
        <v>35</v>
      </c>
    </row>
    <row r="12" spans="3:8" ht="18.75">
      <c r="C12" s="59" t="s">
        <v>37</v>
      </c>
      <c r="D12" s="59"/>
      <c r="E12" s="59"/>
      <c r="F12" s="59"/>
      <c r="G12" s="59"/>
      <c r="H12" s="59"/>
    </row>
    <row r="13" s="30" customFormat="1" ht="15"/>
    <row r="14" spans="3:8" ht="18.75">
      <c r="C14" s="60" t="s">
        <v>4</v>
      </c>
      <c r="D14" s="60"/>
      <c r="E14" s="60"/>
      <c r="F14" s="60"/>
      <c r="G14" s="60"/>
      <c r="H14" s="60"/>
    </row>
    <row r="15" spans="2:8" ht="16.5" customHeight="1">
      <c r="B15" s="2" t="s">
        <v>5</v>
      </c>
      <c r="C15" s="58" t="s">
        <v>41</v>
      </c>
      <c r="D15" s="58"/>
      <c r="E15" s="58"/>
      <c r="F15" s="58"/>
      <c r="G15" s="58"/>
      <c r="H15" s="58"/>
    </row>
    <row r="16" spans="2:8" ht="16.5" customHeight="1">
      <c r="B16" s="2" t="s">
        <v>6</v>
      </c>
      <c r="C16" s="58" t="s">
        <v>42</v>
      </c>
      <c r="D16" s="58"/>
      <c r="E16" s="58"/>
      <c r="F16" s="58"/>
      <c r="G16" s="58"/>
      <c r="H16" s="58"/>
    </row>
    <row r="17" spans="2:8" ht="16.5" customHeight="1">
      <c r="B17" s="2" t="s">
        <v>7</v>
      </c>
      <c r="C17" s="58" t="s">
        <v>40</v>
      </c>
      <c r="D17" s="58"/>
      <c r="E17" s="58"/>
      <c r="F17" s="58"/>
      <c r="G17" s="58"/>
      <c r="H17" s="58"/>
    </row>
    <row r="18" spans="2:8" ht="16.5" customHeight="1">
      <c r="B18" s="2" t="s">
        <v>8</v>
      </c>
      <c r="C18" s="58" t="s">
        <v>39</v>
      </c>
      <c r="D18" s="58"/>
      <c r="E18" s="58"/>
      <c r="F18" s="58"/>
      <c r="G18" s="58"/>
      <c r="H18" s="58"/>
    </row>
    <row r="19" spans="2:8" ht="16.5" customHeight="1">
      <c r="B19" s="2" t="s">
        <v>9</v>
      </c>
      <c r="C19" s="58" t="s">
        <v>38</v>
      </c>
      <c r="D19" s="58"/>
      <c r="E19" s="58"/>
      <c r="F19" s="58"/>
      <c r="G19" s="58"/>
      <c r="H19" s="58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36</v>
      </c>
      <c r="E22" s="6" t="s">
        <v>32</v>
      </c>
    </row>
    <row r="23" ht="11.25" customHeight="1">
      <c r="B23" s="2"/>
    </row>
    <row r="24" ht="18.75">
      <c r="E24" s="6" t="s">
        <v>12</v>
      </c>
    </row>
  </sheetData>
  <sheetProtection/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C3" sqref="C3:E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2" t="s">
        <v>0</v>
      </c>
      <c r="C2" s="62"/>
      <c r="D2" s="62"/>
      <c r="E2" s="61" t="s">
        <v>14</v>
      </c>
      <c r="F2" s="61"/>
      <c r="G2" s="61" t="str">
        <f>Cover!E22</f>
        <v>Monthly Report</v>
      </c>
      <c r="H2" s="61"/>
      <c r="I2" s="61" t="str">
        <f>Cover!E24</f>
        <v>75 Day Processing</v>
      </c>
      <c r="J2" s="61"/>
      <c r="K2" s="61"/>
    </row>
    <row r="3" spans="2:11" ht="23.25" customHeight="1" thickTop="1">
      <c r="B3" s="63" t="s">
        <v>10</v>
      </c>
      <c r="C3" s="67" t="s">
        <v>45</v>
      </c>
      <c r="D3" s="67"/>
      <c r="E3" s="68"/>
      <c r="F3" s="67" t="s">
        <v>46</v>
      </c>
      <c r="G3" s="67"/>
      <c r="H3" s="68"/>
      <c r="I3" s="66" t="s">
        <v>11</v>
      </c>
      <c r="J3" s="66"/>
      <c r="K3" s="66"/>
    </row>
    <row r="4" spans="2:11" ht="23.25" customHeight="1">
      <c r="B4" s="64"/>
      <c r="C4" s="67" t="str">
        <f>TEXT(Cover!E7,"mm/dd/yyyy")&amp;" - "&amp;TEXT(Cover!G7,"mm/dd/yyyy")</f>
        <v>12/01/2017 - 12/31/2017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12/01/2016 - 12/31/2016</v>
      </c>
      <c r="G4" s="67"/>
      <c r="H4" s="68"/>
      <c r="I4" s="66"/>
      <c r="J4" s="66"/>
      <c r="K4" s="66"/>
    </row>
    <row r="5" spans="2:11" ht="23.25" customHeight="1" thickBot="1">
      <c r="B5" s="65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2:11" ht="15.75" thickTop="1">
      <c r="B6" s="19" t="s">
        <v>30</v>
      </c>
      <c r="C6" s="41">
        <f aca="true" t="shared" si="0" ref="C6:H6">SUM(C7:C51)</f>
        <v>91050654.11</v>
      </c>
      <c r="D6" s="42">
        <f t="shared" si="0"/>
        <v>46729382.69</v>
      </c>
      <c r="E6" s="43">
        <f t="shared" si="0"/>
        <v>18898757.53</v>
      </c>
      <c r="F6" s="41">
        <f t="shared" si="0"/>
        <v>88688625.28</v>
      </c>
      <c r="G6" s="42">
        <f t="shared" si="0"/>
        <v>43642813.8</v>
      </c>
      <c r="H6" s="43">
        <f t="shared" si="0"/>
        <v>17796163.94</v>
      </c>
      <c r="I6" s="20">
        <f>_xlfn.IFERROR((C6-F6)/F6,"")</f>
        <v>0.02663282718096945</v>
      </c>
      <c r="J6" s="20">
        <f>_xlfn.IFERROR((D6-G6)/G6,"")</f>
        <v>0.07072341632564491</v>
      </c>
      <c r="K6" s="20">
        <f>_xlfn.IFERROR((E6-H6)/H6,"")</f>
        <v>0.06195681236233879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2939767.83</v>
      </c>
      <c r="D7" s="44">
        <f>IF('County Data'!E2&gt;9,'County Data'!D2,"*")</f>
        <v>469979.99</v>
      </c>
      <c r="E7" s="45">
        <f>IF('County Data'!G2&gt;9,'County Data'!F2,"*")</f>
        <v>493758.88</v>
      </c>
      <c r="F7" s="44">
        <f>IF('County Data'!I2&gt;9,'County Data'!H2,"*")</f>
        <v>2999697.77</v>
      </c>
      <c r="G7" s="44">
        <f>IF('County Data'!K2&gt;9,'County Data'!J2,"*")</f>
        <v>463184.89</v>
      </c>
      <c r="H7" s="45">
        <f>IF('County Data'!M2&gt;9,'County Data'!L2,"*")</f>
        <v>502808.86</v>
      </c>
      <c r="I7" s="22">
        <f aca="true" t="shared" si="1" ref="I7:I50">_xlfn.IFERROR((C7-F7)/F7,"")</f>
        <v>-0.019978659383408464</v>
      </c>
      <c r="J7" s="22">
        <f aca="true" t="shared" si="2" ref="J7:J50">_xlfn.IFERROR((D7-G7)/G7,"")</f>
        <v>0.014670383569723047</v>
      </c>
      <c r="K7" s="22">
        <f aca="true" t="shared" si="3" ref="K7:K50">_xlfn.IFERROR((E7-H7)/H7,"")</f>
        <v>-0.017998847514341696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5408181.57</v>
      </c>
      <c r="D8" s="44">
        <f>IF('County Data'!E3&gt;9,'County Data'!D3,"*")</f>
        <v>3458555.57</v>
      </c>
      <c r="E8" s="45">
        <f>IF('County Data'!G3&gt;9,'County Data'!F3,"*")</f>
        <v>1103687.93</v>
      </c>
      <c r="F8" s="44">
        <f>IF('County Data'!I3&gt;9,'County Data'!H3,"*")</f>
        <v>5349644.14</v>
      </c>
      <c r="G8" s="44">
        <f>IF('County Data'!K3&gt;9,'County Data'!J3,"*")</f>
        <v>3268732.91</v>
      </c>
      <c r="H8" s="45">
        <f>IF('County Data'!M3&gt;9,'County Data'!L3,"*")</f>
        <v>1082243.21</v>
      </c>
      <c r="I8" s="22">
        <f t="shared" si="1"/>
        <v>0.010942303537969655</v>
      </c>
      <c r="J8" s="22">
        <f t="shared" si="2"/>
        <v>0.058072245492826045</v>
      </c>
      <c r="K8" s="22">
        <f t="shared" si="3"/>
        <v>0.019815065413993194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2504950.93</v>
      </c>
      <c r="D9" s="47">
        <f>IF('County Data'!E4&gt;9,'County Data'!D4,"*")</f>
        <v>372251.65</v>
      </c>
      <c r="E9" s="48">
        <f>IF('County Data'!G4&gt;9,'County Data'!F4,"*")</f>
        <v>325505.53</v>
      </c>
      <c r="F9" s="46">
        <f>IF('County Data'!I4&gt;9,'County Data'!H4,"*")</f>
        <v>2349618.14</v>
      </c>
      <c r="G9" s="47">
        <f>IF('County Data'!K4&gt;9,'County Data'!J4,"*")</f>
        <v>391057</v>
      </c>
      <c r="H9" s="48">
        <f>IF('County Data'!M4&gt;9,'County Data'!L4,"*")</f>
        <v>319276.03</v>
      </c>
      <c r="I9" s="9">
        <f t="shared" si="1"/>
        <v>0.06610980199531488</v>
      </c>
      <c r="J9" s="9">
        <f t="shared" si="2"/>
        <v>-0.04808851395065163</v>
      </c>
      <c r="K9" s="9">
        <f t="shared" si="3"/>
        <v>0.019511330055062386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28232172.53</v>
      </c>
      <c r="D10" s="44">
        <f>IF('County Data'!E5&gt;9,'County Data'!D5,"*")</f>
        <v>6322572.19</v>
      </c>
      <c r="E10" s="45">
        <f>IF('County Data'!G5&gt;9,'County Data'!F5,"*")</f>
        <v>5900441.66</v>
      </c>
      <c r="F10" s="44">
        <f>IF('County Data'!I5&gt;9,'County Data'!H5,"*")</f>
        <v>27832406.35</v>
      </c>
      <c r="G10" s="44">
        <f>IF('County Data'!K5&gt;9,'County Data'!J5,"*")</f>
        <v>6514771.84</v>
      </c>
      <c r="H10" s="45">
        <f>IF('County Data'!M5&gt;9,'County Data'!L5,"*")</f>
        <v>5699370.32</v>
      </c>
      <c r="I10" s="22">
        <f t="shared" si="1"/>
        <v>0.014363335134333424</v>
      </c>
      <c r="J10" s="22">
        <f t="shared" si="2"/>
        <v>-0.02950213065328155</v>
      </c>
      <c r="K10" s="22">
        <f t="shared" si="3"/>
        <v>0.03527957102461098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116602.49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73010.94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1"/>
        <v>0.5970550440796955</v>
      </c>
      <c r="J11" s="9">
        <f t="shared" si="2"/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3589972.92</v>
      </c>
      <c r="D12" s="44">
        <f>IF('County Data'!E7&gt;9,'County Data'!D7,"*")</f>
        <v>423042.45</v>
      </c>
      <c r="E12" s="45">
        <f>IF('County Data'!G7&gt;9,'County Data'!F7,"*")</f>
        <v>325325.61</v>
      </c>
      <c r="F12" s="44">
        <f>IF('County Data'!I7&gt;9,'County Data'!H7,"*")</f>
        <v>3617785.4</v>
      </c>
      <c r="G12" s="44">
        <f>IF('County Data'!K7&gt;9,'County Data'!J7,"*")</f>
        <v>213385.62</v>
      </c>
      <c r="H12" s="45">
        <f>IF('County Data'!M7&gt;9,'County Data'!L7,"*")</f>
        <v>344712.95</v>
      </c>
      <c r="I12" s="22">
        <f t="shared" si="1"/>
        <v>-0.007687708618648298</v>
      </c>
      <c r="J12" s="22">
        <f t="shared" si="2"/>
        <v>0.9825255797461891</v>
      </c>
      <c r="K12" s="22">
        <f t="shared" si="3"/>
        <v>-0.056241983366160236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242587.57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243067.15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1"/>
        <v>-0.001973035023449229</v>
      </c>
      <c r="J13" s="9">
        <f t="shared" si="2"/>
      </c>
      <c r="K13" s="9">
        <f t="shared" si="3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6704407.61</v>
      </c>
      <c r="D14" s="44">
        <f>IF('County Data'!E9&gt;9,'County Data'!D9,"*")</f>
        <v>9186877.01</v>
      </c>
      <c r="E14" s="45">
        <f>IF('County Data'!G9&gt;9,'County Data'!F9,"*")</f>
        <v>1917187.55</v>
      </c>
      <c r="F14" s="44">
        <f>IF('County Data'!I9&gt;9,'County Data'!H9,"*")</f>
        <v>5545869.13</v>
      </c>
      <c r="G14" s="44">
        <f>IF('County Data'!K9&gt;9,'County Data'!J9,"*")</f>
        <v>8973074.57</v>
      </c>
      <c r="H14" s="45">
        <f>IF('County Data'!M9&gt;9,'County Data'!L9,"*")</f>
        <v>1630916.77</v>
      </c>
      <c r="I14" s="22">
        <f t="shared" si="1"/>
        <v>0.20890115739171805</v>
      </c>
      <c r="J14" s="22">
        <f t="shared" si="2"/>
        <v>0.023827110577550843</v>
      </c>
      <c r="K14" s="22">
        <f t="shared" si="3"/>
        <v>0.17552752247436884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1317182.7</v>
      </c>
      <c r="D15" s="49">
        <f>IF('County Data'!E10&gt;9,'County Data'!D10,"*")</f>
        <v>133138.88</v>
      </c>
      <c r="E15" s="50">
        <f>IF('County Data'!G10&gt;9,'County Data'!F10,"*")</f>
        <v>135045.65</v>
      </c>
      <c r="F15" s="49">
        <f>IF('County Data'!I10&gt;9,'County Data'!H10,"*")</f>
        <v>1295695.78</v>
      </c>
      <c r="G15" s="49">
        <f>IF('County Data'!K10&gt;9,'County Data'!J10,"*")</f>
        <v>197577.23</v>
      </c>
      <c r="H15" s="50">
        <f>IF('County Data'!M10&gt;9,'County Data'!L10,"*")</f>
        <v>167758.15</v>
      </c>
      <c r="I15" s="23">
        <f t="shared" si="1"/>
        <v>0.01658330630667017</v>
      </c>
      <c r="J15" s="23">
        <f t="shared" si="2"/>
        <v>-0.3261425924434714</v>
      </c>
      <c r="K15" s="23">
        <f t="shared" si="3"/>
        <v>-0.19499797774355523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2137292.06</v>
      </c>
      <c r="D16" s="44">
        <f>IF('County Data'!E11&gt;9,'County Data'!D11,"*")</f>
        <v>783304.07</v>
      </c>
      <c r="E16" s="45">
        <f>IF('County Data'!G11&gt;9,'County Data'!F11,"*")</f>
        <v>315623.09</v>
      </c>
      <c r="F16" s="44">
        <f>IF('County Data'!I11&gt;9,'County Data'!H11,"*")</f>
        <v>2106819.76</v>
      </c>
      <c r="G16" s="44">
        <f>IF('County Data'!K11&gt;9,'County Data'!J11,"*")</f>
        <v>811672.75</v>
      </c>
      <c r="H16" s="45">
        <f>IF('County Data'!M11&gt;9,'County Data'!L11,"*")</f>
        <v>326775.23</v>
      </c>
      <c r="I16" s="22">
        <f t="shared" si="1"/>
        <v>0.014463648280952274</v>
      </c>
      <c r="J16" s="22">
        <f t="shared" si="2"/>
        <v>-0.034950883838345013</v>
      </c>
      <c r="K16" s="22">
        <f t="shared" si="3"/>
        <v>-0.03412786213936704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3297435.3</v>
      </c>
      <c r="D17" s="47">
        <f>IF('County Data'!E12&gt;9,'County Data'!D12,"*")</f>
        <v>7402612.64</v>
      </c>
      <c r="E17" s="48" t="str">
        <f>IF('County Data'!G12&gt;9,'County Data'!F12,"*")</f>
        <v>*</v>
      </c>
      <c r="F17" s="46">
        <f>IF('County Data'!I12&gt;9,'County Data'!H12,"*")</f>
        <v>4069518.13</v>
      </c>
      <c r="G17" s="47">
        <f>IF('County Data'!K12&gt;9,'County Data'!J12,"*")</f>
        <v>5895245.36</v>
      </c>
      <c r="H17" s="48" t="str">
        <f>IF('County Data'!M12&gt;9,'County Data'!L12,"*")</f>
        <v>*</v>
      </c>
      <c r="I17" s="9">
        <f t="shared" si="1"/>
        <v>-0.18972340344383723</v>
      </c>
      <c r="J17" s="9">
        <f t="shared" si="2"/>
        <v>0.2556920345042262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9829119.03</v>
      </c>
      <c r="D18" s="44">
        <f>IF('County Data'!E13&gt;9,'County Data'!D13,"*")</f>
        <v>5557099.39</v>
      </c>
      <c r="E18" s="45">
        <f>IF('County Data'!G13&gt;9,'County Data'!F13,"*")</f>
        <v>2192658.83</v>
      </c>
      <c r="F18" s="44">
        <f>IF('County Data'!I13&gt;9,'County Data'!H13,"*")</f>
        <v>8914807.32</v>
      </c>
      <c r="G18" s="44">
        <f>IF('County Data'!K13&gt;9,'County Data'!J13,"*")</f>
        <v>4699583.87</v>
      </c>
      <c r="H18" s="45">
        <f>IF('County Data'!M13&gt;9,'County Data'!L13,"*")</f>
        <v>1979708.77</v>
      </c>
      <c r="I18" s="22">
        <f t="shared" si="1"/>
        <v>0.10256101754984413</v>
      </c>
      <c r="J18" s="22">
        <f t="shared" si="2"/>
        <v>0.18246626589089887</v>
      </c>
      <c r="K18" s="22">
        <f t="shared" si="3"/>
        <v>0.10756635684348666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8357248.78</v>
      </c>
      <c r="D19" s="47">
        <f>IF('County Data'!E14&gt;9,'County Data'!D14,"*")</f>
        <v>2158894.13</v>
      </c>
      <c r="E19" s="48">
        <f>IF('County Data'!G14&gt;9,'County Data'!F14,"*")</f>
        <v>1834970.49</v>
      </c>
      <c r="F19" s="46">
        <f>IF('County Data'!I14&gt;9,'County Data'!H14,"*")</f>
        <v>8415607.69</v>
      </c>
      <c r="G19" s="47">
        <f>IF('County Data'!K14&gt;9,'County Data'!J14,"*")</f>
        <v>2288459.07</v>
      </c>
      <c r="H19" s="48">
        <f>IF('County Data'!M14&gt;9,'County Data'!L14,"*")</f>
        <v>1854081.07</v>
      </c>
      <c r="I19" s="9">
        <f t="shared" si="1"/>
        <v>-0.006934604386245958</v>
      </c>
      <c r="J19" s="9">
        <f t="shared" si="2"/>
        <v>-0.0566166735068589</v>
      </c>
      <c r="K19" s="9">
        <f t="shared" si="3"/>
        <v>-0.010307305494467981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7977630.74</v>
      </c>
      <c r="D20" s="44">
        <f>IF('County Data'!E15&gt;9,'County Data'!D15,"*")</f>
        <v>3699532.36</v>
      </c>
      <c r="E20" s="45">
        <f>IF('County Data'!G15&gt;9,'County Data'!F15,"*")</f>
        <v>2219317.14</v>
      </c>
      <c r="F20" s="44">
        <f>IF('County Data'!I15&gt;9,'County Data'!H15,"*")</f>
        <v>7751191.99</v>
      </c>
      <c r="G20" s="44">
        <f>IF('County Data'!K15&gt;9,'County Data'!J15,"*")</f>
        <v>3732697.08</v>
      </c>
      <c r="H20" s="45">
        <f>IF('County Data'!M15&gt;9,'County Data'!L15,"*")</f>
        <v>1881064.29</v>
      </c>
      <c r="I20" s="22">
        <f t="shared" si="1"/>
        <v>0.029213410052561475</v>
      </c>
      <c r="J20" s="22">
        <f t="shared" si="2"/>
        <v>-0.008884921355579223</v>
      </c>
      <c r="K20" s="22">
        <f t="shared" si="3"/>
        <v>0.17981993055644052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8396102.05</v>
      </c>
      <c r="D21" s="47">
        <f>IF('County Data'!E16&gt;9,'County Data'!D16,"*")</f>
        <v>6761522.36</v>
      </c>
      <c r="E21" s="48">
        <f>IF('County Data'!G16&gt;9,'County Data'!F16,"*")</f>
        <v>2135235.17</v>
      </c>
      <c r="F21" s="46">
        <f>IF('County Data'!I16&gt;9,'County Data'!H16,"*")</f>
        <v>8123885.59</v>
      </c>
      <c r="G21" s="47">
        <f>IF('County Data'!K16&gt;9,'County Data'!J16,"*")</f>
        <v>6193371.61</v>
      </c>
      <c r="H21" s="48">
        <f>IF('County Data'!M16&gt;9,'County Data'!L16,"*")</f>
        <v>2007448.29</v>
      </c>
      <c r="I21" s="9">
        <f t="shared" si="1"/>
        <v>0.03350816022508767</v>
      </c>
      <c r="J21" s="9">
        <f t="shared" si="2"/>
        <v>0.09173529149819576</v>
      </c>
      <c r="K21" s="9">
        <f t="shared" si="3"/>
        <v>0.06365637443144295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E2:F2"/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F3" sqref="F3:H3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1" t="s">
        <v>14</v>
      </c>
      <c r="F2" s="61"/>
      <c r="G2" s="61" t="str">
        <f>Cover!E22</f>
        <v>Monthly Report</v>
      </c>
      <c r="H2" s="61"/>
      <c r="I2" s="61" t="str">
        <f>Cover!E24</f>
        <v>75 Day Processing</v>
      </c>
      <c r="J2" s="61"/>
      <c r="K2" s="61"/>
    </row>
    <row r="3" spans="2:11" ht="23.25" customHeight="1" thickTop="1">
      <c r="B3" s="70" t="s">
        <v>13</v>
      </c>
      <c r="C3" s="74" t="s">
        <v>43</v>
      </c>
      <c r="D3" s="74"/>
      <c r="E3" s="75"/>
      <c r="F3" s="74" t="s">
        <v>44</v>
      </c>
      <c r="G3" s="74"/>
      <c r="H3" s="68"/>
      <c r="I3" s="66" t="s">
        <v>11</v>
      </c>
      <c r="J3" s="66"/>
      <c r="K3" s="66"/>
    </row>
    <row r="4" spans="2:11" ht="23.25" customHeight="1">
      <c r="B4" s="71"/>
      <c r="C4" s="69" t="str">
        <f>TEXT(Cover!E7,"mm/dd/yyyy")&amp;" - "&amp;TEXT(Cover!G7,"mm/dd/yyyy")</f>
        <v>12/01/2017 - 12/31/2017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12/01/2016 - 12/31/2016</v>
      </c>
      <c r="G4" s="67"/>
      <c r="H4" s="68"/>
      <c r="I4" s="66"/>
      <c r="J4" s="66"/>
      <c r="K4" s="66"/>
    </row>
    <row r="5" spans="2:11" ht="23.25" customHeight="1" thickBot="1">
      <c r="B5" s="72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2:11" ht="15.75" thickTop="1">
      <c r="B6" s="25" t="str">
        <f>'Town Data'!A2</f>
        <v>BARRE</v>
      </c>
      <c r="C6" s="41">
        <f>IF('Town Data'!C2&gt;9,'Town Data'!B2,"*")</f>
        <v>2129037.83</v>
      </c>
      <c r="D6" s="42" t="str">
        <f>IF('Town Data'!E2&gt;9,'Town Data'!D2,"*")</f>
        <v>*</v>
      </c>
      <c r="E6" s="43">
        <f>IF('Town Data'!G2&gt;9,'Town Data'!F2,"*")</f>
        <v>310765.24</v>
      </c>
      <c r="F6" s="42">
        <f>IF('Town Data'!I2&gt;9,'Town Data'!H2,"*")</f>
        <v>2203723.56</v>
      </c>
      <c r="G6" s="42" t="str">
        <f>IF('Town Data'!K2&gt;9,'Town Data'!J2,"*")</f>
        <v>*</v>
      </c>
      <c r="H6" s="43">
        <f>IF('Town Data'!M2&gt;9,'Town Data'!L2,"*")</f>
        <v>301994.37</v>
      </c>
      <c r="I6" s="20">
        <f>_xlfn.IFERROR((C6-F6)/F6,"")</f>
        <v>-0.033890698159981546</v>
      </c>
      <c r="J6" s="20">
        <f>_xlfn.IFERROR((D6-G6)/G6,"")</f>
      </c>
      <c r="K6" s="20">
        <f>_xlfn.IFERROR((E6-H6)/H6,"")</f>
        <v>0.029043157327734274</v>
      </c>
    </row>
    <row r="7" spans="1:12" ht="15">
      <c r="A7" s="15"/>
      <c r="B7" t="str">
        <f>'Town Data'!A3</f>
        <v>BARTON</v>
      </c>
      <c r="C7" s="51">
        <f>IF('Town Data'!C3&gt;9,'Town Data'!B3,"*")</f>
        <v>132460.12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110663.61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0.19696185584403034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2138808.36</v>
      </c>
      <c r="D8" s="44">
        <f>IF('Town Data'!E4&gt;9,'Town Data'!D4,"*")</f>
        <v>391748.78</v>
      </c>
      <c r="E8" s="45">
        <f>IF('Town Data'!G4&gt;9,'Town Data'!F4,"*")</f>
        <v>339439.9</v>
      </c>
      <c r="F8" s="44">
        <f>IF('Town Data'!I4&gt;9,'Town Data'!H4,"*")</f>
        <v>2117732.01</v>
      </c>
      <c r="G8" s="44">
        <f>IF('Town Data'!K4&gt;9,'Town Data'!J4,"*")</f>
        <v>381423.37</v>
      </c>
      <c r="H8" s="45">
        <f>IF('Town Data'!M4&gt;9,'Town Data'!L4,"*")</f>
        <v>324559.59</v>
      </c>
      <c r="I8" s="22">
        <f t="shared" si="0"/>
        <v>0.009952321587659288</v>
      </c>
      <c r="J8" s="22">
        <f t="shared" si="1"/>
        <v>0.027070732451448982</v>
      </c>
      <c r="K8" s="22">
        <f t="shared" si="2"/>
        <v>0.04584769779873088</v>
      </c>
      <c r="L8" s="15"/>
    </row>
    <row r="9" spans="1:12" ht="15">
      <c r="A9" s="15"/>
      <c r="B9" s="15" t="str">
        <f>'Town Data'!A5</f>
        <v>BETHEL</v>
      </c>
      <c r="C9" s="51" t="str">
        <f>IF('Town Data'!C5&gt;9,'Town Data'!B5,"*")</f>
        <v>*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142196.49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BRADFORD</v>
      </c>
      <c r="C10" s="52">
        <f>IF('Town Data'!C6&gt;9,'Town Data'!B6,"*")</f>
        <v>366995.34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355126.81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0.03342054067953931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BRANDON</v>
      </c>
      <c r="C11" s="51">
        <f>IF('Town Data'!C7&gt;9,'Town Data'!B7,"*")</f>
        <v>306955.98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303481.9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0.011447404276828232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BRATTLEBORO</v>
      </c>
      <c r="C12" s="52">
        <f>IF('Town Data'!C8&gt;9,'Town Data'!B8,"*")</f>
        <v>3326383.16</v>
      </c>
      <c r="D12" s="44">
        <f>IF('Town Data'!E8&gt;9,'Town Data'!D8,"*")</f>
        <v>605808.68</v>
      </c>
      <c r="E12" s="45">
        <f>IF('Town Data'!G8&gt;9,'Town Data'!F8,"*")</f>
        <v>437889.78</v>
      </c>
      <c r="F12" s="44">
        <f>IF('Town Data'!I8&gt;9,'Town Data'!H8,"*")</f>
        <v>3233993.81</v>
      </c>
      <c r="G12" s="44">
        <f>IF('Town Data'!K8&gt;9,'Town Data'!J8,"*")</f>
        <v>530586.26</v>
      </c>
      <c r="H12" s="45">
        <f>IF('Town Data'!M8&gt;9,'Town Data'!L8,"*")</f>
        <v>446204.38</v>
      </c>
      <c r="I12" s="22">
        <f t="shared" si="0"/>
        <v>0.02856819011660387</v>
      </c>
      <c r="J12" s="22">
        <f t="shared" si="1"/>
        <v>0.14177227280631058</v>
      </c>
      <c r="K12" s="22">
        <f t="shared" si="2"/>
        <v>-0.018634061817143024</v>
      </c>
      <c r="L12" s="15"/>
    </row>
    <row r="13" spans="1:12" ht="15">
      <c r="A13" s="15"/>
      <c r="B13" s="15" t="str">
        <f>'Town Data'!A9</f>
        <v>BRISTOL</v>
      </c>
      <c r="C13" s="51">
        <f>IF('Town Data'!C9&gt;9,'Town Data'!B9,"*")</f>
        <v>332435.34</v>
      </c>
      <c r="D13" s="47" t="str">
        <f>IF('Town Data'!E9&gt;9,'Town Data'!D9,"*")</f>
        <v>*</v>
      </c>
      <c r="E13" s="48" t="str">
        <f>IF('Town Data'!G9&gt;9,'Town Data'!F9,"*")</f>
        <v>*</v>
      </c>
      <c r="F13" s="46">
        <f>IF('Town Data'!I9&gt;9,'Town Data'!H9,"*")</f>
        <v>342534.83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  <v>-0.02948456365736585</v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BURKE</v>
      </c>
      <c r="C14" s="52">
        <f>IF('Town Data'!C10&gt;9,'Town Data'!B10,"*")</f>
        <v>184113.1</v>
      </c>
      <c r="D14" s="44">
        <f>IF('Town Data'!E10&gt;9,'Town Data'!D10,"*")</f>
        <v>77400.16</v>
      </c>
      <c r="E14" s="45" t="str">
        <f>IF('Town Data'!G10&gt;9,'Town Data'!F10,"*")</f>
        <v>*</v>
      </c>
      <c r="F14" s="44">
        <f>IF('Town Data'!I10&gt;9,'Town Data'!H10,"*")</f>
        <v>165929.85</v>
      </c>
      <c r="G14" s="44">
        <f>IF('Town Data'!K10&gt;9,'Town Data'!J10,"*")</f>
        <v>55159.48</v>
      </c>
      <c r="H14" s="45" t="str">
        <f>IF('Town Data'!M10&gt;9,'Town Data'!L10,"*")</f>
        <v>*</v>
      </c>
      <c r="I14" s="22">
        <f t="shared" si="0"/>
        <v>0.10958395972755956</v>
      </c>
      <c r="J14" s="22">
        <f t="shared" si="1"/>
        <v>0.40320684676505286</v>
      </c>
      <c r="K14" s="22">
        <f t="shared" si="2"/>
      </c>
      <c r="L14" s="15"/>
    </row>
    <row r="15" spans="1:12" ht="15">
      <c r="A15" s="15"/>
      <c r="B15" s="15" t="str">
        <f>'Town Data'!A11</f>
        <v>BURLINGTON</v>
      </c>
      <c r="C15" s="51">
        <f>IF('Town Data'!C11&gt;9,'Town Data'!B11,"*")</f>
        <v>8648185.23</v>
      </c>
      <c r="D15" s="47">
        <f>IF('Town Data'!E11&gt;9,'Town Data'!D11,"*")</f>
        <v>2430437.52</v>
      </c>
      <c r="E15" s="48">
        <f>IF('Town Data'!G11&gt;9,'Town Data'!F11,"*")</f>
        <v>3165112.29</v>
      </c>
      <c r="F15" s="46">
        <f>IF('Town Data'!I11&gt;9,'Town Data'!H11,"*")</f>
        <v>8341919.55</v>
      </c>
      <c r="G15" s="47">
        <f>IF('Town Data'!K11&gt;9,'Town Data'!J11,"*")</f>
        <v>2037240.5</v>
      </c>
      <c r="H15" s="48">
        <f>IF('Town Data'!M11&gt;9,'Town Data'!L11,"*")</f>
        <v>3004676.65</v>
      </c>
      <c r="I15" s="9">
        <f t="shared" si="0"/>
        <v>0.03671405342191302</v>
      </c>
      <c r="J15" s="9">
        <f t="shared" si="1"/>
        <v>0.1930047139746142</v>
      </c>
      <c r="K15" s="9">
        <f t="shared" si="2"/>
        <v>0.05339530960843994</v>
      </c>
      <c r="L15" s="15"/>
    </row>
    <row r="16" spans="1:12" ht="15">
      <c r="A16" s="15"/>
      <c r="B16" s="28" t="str">
        <f>'Town Data'!A12</f>
        <v>CAMBRIDGE</v>
      </c>
      <c r="C16" s="53">
        <f>IF('Town Data'!C12&gt;9,'Town Data'!B12,"*")</f>
        <v>610590.78</v>
      </c>
      <c r="D16" s="54">
        <f>IF('Town Data'!E12&gt;9,'Town Data'!D12,"*")</f>
        <v>1118893.02</v>
      </c>
      <c r="E16" s="55" t="str">
        <f>IF('Town Data'!G12&gt;9,'Town Data'!F12,"*")</f>
        <v>*</v>
      </c>
      <c r="F16" s="54">
        <f>IF('Town Data'!I12&gt;9,'Town Data'!H12,"*")</f>
        <v>742153.58</v>
      </c>
      <c r="G16" s="54">
        <f>IF('Town Data'!K12&gt;9,'Town Data'!J12,"*")</f>
        <v>1071149.35</v>
      </c>
      <c r="H16" s="55" t="str">
        <f>IF('Town Data'!M12&gt;9,'Town Data'!L12,"*")</f>
        <v>*</v>
      </c>
      <c r="I16" s="26">
        <f t="shared" si="0"/>
        <v>-0.1772716639054681</v>
      </c>
      <c r="J16" s="26">
        <f t="shared" si="1"/>
        <v>0.04457237452461687</v>
      </c>
      <c r="K16" s="26">
        <f t="shared" si="2"/>
      </c>
      <c r="L16" s="15"/>
    </row>
    <row r="17" spans="1:12" ht="15">
      <c r="A17" s="15"/>
      <c r="B17" s="27" t="str">
        <f>'Town Data'!A13</f>
        <v>CASTLETON</v>
      </c>
      <c r="C17" s="52">
        <f>IF('Town Data'!C13&gt;9,'Town Data'!B13,"*")</f>
        <v>246992.85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267032.26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-0.07504490281436409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CHESTER</v>
      </c>
      <c r="C18" s="51">
        <f>IF('Town Data'!C14&gt;9,'Town Data'!B14,"*")</f>
        <v>284364.45</v>
      </c>
      <c r="D18" s="47">
        <f>IF('Town Data'!E14&gt;9,'Town Data'!D14,"*")</f>
        <v>68541.21</v>
      </c>
      <c r="E18" s="48" t="str">
        <f>IF('Town Data'!G14&gt;9,'Town Data'!F14,"*")</f>
        <v>*</v>
      </c>
      <c r="F18" s="46">
        <f>IF('Town Data'!I14&gt;9,'Town Data'!H14,"*")</f>
        <v>298490.77</v>
      </c>
      <c r="G18" s="47">
        <f>IF('Town Data'!K14&gt;9,'Town Data'!J14,"*")</f>
        <v>110485.97</v>
      </c>
      <c r="H18" s="48" t="str">
        <f>IF('Town Data'!M14&gt;9,'Town Data'!L14,"*")</f>
        <v>*</v>
      </c>
      <c r="I18" s="9">
        <f t="shared" si="0"/>
        <v>-0.04732581848343252</v>
      </c>
      <c r="J18" s="9">
        <f t="shared" si="1"/>
        <v>-0.3796387903369088</v>
      </c>
      <c r="K18" s="9">
        <f t="shared" si="2"/>
      </c>
      <c r="L18" s="15"/>
    </row>
    <row r="19" spans="1:12" ht="15">
      <c r="A19" s="15"/>
      <c r="B19" s="27" t="str">
        <f>'Town Data'!A15</f>
        <v>COLCHESTER</v>
      </c>
      <c r="C19" s="52">
        <f>IF('Town Data'!C15&gt;9,'Town Data'!B15,"*")</f>
        <v>2106640.64</v>
      </c>
      <c r="D19" s="44" t="str">
        <f>IF('Town Data'!E15&gt;9,'Town Data'!D15,"*")</f>
        <v>*</v>
      </c>
      <c r="E19" s="45">
        <f>IF('Town Data'!G15&gt;9,'Town Data'!F15,"*")</f>
        <v>287814.34</v>
      </c>
      <c r="F19" s="44">
        <f>IF('Town Data'!I15&gt;9,'Town Data'!H15,"*")</f>
        <v>2009008.23</v>
      </c>
      <c r="G19" s="44" t="str">
        <f>IF('Town Data'!K15&gt;9,'Town Data'!J15,"*")</f>
        <v>*</v>
      </c>
      <c r="H19" s="45">
        <f>IF('Town Data'!M15&gt;9,'Town Data'!L15,"*")</f>
        <v>298930.2</v>
      </c>
      <c r="I19" s="22">
        <f t="shared" si="0"/>
        <v>0.048597317095112225</v>
      </c>
      <c r="J19" s="22">
        <f t="shared" si="1"/>
      </c>
      <c r="K19" s="22">
        <f t="shared" si="2"/>
        <v>-0.037185470052875175</v>
      </c>
      <c r="L19" s="15"/>
    </row>
    <row r="20" spans="1:12" ht="15">
      <c r="A20" s="15"/>
      <c r="B20" s="15" t="str">
        <f>'Town Data'!A16</f>
        <v>DERBY</v>
      </c>
      <c r="C20" s="51">
        <f>IF('Town Data'!C16&gt;9,'Town Data'!B16,"*")</f>
        <v>742258.99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>
        <f>IF('Town Data'!I16&gt;9,'Town Data'!H16,"*")</f>
        <v>765687.1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  <v>-0.030597498638804267</v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DORSET</v>
      </c>
      <c r="C21" s="52">
        <f>IF('Town Data'!C17&gt;9,'Town Data'!B17,"*")</f>
        <v>445499.67</v>
      </c>
      <c r="D21" s="44">
        <f>IF('Town Data'!E17&gt;9,'Town Data'!D17,"*")</f>
        <v>190664.12</v>
      </c>
      <c r="E21" s="45" t="str">
        <f>IF('Town Data'!G17&gt;9,'Town Data'!F17,"*")</f>
        <v>*</v>
      </c>
      <c r="F21" s="44">
        <f>IF('Town Data'!I17&gt;9,'Town Data'!H17,"*")</f>
        <v>379288.59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0.17456649565967686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DOVER</v>
      </c>
      <c r="C22" s="51">
        <f>IF('Town Data'!C18&gt;9,'Town Data'!B18,"*")</f>
        <v>947726.19</v>
      </c>
      <c r="D22" s="47">
        <f>IF('Town Data'!E18&gt;9,'Town Data'!D18,"*")</f>
        <v>629855.71</v>
      </c>
      <c r="E22" s="48">
        <f>IF('Town Data'!G18&gt;9,'Town Data'!F18,"*")</f>
        <v>314988.98</v>
      </c>
      <c r="F22" s="46">
        <f>IF('Town Data'!I18&gt;9,'Town Data'!H18,"*")</f>
        <v>928548.13</v>
      </c>
      <c r="G22" s="47">
        <f>IF('Town Data'!K18&gt;9,'Town Data'!J18,"*")</f>
        <v>647276.75</v>
      </c>
      <c r="H22" s="48">
        <f>IF('Town Data'!M18&gt;9,'Town Data'!L18,"*")</f>
        <v>302638.55</v>
      </c>
      <c r="I22" s="9">
        <f t="shared" si="0"/>
        <v>0.02065381360468621</v>
      </c>
      <c r="J22" s="9">
        <f t="shared" si="1"/>
        <v>-0.026914360820159286</v>
      </c>
      <c r="K22" s="9">
        <f t="shared" si="2"/>
        <v>0.04080917649123019</v>
      </c>
      <c r="L22" s="15"/>
    </row>
    <row r="23" spans="1:12" ht="15">
      <c r="A23" s="15"/>
      <c r="B23" s="27" t="str">
        <f>'Town Data'!A19</f>
        <v>ENOSBURG</v>
      </c>
      <c r="C23" s="52">
        <f>IF('Town Data'!C19&gt;9,'Town Data'!B19,"*")</f>
        <v>335760.13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>
        <f>IF('Town Data'!I19&gt;9,'Town Data'!H19,"*")</f>
        <v>307466.67</v>
      </c>
      <c r="G23" s="44" t="str">
        <f>IF('Town Data'!K19&gt;9,'Town Data'!J19,"*")</f>
        <v>*</v>
      </c>
      <c r="H23" s="45" t="str">
        <f>IF('Town Data'!M19&gt;9,'Town Data'!L19,"*")</f>
        <v>*</v>
      </c>
      <c r="I23" s="22">
        <f t="shared" si="0"/>
        <v>0.09202122623567628</v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ESSEX</v>
      </c>
      <c r="C24" s="51">
        <f>IF('Town Data'!C20&gt;9,'Town Data'!B20,"*")</f>
        <v>3203823.55</v>
      </c>
      <c r="D24" s="47" t="str">
        <f>IF('Town Data'!E20&gt;9,'Town Data'!D20,"*")</f>
        <v>*</v>
      </c>
      <c r="E24" s="48">
        <f>IF('Town Data'!G20&gt;9,'Town Data'!F20,"*")</f>
        <v>369774.02</v>
      </c>
      <c r="F24" s="46">
        <f>IF('Town Data'!I20&gt;9,'Town Data'!H20,"*")</f>
        <v>3005163.25</v>
      </c>
      <c r="G24" s="47" t="str">
        <f>IF('Town Data'!K20&gt;9,'Town Data'!J20,"*")</f>
        <v>*</v>
      </c>
      <c r="H24" s="48">
        <f>IF('Town Data'!M20&gt;9,'Town Data'!L20,"*")</f>
        <v>314230.39</v>
      </c>
      <c r="I24" s="9">
        <f t="shared" si="0"/>
        <v>0.06610632550494547</v>
      </c>
      <c r="J24" s="9">
        <f t="shared" si="1"/>
      </c>
      <c r="K24" s="9">
        <f t="shared" si="2"/>
        <v>0.17676084735152447</v>
      </c>
      <c r="L24" s="15"/>
    </row>
    <row r="25" spans="1:12" ht="15">
      <c r="A25" s="15"/>
      <c r="B25" s="27" t="str">
        <f>'Town Data'!A21</f>
        <v>FAIR HAVEN</v>
      </c>
      <c r="C25" s="52">
        <f>IF('Town Data'!C21&gt;9,'Town Data'!B21,"*")</f>
        <v>395226.26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>
        <f>IF('Town Data'!I21&gt;9,'Town Data'!H21,"*")</f>
        <v>393534.36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  <v>0.004299243400245975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HARDWICK</v>
      </c>
      <c r="C26" s="51">
        <f>IF('Town Data'!C22&gt;9,'Town Data'!B22,"*")</f>
        <v>228750.97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235216.39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-0.027487115162340568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HARTFORD</v>
      </c>
      <c r="C27" s="52">
        <f>IF('Town Data'!C23&gt;9,'Town Data'!B23,"*")</f>
        <v>2055446.85</v>
      </c>
      <c r="D27" s="44">
        <f>IF('Town Data'!E23&gt;9,'Town Data'!D23,"*")</f>
        <v>793840.09</v>
      </c>
      <c r="E27" s="45">
        <f>IF('Town Data'!G23&gt;9,'Town Data'!F23,"*")</f>
        <v>366881.88</v>
      </c>
      <c r="F27" s="44">
        <f>IF('Town Data'!I23&gt;9,'Town Data'!H23,"*")</f>
        <v>1826781.12</v>
      </c>
      <c r="G27" s="44">
        <f>IF('Town Data'!K23&gt;9,'Town Data'!J23,"*")</f>
        <v>765168.4</v>
      </c>
      <c r="H27" s="45">
        <f>IF('Town Data'!M23&gt;9,'Town Data'!L23,"*")</f>
        <v>312007.25</v>
      </c>
      <c r="I27" s="22">
        <f t="shared" si="0"/>
        <v>0.12517412595111557</v>
      </c>
      <c r="J27" s="22">
        <f t="shared" si="1"/>
        <v>0.03747108479649701</v>
      </c>
      <c r="K27" s="22">
        <f t="shared" si="2"/>
        <v>0.17587613749359993</v>
      </c>
      <c r="L27" s="15"/>
    </row>
    <row r="28" spans="1:12" ht="15">
      <c r="A28" s="15"/>
      <c r="B28" s="15" t="str">
        <f>'Town Data'!A24</f>
        <v>HINESBURG</v>
      </c>
      <c r="C28" s="51">
        <f>IF('Town Data'!C24&gt;9,'Town Data'!B24,"*")</f>
        <v>386521.77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410440.39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-0.05827550256445277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JAY</v>
      </c>
      <c r="C29" s="52" t="str">
        <f>IF('Town Data'!C25&gt;9,'Town Data'!B25,"*")</f>
        <v>*</v>
      </c>
      <c r="D29" s="44">
        <f>IF('Town Data'!E25&gt;9,'Town Data'!D25,"*")</f>
        <v>565178.04</v>
      </c>
      <c r="E29" s="45" t="str">
        <f>IF('Town Data'!G25&gt;9,'Town Data'!F25,"*")</f>
        <v>*</v>
      </c>
      <c r="F29" s="44" t="str">
        <f>IF('Town Data'!I25&gt;9,'Town Data'!H25,"*")</f>
        <v>*</v>
      </c>
      <c r="G29" s="44">
        <f>IF('Town Data'!K25&gt;9,'Town Data'!J25,"*")</f>
        <v>591120</v>
      </c>
      <c r="H29" s="45" t="str">
        <f>IF('Town Data'!M25&gt;9,'Town Data'!L25,"*")</f>
        <v>*</v>
      </c>
      <c r="I29" s="22">
        <f t="shared" si="0"/>
      </c>
      <c r="J29" s="22">
        <f t="shared" si="1"/>
        <v>-0.04388611449451882</v>
      </c>
      <c r="K29" s="22">
        <f t="shared" si="2"/>
      </c>
      <c r="L29" s="15"/>
    </row>
    <row r="30" spans="1:12" ht="15">
      <c r="A30" s="15"/>
      <c r="B30" s="15" t="str">
        <f>'Town Data'!A26</f>
        <v>JOHNSON</v>
      </c>
      <c r="C30" s="51">
        <f>IF('Town Data'!C26&gt;9,'Town Data'!B26,"*")</f>
        <v>185794.89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229153.28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-0.1892112999648095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KILLINGTON</v>
      </c>
      <c r="C31" s="52">
        <f>IF('Town Data'!C27&gt;9,'Town Data'!B27,"*")</f>
        <v>2835682.15</v>
      </c>
      <c r="D31" s="44">
        <f>IF('Town Data'!E27&gt;9,'Town Data'!D27,"*")</f>
        <v>3652695.24</v>
      </c>
      <c r="E31" s="45">
        <f>IF('Town Data'!G27&gt;9,'Town Data'!F27,"*")</f>
        <v>1258729.37</v>
      </c>
      <c r="F31" s="44">
        <f>IF('Town Data'!I27&gt;9,'Town Data'!H27,"*")</f>
        <v>2200070.89</v>
      </c>
      <c r="G31" s="44">
        <f>IF('Town Data'!K27&gt;9,'Town Data'!J27,"*")</f>
        <v>2781047.83</v>
      </c>
      <c r="H31" s="45">
        <f>IF('Town Data'!M27&gt;9,'Town Data'!L27,"*")</f>
        <v>1052845.71</v>
      </c>
      <c r="I31" s="22">
        <f t="shared" si="0"/>
        <v>0.28890489978711537</v>
      </c>
      <c r="J31" s="22">
        <f t="shared" si="1"/>
        <v>0.3134240988584508</v>
      </c>
      <c r="K31" s="22">
        <f t="shared" si="2"/>
        <v>0.19554969740058128</v>
      </c>
      <c r="L31" s="15"/>
    </row>
    <row r="32" spans="1:12" ht="15">
      <c r="A32" s="15"/>
      <c r="B32" s="15" t="str">
        <f>'Town Data'!A28</f>
        <v>LONDONDERRY</v>
      </c>
      <c r="C32" s="51">
        <f>IF('Town Data'!C28&gt;9,'Town Data'!B28,"*")</f>
        <v>304551.45</v>
      </c>
      <c r="D32" s="47" t="str">
        <f>IF('Town Data'!E28&gt;9,'Town Data'!D28,"*")</f>
        <v>*</v>
      </c>
      <c r="E32" s="48" t="str">
        <f>IF('Town Data'!G28&gt;9,'Town Data'!F28,"*")</f>
        <v>*</v>
      </c>
      <c r="F32" s="46">
        <f>IF('Town Data'!I28&gt;9,'Town Data'!H28,"*")</f>
        <v>256077.62</v>
      </c>
      <c r="G32" s="47">
        <f>IF('Town Data'!K28&gt;9,'Town Data'!J28,"*")</f>
        <v>71451.26</v>
      </c>
      <c r="H32" s="48" t="str">
        <f>IF('Town Data'!M28&gt;9,'Town Data'!L28,"*")</f>
        <v>*</v>
      </c>
      <c r="I32" s="9">
        <f t="shared" si="0"/>
        <v>0.18929350405552822</v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LUDLOW</v>
      </c>
      <c r="C33" s="52">
        <f>IF('Town Data'!C29&gt;9,'Town Data'!B29,"*")</f>
        <v>2139487.71</v>
      </c>
      <c r="D33" s="44">
        <f>IF('Town Data'!E29&gt;9,'Town Data'!D29,"*")</f>
        <v>2538559.05</v>
      </c>
      <c r="E33" s="45">
        <f>IF('Town Data'!G29&gt;9,'Town Data'!F29,"*")</f>
        <v>651654.89</v>
      </c>
      <c r="F33" s="44">
        <f>IF('Town Data'!I29&gt;9,'Town Data'!H29,"*")</f>
        <v>2211916.83</v>
      </c>
      <c r="G33" s="44">
        <f>IF('Town Data'!K29&gt;9,'Town Data'!J29,"*")</f>
        <v>2226735.72</v>
      </c>
      <c r="H33" s="45">
        <f>IF('Town Data'!M29&gt;9,'Town Data'!L29,"*")</f>
        <v>635968.61</v>
      </c>
      <c r="I33" s="22">
        <f t="shared" si="0"/>
        <v>-0.03274495632821787</v>
      </c>
      <c r="J33" s="22">
        <f t="shared" si="1"/>
        <v>0.14003607486927078</v>
      </c>
      <c r="K33" s="22">
        <f t="shared" si="2"/>
        <v>0.024665179622623244</v>
      </c>
      <c r="L33" s="15"/>
    </row>
    <row r="34" spans="1:12" ht="15">
      <c r="A34" s="15"/>
      <c r="B34" s="15" t="str">
        <f>'Town Data'!A30</f>
        <v>LYNDON</v>
      </c>
      <c r="C34" s="51">
        <f>IF('Town Data'!C30&gt;9,'Town Data'!B30,"*")</f>
        <v>833296.75</v>
      </c>
      <c r="D34" s="47" t="str">
        <f>IF('Town Data'!E30&gt;9,'Town Data'!D30,"*")</f>
        <v>*</v>
      </c>
      <c r="E34" s="48">
        <f>IF('Town Data'!G30&gt;9,'Town Data'!F30,"*")</f>
        <v>80364.08</v>
      </c>
      <c r="F34" s="46">
        <f>IF('Town Data'!I30&gt;9,'Town Data'!H30,"*")</f>
        <v>821333.49</v>
      </c>
      <c r="G34" s="47" t="str">
        <f>IF('Town Data'!K30&gt;9,'Town Data'!J30,"*")</f>
        <v>*</v>
      </c>
      <c r="H34" s="48">
        <f>IF('Town Data'!M30&gt;9,'Town Data'!L30,"*")</f>
        <v>89165.28</v>
      </c>
      <c r="I34" s="9">
        <f t="shared" si="0"/>
        <v>0.014565654689181138</v>
      </c>
      <c r="J34" s="9">
        <f t="shared" si="1"/>
      </c>
      <c r="K34" s="9">
        <f t="shared" si="2"/>
        <v>-0.09870658175469194</v>
      </c>
      <c r="L34" s="15"/>
    </row>
    <row r="35" spans="1:12" ht="15">
      <c r="A35" s="15"/>
      <c r="B35" s="27" t="str">
        <f>'Town Data'!A31</f>
        <v>MANCHESTER</v>
      </c>
      <c r="C35" s="52">
        <f>IF('Town Data'!C31&gt;9,'Town Data'!B31,"*")</f>
        <v>2311395.97</v>
      </c>
      <c r="D35" s="44">
        <f>IF('Town Data'!E31&gt;9,'Town Data'!D31,"*")</f>
        <v>2271146.52</v>
      </c>
      <c r="E35" s="45">
        <f>IF('Town Data'!G31&gt;9,'Town Data'!F31,"*")</f>
        <v>570185.81</v>
      </c>
      <c r="F35" s="44">
        <f>IF('Town Data'!I31&gt;9,'Town Data'!H31,"*")</f>
        <v>2216931.86</v>
      </c>
      <c r="G35" s="44">
        <f>IF('Town Data'!K31&gt;9,'Town Data'!J31,"*")</f>
        <v>1973830.5</v>
      </c>
      <c r="H35" s="45">
        <f>IF('Town Data'!M31&gt;9,'Town Data'!L31,"*")</f>
        <v>533051.66</v>
      </c>
      <c r="I35" s="22">
        <f t="shared" si="0"/>
        <v>0.042610290241397106</v>
      </c>
      <c r="J35" s="22">
        <f t="shared" si="1"/>
        <v>0.15062895218206426</v>
      </c>
      <c r="K35" s="22">
        <f t="shared" si="2"/>
        <v>0.06966332306328438</v>
      </c>
      <c r="L35" s="15"/>
    </row>
    <row r="36" spans="1:12" ht="15">
      <c r="A36" s="15"/>
      <c r="B36" s="15" t="str">
        <f>'Town Data'!A32</f>
        <v>MENDON</v>
      </c>
      <c r="C36" s="51" t="str">
        <f>IF('Town Data'!C32&gt;9,'Town Data'!B32,"*")</f>
        <v>*</v>
      </c>
      <c r="D36" s="47" t="str">
        <f>IF('Town Data'!E32&gt;9,'Town Data'!D32,"*")</f>
        <v>*</v>
      </c>
      <c r="E36" s="48" t="str">
        <f>IF('Town Data'!G32&gt;9,'Town Data'!F32,"*")</f>
        <v>*</v>
      </c>
      <c r="F36" s="46" t="str">
        <f>IF('Town Data'!I32&gt;9,'Town Data'!H32,"*")</f>
        <v>*</v>
      </c>
      <c r="G36" s="47">
        <f>IF('Town Data'!K32&gt;9,'Town Data'!J32,"*")</f>
        <v>269398.95</v>
      </c>
      <c r="H36" s="48" t="str">
        <f>IF('Town Data'!M32&gt;9,'Town Data'!L32,"*")</f>
        <v>*</v>
      </c>
      <c r="I36" s="9">
        <f t="shared" si="0"/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MIDDLEBURY</v>
      </c>
      <c r="C37" s="52">
        <f>IF('Town Data'!C33&gt;9,'Town Data'!B33,"*")</f>
        <v>1785607.57</v>
      </c>
      <c r="D37" s="44" t="str">
        <f>IF('Town Data'!E33&gt;9,'Town Data'!D33,"*")</f>
        <v>*</v>
      </c>
      <c r="E37" s="45">
        <f>IF('Town Data'!G33&gt;9,'Town Data'!F33,"*")</f>
        <v>319682.43</v>
      </c>
      <c r="F37" s="44">
        <f>IF('Town Data'!I33&gt;9,'Town Data'!H33,"*")</f>
        <v>1820589</v>
      </c>
      <c r="G37" s="44" t="str">
        <f>IF('Town Data'!K33&gt;9,'Town Data'!J33,"*")</f>
        <v>*</v>
      </c>
      <c r="H37" s="45">
        <f>IF('Town Data'!M33&gt;9,'Town Data'!L33,"*")</f>
        <v>294270.51</v>
      </c>
      <c r="I37" s="22">
        <f t="shared" si="0"/>
        <v>-0.01921434766440967</v>
      </c>
      <c r="J37" s="22">
        <f t="shared" si="1"/>
      </c>
      <c r="K37" s="22">
        <f>_xlfn.IFERROR((E37-H37)/H37,"")</f>
        <v>0.08635564603466377</v>
      </c>
      <c r="L37" s="15"/>
    </row>
    <row r="38" spans="1:12" ht="15">
      <c r="A38" s="15"/>
      <c r="B38" s="15" t="str">
        <f>'Town Data'!A34</f>
        <v>MILTON</v>
      </c>
      <c r="C38" s="51">
        <f>IF('Town Data'!C34&gt;9,'Town Data'!B34,"*")</f>
        <v>891572.59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>
        <f>IF('Town Data'!I34&gt;9,'Town Data'!H34,"*")</f>
        <v>882950.74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  <v>0.009764814286242035</v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MONTGOMERY</v>
      </c>
      <c r="C39" s="52" t="str">
        <f>IF('Town Data'!C35&gt;9,'Town Data'!B35,"*")</f>
        <v>*</v>
      </c>
      <c r="D39" s="44">
        <f>IF('Town Data'!E35&gt;9,'Town Data'!D35,"*")</f>
        <v>79935.96</v>
      </c>
      <c r="E39" s="45" t="str">
        <f>IF('Town Data'!G35&gt;9,'Town Data'!F35,"*")</f>
        <v>*</v>
      </c>
      <c r="F39" s="44" t="str">
        <f>IF('Town Data'!I35&gt;9,'Town Data'!H35,"*")</f>
        <v>*</v>
      </c>
      <c r="G39" s="44">
        <f>IF('Town Data'!K35&gt;9,'Town Data'!J35,"*")</f>
        <v>72695.76</v>
      </c>
      <c r="H39" s="45" t="str">
        <f>IF('Town Data'!M35&gt;9,'Town Data'!L35,"*")</f>
        <v>*</v>
      </c>
      <c r="I39" s="22">
        <f t="shared" si="0"/>
      </c>
      <c r="J39" s="22">
        <f t="shared" si="1"/>
        <v>0.09959590490559576</v>
      </c>
      <c r="K39" s="22">
        <f t="shared" si="2"/>
      </c>
      <c r="L39" s="15"/>
    </row>
    <row r="40" spans="1:12" ht="15">
      <c r="A40" s="15"/>
      <c r="B40" s="15" t="str">
        <f>'Town Data'!A36</f>
        <v>MONTPELIER</v>
      </c>
      <c r="C40" s="51">
        <f>IF('Town Data'!C36&gt;9,'Town Data'!B36,"*")</f>
        <v>2032000.61</v>
      </c>
      <c r="D40" s="47" t="str">
        <f>IF('Town Data'!E36&gt;9,'Town Data'!D36,"*")</f>
        <v>*</v>
      </c>
      <c r="E40" s="48">
        <f>IF('Town Data'!G36&gt;9,'Town Data'!F36,"*")</f>
        <v>404653.24</v>
      </c>
      <c r="F40" s="46">
        <f>IF('Town Data'!I36&gt;9,'Town Data'!H36,"*")</f>
        <v>1859945.96</v>
      </c>
      <c r="G40" s="47" t="str">
        <f>IF('Town Data'!K36&gt;9,'Town Data'!J36,"*")</f>
        <v>*</v>
      </c>
      <c r="H40" s="48">
        <f>IF('Town Data'!M36&gt;9,'Town Data'!L36,"*")</f>
        <v>392421.15</v>
      </c>
      <c r="I40" s="9">
        <f t="shared" si="0"/>
        <v>0.09250518762383836</v>
      </c>
      <c r="J40" s="9">
        <f t="shared" si="1"/>
      </c>
      <c r="K40" s="9">
        <f t="shared" si="2"/>
        <v>0.031170822469685864</v>
      </c>
      <c r="L40" s="15"/>
    </row>
    <row r="41" spans="1:12" ht="15">
      <c r="A41" s="15"/>
      <c r="B41" s="27" t="str">
        <f>'Town Data'!A37</f>
        <v>MORRISTOWN</v>
      </c>
      <c r="C41" s="52">
        <f>IF('Town Data'!C37&gt;9,'Town Data'!B37,"*")</f>
        <v>1144300.28</v>
      </c>
      <c r="D41" s="44">
        <f>IF('Town Data'!E37&gt;9,'Town Data'!D37,"*")</f>
        <v>120210.83</v>
      </c>
      <c r="E41" s="45">
        <f>IF('Town Data'!G37&gt;9,'Town Data'!F37,"*")</f>
        <v>101745.09</v>
      </c>
      <c r="F41" s="44">
        <f>IF('Town Data'!I37&gt;9,'Town Data'!H37,"*")</f>
        <v>1018658.46</v>
      </c>
      <c r="G41" s="44">
        <f>IF('Town Data'!K37&gt;9,'Town Data'!J37,"*")</f>
        <v>126616.82</v>
      </c>
      <c r="H41" s="45">
        <f>IF('Town Data'!M37&gt;9,'Town Data'!L37,"*")</f>
        <v>93290.74</v>
      </c>
      <c r="I41" s="22">
        <f t="shared" si="0"/>
        <v>0.12334047665004429</v>
      </c>
      <c r="J41" s="22">
        <f t="shared" si="1"/>
        <v>-0.05059351514277491</v>
      </c>
      <c r="K41" s="22">
        <f t="shared" si="2"/>
        <v>0.09062367819142597</v>
      </c>
      <c r="L41" s="15"/>
    </row>
    <row r="42" spans="1:12" ht="15">
      <c r="A42" s="15"/>
      <c r="B42" s="15" t="str">
        <f>'Town Data'!A38</f>
        <v>NEWPORT</v>
      </c>
      <c r="C42" s="51">
        <f>IF('Town Data'!C38&gt;9,'Town Data'!B38,"*")</f>
        <v>751383.78</v>
      </c>
      <c r="D42" s="47" t="str">
        <f>IF('Town Data'!E38&gt;9,'Town Data'!D38,"*")</f>
        <v>*</v>
      </c>
      <c r="E42" s="48">
        <f>IF('Town Data'!G38&gt;9,'Town Data'!F38,"*")</f>
        <v>106221.42</v>
      </c>
      <c r="F42" s="46">
        <f>IF('Town Data'!I38&gt;9,'Town Data'!H38,"*")</f>
        <v>741773.84</v>
      </c>
      <c r="G42" s="47" t="str">
        <f>IF('Town Data'!K38&gt;9,'Town Data'!J38,"*")</f>
        <v>*</v>
      </c>
      <c r="H42" s="48">
        <f>IF('Town Data'!M38&gt;9,'Town Data'!L38,"*")</f>
        <v>127730.15</v>
      </c>
      <c r="I42" s="9">
        <f t="shared" si="0"/>
        <v>0.012955350380110548</v>
      </c>
      <c r="J42" s="9">
        <f t="shared" si="1"/>
      </c>
      <c r="K42" s="9">
        <f t="shared" si="2"/>
        <v>-0.16839195757618697</v>
      </c>
      <c r="L42" s="15"/>
    </row>
    <row r="43" spans="1:12" ht="15">
      <c r="A43" s="15"/>
      <c r="B43" s="27" t="str">
        <f>'Town Data'!A39</f>
        <v>NORTHFIELD</v>
      </c>
      <c r="C43" s="52">
        <f>IF('Town Data'!C39&gt;9,'Town Data'!B39,"*")</f>
        <v>289573.05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283770.41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0.02044836175836661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PITTSFIELD</v>
      </c>
      <c r="C44" s="51" t="str">
        <f>IF('Town Data'!C40&gt;9,'Town Data'!B40,"*")</f>
        <v>*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>
        <f>IF('Town Data'!K40&gt;9,'Town Data'!J40,"*")</f>
        <v>34798.7</v>
      </c>
      <c r="H44" s="48" t="str">
        <f>IF('Town Data'!M40&gt;9,'Town Data'!L40,"*")</f>
        <v>*</v>
      </c>
      <c r="I44" s="9">
        <f t="shared" si="0"/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PLYMOUTH</v>
      </c>
      <c r="C45" s="52" t="str">
        <f>IF('Town Data'!C41&gt;9,'Town Data'!B41,"*")</f>
        <v>*</v>
      </c>
      <c r="D45" s="44">
        <f>IF('Town Data'!E41&gt;9,'Town Data'!D41,"*")</f>
        <v>82430.57</v>
      </c>
      <c r="E45" s="45" t="str">
        <f>IF('Town Data'!G41&gt;9,'Town Data'!F41,"*")</f>
        <v>*</v>
      </c>
      <c r="F45" s="44" t="str">
        <f>IF('Town Data'!I41&gt;9,'Town Data'!H41,"*")</f>
        <v>*</v>
      </c>
      <c r="G45" s="44">
        <f>IF('Town Data'!K41&gt;9,'Town Data'!J41,"*")</f>
        <v>67367.05</v>
      </c>
      <c r="H45" s="45" t="str">
        <f>IF('Town Data'!M41&gt;9,'Town Data'!L41,"*")</f>
        <v>*</v>
      </c>
      <c r="I45" s="22">
        <f t="shared" si="0"/>
      </c>
      <c r="J45" s="22">
        <f t="shared" si="1"/>
        <v>0.22360367568418096</v>
      </c>
      <c r="K45" s="22">
        <f t="shared" si="2"/>
      </c>
      <c r="L45" s="15"/>
    </row>
    <row r="46" spans="1:12" ht="15">
      <c r="A46" s="15"/>
      <c r="B46" s="15" t="str">
        <f>'Town Data'!A42</f>
        <v>POULTNEY</v>
      </c>
      <c r="C46" s="51">
        <f>IF('Town Data'!C42&gt;9,'Town Data'!B42,"*")</f>
        <v>161571.6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>
        <f>IF('Town Data'!I42&gt;9,'Town Data'!H42,"*")</f>
        <v>156762.27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  <v>0.030679129614543197</v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RANDOLPH</v>
      </c>
      <c r="C47" s="52">
        <f>IF('Town Data'!C43&gt;9,'Town Data'!B43,"*")</f>
        <v>422870.41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447536.77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  <v>-0.05511582880664765</v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ROCKINGHAM</v>
      </c>
      <c r="C48" s="51">
        <f>IF('Town Data'!C44&gt;9,'Town Data'!B44,"*")</f>
        <v>397379.91</v>
      </c>
      <c r="D48" s="47" t="str">
        <f>IF('Town Data'!E44&gt;9,'Town Data'!D44,"*")</f>
        <v>*</v>
      </c>
      <c r="E48" s="48">
        <f>IF('Town Data'!G44&gt;9,'Town Data'!F44,"*")</f>
        <v>87671.97</v>
      </c>
      <c r="F48" s="46">
        <f>IF('Town Data'!I44&gt;9,'Town Data'!H44,"*")</f>
        <v>397529.38</v>
      </c>
      <c r="G48" s="47" t="str">
        <f>IF('Town Data'!K44&gt;9,'Town Data'!J44,"*")</f>
        <v>*</v>
      </c>
      <c r="H48" s="48">
        <f>IF('Town Data'!M44&gt;9,'Town Data'!L44,"*")</f>
        <v>98803.88</v>
      </c>
      <c r="I48" s="9">
        <f t="shared" si="0"/>
        <v>-0.0003759973665343434</v>
      </c>
      <c r="J48" s="9">
        <f t="shared" si="1"/>
      </c>
      <c r="K48" s="9">
        <f t="shared" si="2"/>
        <v>-0.11266672928229138</v>
      </c>
      <c r="L48" s="15"/>
    </row>
    <row r="49" spans="1:12" ht="15">
      <c r="A49" s="15"/>
      <c r="B49" s="27" t="str">
        <f>'Town Data'!A45</f>
        <v>ROYALTON</v>
      </c>
      <c r="C49" s="52">
        <f>IF('Town Data'!C45&gt;9,'Town Data'!B45,"*")</f>
        <v>279841.8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>
        <f>IF('Town Data'!I45&gt;9,'Town Data'!H45,"*")</f>
        <v>282907.88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  <v>-0.01083773276304646</v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RUTLAND</v>
      </c>
      <c r="C50" s="51">
        <f>IF('Town Data'!C46&gt;9,'Town Data'!B46,"*")</f>
        <v>3633222.85</v>
      </c>
      <c r="D50" s="47">
        <f>IF('Town Data'!E46&gt;9,'Town Data'!D46,"*")</f>
        <v>265333.43</v>
      </c>
      <c r="E50" s="48">
        <f>IF('Town Data'!G46&gt;9,'Town Data'!F46,"*")</f>
        <v>457420.99</v>
      </c>
      <c r="F50" s="46">
        <f>IF('Town Data'!I46&gt;9,'Town Data'!H46,"*")</f>
        <v>3505899.53</v>
      </c>
      <c r="G50" s="47">
        <f>IF('Town Data'!K46&gt;9,'Town Data'!J46,"*")</f>
        <v>287645.77</v>
      </c>
      <c r="H50" s="48">
        <f>IF('Town Data'!M46&gt;9,'Town Data'!L46,"*")</f>
        <v>515053.51</v>
      </c>
      <c r="I50" s="9">
        <f t="shared" si="0"/>
        <v>0.03631687642800201</v>
      </c>
      <c r="J50" s="9">
        <f t="shared" si="1"/>
        <v>-0.07756880972037247</v>
      </c>
      <c r="K50" s="9">
        <f t="shared" si="2"/>
        <v>-0.11189617948628293</v>
      </c>
      <c r="L50" s="15"/>
    </row>
    <row r="51" spans="1:12" ht="15">
      <c r="A51" s="15"/>
      <c r="B51" s="27" t="str">
        <f>'Town Data'!A47</f>
        <v>RUTLAND TOWN</v>
      </c>
      <c r="C51" s="52">
        <f>IF('Town Data'!C47&gt;9,'Town Data'!B47,"*")</f>
        <v>1226394.47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>
        <f>IF('Town Data'!I47&gt;9,'Town Data'!H47,"*")</f>
        <v>1184481.39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  <v>0.03538517392831311</v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SHELBURNE</v>
      </c>
      <c r="C52" s="51">
        <f>IF('Town Data'!C48&gt;9,'Town Data'!B48,"*")</f>
        <v>831911.41</v>
      </c>
      <c r="D52" s="47">
        <f>IF('Town Data'!E48&gt;9,'Town Data'!D48,"*")</f>
        <v>160749.3</v>
      </c>
      <c r="E52" s="48">
        <f>IF('Town Data'!G48&gt;9,'Town Data'!F48,"*")</f>
        <v>111323.61</v>
      </c>
      <c r="F52" s="46">
        <f>IF('Town Data'!I48&gt;9,'Town Data'!H48,"*")</f>
        <v>835358.49</v>
      </c>
      <c r="G52" s="47">
        <f>IF('Town Data'!K48&gt;9,'Town Data'!J48,"*")</f>
        <v>112563.07</v>
      </c>
      <c r="H52" s="48">
        <f>IF('Town Data'!M48&gt;9,'Town Data'!L48,"*")</f>
        <v>106048.14</v>
      </c>
      <c r="I52" s="9">
        <f t="shared" si="0"/>
        <v>-0.004126467907209464</v>
      </c>
      <c r="J52" s="9">
        <f t="shared" si="1"/>
        <v>0.428082052133084</v>
      </c>
      <c r="K52" s="9">
        <f t="shared" si="2"/>
        <v>0.04974599271613817</v>
      </c>
      <c r="L52" s="15"/>
    </row>
    <row r="53" spans="1:12" ht="15">
      <c r="A53" s="15"/>
      <c r="B53" s="27" t="str">
        <f>'Town Data'!A49</f>
        <v>SOUTH BURLINGTON</v>
      </c>
      <c r="C53" s="52">
        <f>IF('Town Data'!C49&gt;9,'Town Data'!B49,"*")</f>
        <v>7276217.65</v>
      </c>
      <c r="D53" s="44">
        <f>IF('Town Data'!E49&gt;9,'Town Data'!D49,"*")</f>
        <v>1895402.31</v>
      </c>
      <c r="E53" s="45">
        <f>IF('Town Data'!G49&gt;9,'Town Data'!F49,"*")</f>
        <v>926056.11</v>
      </c>
      <c r="F53" s="44">
        <f>IF('Town Data'!I49&gt;9,'Town Data'!H49,"*")</f>
        <v>7507747.23</v>
      </c>
      <c r="G53" s="44">
        <f>IF('Town Data'!K49&gt;9,'Town Data'!J49,"*")</f>
        <v>2596385.22</v>
      </c>
      <c r="H53" s="45">
        <f>IF('Town Data'!M49&gt;9,'Town Data'!L49,"*")</f>
        <v>934741.23</v>
      </c>
      <c r="I53" s="22">
        <f t="shared" si="0"/>
        <v>-0.030838755342592967</v>
      </c>
      <c r="J53" s="22">
        <f t="shared" si="1"/>
        <v>-0.26998417053075047</v>
      </c>
      <c r="K53" s="22">
        <f t="shared" si="2"/>
        <v>-0.009291469896968165</v>
      </c>
      <c r="L53" s="15"/>
    </row>
    <row r="54" spans="1:12" ht="15">
      <c r="A54" s="15"/>
      <c r="B54" s="15" t="str">
        <f>'Town Data'!A50</f>
        <v>SOUTH HERO</v>
      </c>
      <c r="C54" s="51" t="str">
        <f>IF('Town Data'!C50&gt;9,'Town Data'!B50,"*")</f>
        <v>*</v>
      </c>
      <c r="D54" s="47" t="str">
        <f>IF('Town Data'!E50&gt;9,'Town Data'!D50,"*")</f>
        <v>*</v>
      </c>
      <c r="E54" s="48" t="str">
        <f>IF('Town Data'!G50&gt;9,'Town Data'!F50,"*")</f>
        <v>*</v>
      </c>
      <c r="F54" s="46">
        <f>IF('Town Data'!I50&gt;9,'Town Data'!H50,"*")</f>
        <v>113255.24</v>
      </c>
      <c r="G54" s="47" t="str">
        <f>IF('Town Data'!K50&gt;9,'Town Data'!J50,"*")</f>
        <v>*</v>
      </c>
      <c r="H54" s="48" t="str">
        <f>IF('Town Data'!M50&gt;9,'Town Data'!L50,"*")</f>
        <v>*</v>
      </c>
      <c r="I54" s="9">
        <f t="shared" si="0"/>
      </c>
      <c r="J54" s="9">
        <f t="shared" si="1"/>
      </c>
      <c r="K54" s="9">
        <f t="shared" si="2"/>
      </c>
      <c r="L54" s="15"/>
    </row>
    <row r="55" spans="1:12" ht="15">
      <c r="A55" s="15"/>
      <c r="B55" s="27" t="str">
        <f>'Town Data'!A51</f>
        <v>SPRINGFIELD</v>
      </c>
      <c r="C55" s="52">
        <f>IF('Town Data'!C51&gt;9,'Town Data'!B51,"*")</f>
        <v>825635.82</v>
      </c>
      <c r="D55" s="44" t="str">
        <f>IF('Town Data'!E51&gt;9,'Town Data'!D51,"*")</f>
        <v>*</v>
      </c>
      <c r="E55" s="45">
        <f>IF('Town Data'!G51&gt;9,'Town Data'!F51,"*")</f>
        <v>63658.04</v>
      </c>
      <c r="F55" s="44">
        <f>IF('Town Data'!I51&gt;9,'Town Data'!H51,"*")</f>
        <v>830494.2</v>
      </c>
      <c r="G55" s="44" t="str">
        <f>IF('Town Data'!K51&gt;9,'Town Data'!J51,"*")</f>
        <v>*</v>
      </c>
      <c r="H55" s="45">
        <f>IF('Town Data'!M51&gt;9,'Town Data'!L51,"*")</f>
        <v>73868.87</v>
      </c>
      <c r="I55" s="22">
        <f t="shared" si="0"/>
        <v>-0.00584998667058723</v>
      </c>
      <c r="J55" s="22">
        <f t="shared" si="1"/>
      </c>
      <c r="K55" s="22">
        <f t="shared" si="2"/>
        <v>-0.13822913495224706</v>
      </c>
      <c r="L55" s="15"/>
    </row>
    <row r="56" spans="1:12" ht="15">
      <c r="A56" s="15"/>
      <c r="B56" s="15" t="str">
        <f>'Town Data'!A52</f>
        <v>ST ALBANS</v>
      </c>
      <c r="C56" s="51">
        <f>IF('Town Data'!C52&gt;9,'Town Data'!B52,"*")</f>
        <v>1561970.59</v>
      </c>
      <c r="D56" s="47" t="str">
        <f>IF('Town Data'!E52&gt;9,'Town Data'!D52,"*")</f>
        <v>*</v>
      </c>
      <c r="E56" s="48">
        <f>IF('Town Data'!G52&gt;9,'Town Data'!F52,"*")</f>
        <v>162539.88</v>
      </c>
      <c r="F56" s="46">
        <f>IF('Town Data'!I52&gt;9,'Town Data'!H52,"*")</f>
        <v>1572447.11</v>
      </c>
      <c r="G56" s="47" t="str">
        <f>IF('Town Data'!K52&gt;9,'Town Data'!J52,"*")</f>
        <v>*</v>
      </c>
      <c r="H56" s="48">
        <f>IF('Town Data'!M52&gt;9,'Town Data'!L52,"*")</f>
        <v>210606.64</v>
      </c>
      <c r="I56" s="9">
        <f t="shared" si="0"/>
        <v>-0.006662557954016029</v>
      </c>
      <c r="J56" s="9">
        <f t="shared" si="1"/>
      </c>
      <c r="K56" s="9">
        <f t="shared" si="2"/>
        <v>-0.2282300311139288</v>
      </c>
      <c r="L56" s="15"/>
    </row>
    <row r="57" spans="1:12" ht="15">
      <c r="A57" s="15"/>
      <c r="B57" s="27" t="str">
        <f>'Town Data'!A53</f>
        <v>ST ALBANS TOWN</v>
      </c>
      <c r="C57" s="52">
        <f>IF('Town Data'!C53&gt;9,'Town Data'!B53,"*")</f>
        <v>641514.38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>
        <f>IF('Town Data'!I53&gt;9,'Town Data'!H53,"*")</f>
        <v>691606.39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  <v>-0.0724284950577163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ST JOHNSBURY</v>
      </c>
      <c r="C58" s="51">
        <f>IF('Town Data'!C54&gt;9,'Town Data'!B54,"*")</f>
        <v>1080030.16</v>
      </c>
      <c r="D58" s="47" t="str">
        <f>IF('Town Data'!E54&gt;9,'Town Data'!D54,"*")</f>
        <v>*</v>
      </c>
      <c r="E58" s="48">
        <f>IF('Town Data'!G54&gt;9,'Town Data'!F54,"*")</f>
        <v>113912.54</v>
      </c>
      <c r="F58" s="46">
        <f>IF('Town Data'!I54&gt;9,'Town Data'!H54,"*")</f>
        <v>953878.02</v>
      </c>
      <c r="G58" s="47" t="str">
        <f>IF('Town Data'!K54&gt;9,'Town Data'!J54,"*")</f>
        <v>*</v>
      </c>
      <c r="H58" s="48">
        <f>IF('Town Data'!M54&gt;9,'Town Data'!L54,"*")</f>
        <v>101668.27</v>
      </c>
      <c r="I58" s="9">
        <f t="shared" si="0"/>
        <v>0.13225185752786284</v>
      </c>
      <c r="J58" s="9">
        <f t="shared" si="1"/>
      </c>
      <c r="K58" s="9">
        <f t="shared" si="2"/>
        <v>0.12043354332674283</v>
      </c>
      <c r="L58" s="15"/>
    </row>
    <row r="59" spans="1:12" ht="15">
      <c r="A59" s="15"/>
      <c r="B59" s="27" t="str">
        <f>'Town Data'!A55</f>
        <v>STOWE</v>
      </c>
      <c r="C59" s="52">
        <f>IF('Town Data'!C55&gt;9,'Town Data'!B55,"*")</f>
        <v>4627212.14</v>
      </c>
      <c r="D59" s="44">
        <f>IF('Town Data'!E55&gt;9,'Town Data'!D55,"*")</f>
        <v>7903057.62</v>
      </c>
      <c r="E59" s="45">
        <f>IF('Town Data'!G55&gt;9,'Town Data'!F55,"*")</f>
        <v>1607979.3</v>
      </c>
      <c r="F59" s="44">
        <f>IF('Town Data'!I55&gt;9,'Town Data'!H55,"*")</f>
        <v>3446437.24</v>
      </c>
      <c r="G59" s="44">
        <f>IF('Town Data'!K55&gt;9,'Town Data'!J55,"*")</f>
        <v>7735055.49</v>
      </c>
      <c r="H59" s="45">
        <f>IF('Town Data'!M55&gt;9,'Town Data'!L55,"*")</f>
        <v>1290834.75</v>
      </c>
      <c r="I59" s="22">
        <f t="shared" si="0"/>
        <v>0.34260739940240414</v>
      </c>
      <c r="J59" s="22">
        <f t="shared" si="1"/>
        <v>0.02171957657151854</v>
      </c>
      <c r="K59" s="22">
        <f t="shared" si="2"/>
        <v>0.24568950440790352</v>
      </c>
      <c r="L59" s="15"/>
    </row>
    <row r="60" spans="1:12" ht="15">
      <c r="A60" s="15"/>
      <c r="B60" s="15" t="str">
        <f>'Town Data'!A56</f>
        <v>STRATTON</v>
      </c>
      <c r="C60" s="51" t="str">
        <f>IF('Town Data'!C56&gt;9,'Town Data'!B56,"*")</f>
        <v>*</v>
      </c>
      <c r="D60" s="47">
        <f>IF('Town Data'!E56&gt;9,'Town Data'!D56,"*")</f>
        <v>1717444.31</v>
      </c>
      <c r="E60" s="48" t="str">
        <f>IF('Town Data'!G56&gt;9,'Town Data'!F56,"*")</f>
        <v>*</v>
      </c>
      <c r="F60" s="46">
        <f>IF('Town Data'!I56&gt;9,'Town Data'!H56,"*")</f>
        <v>1558158.72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SWANTON</v>
      </c>
      <c r="C61" s="52">
        <f>IF('Town Data'!C57&gt;9,'Town Data'!B57,"*")</f>
        <v>436123.96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>
        <f>IF('Town Data'!I57&gt;9,'Town Data'!H57,"*")</f>
        <v>432064.08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  <v>0.009396476559680695</v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VERGENNES</v>
      </c>
      <c r="C62" s="51">
        <f>IF('Town Data'!C58&gt;9,'Town Data'!B58,"*")</f>
        <v>240414.32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>
        <f>IF('Town Data'!I58&gt;9,'Town Data'!H58,"*")</f>
        <v>288597.25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  <v>-0.16695561028388176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WAITSFIELD</v>
      </c>
      <c r="C63" s="52">
        <f>IF('Town Data'!C59&gt;9,'Town Data'!B59,"*")</f>
        <v>732434.19</v>
      </c>
      <c r="D63" s="44">
        <f>IF('Town Data'!E59&gt;9,'Town Data'!D59,"*")</f>
        <v>198704.7</v>
      </c>
      <c r="E63" s="45">
        <f>IF('Town Data'!G59&gt;9,'Town Data'!F59,"*")</f>
        <v>246086.45</v>
      </c>
      <c r="F63" s="44">
        <f>IF('Town Data'!I59&gt;9,'Town Data'!H59,"*")</f>
        <v>716731.85</v>
      </c>
      <c r="G63" s="44">
        <f>IF('Town Data'!K59&gt;9,'Town Data'!J59,"*")</f>
        <v>267609.03</v>
      </c>
      <c r="H63" s="45">
        <f>IF('Town Data'!M59&gt;9,'Town Data'!L59,"*")</f>
        <v>248593.13</v>
      </c>
      <c r="I63" s="22">
        <f t="shared" si="0"/>
        <v>0.021908249228773588</v>
      </c>
      <c r="J63" s="22">
        <f t="shared" si="1"/>
        <v>-0.2574813338697876</v>
      </c>
      <c r="K63" s="22">
        <f t="shared" si="2"/>
        <v>-0.010083464494775029</v>
      </c>
      <c r="L63" s="15"/>
    </row>
    <row r="64" spans="1:12" ht="15">
      <c r="A64" s="15"/>
      <c r="B64" s="15" t="str">
        <f>'Town Data'!A60</f>
        <v>WARREN</v>
      </c>
      <c r="C64" s="51">
        <f>IF('Town Data'!C60&gt;9,'Town Data'!B60,"*")</f>
        <v>791871.83</v>
      </c>
      <c r="D64" s="47">
        <f>IF('Town Data'!E60&gt;9,'Town Data'!D60,"*")</f>
        <v>865443.43</v>
      </c>
      <c r="E64" s="48">
        <f>IF('Town Data'!G60&gt;9,'Town Data'!F60,"*")</f>
        <v>320750.4</v>
      </c>
      <c r="F64" s="46">
        <f>IF('Town Data'!I60&gt;9,'Town Data'!H60,"*")</f>
        <v>869222.87</v>
      </c>
      <c r="G64" s="47">
        <f>IF('Town Data'!K60&gt;9,'Town Data'!J60,"*")</f>
        <v>943800.91</v>
      </c>
      <c r="H64" s="48">
        <f>IF('Town Data'!M60&gt;9,'Town Data'!L60,"*")</f>
        <v>340575.48</v>
      </c>
      <c r="I64" s="9">
        <f t="shared" si="0"/>
        <v>-0.08898873081882905</v>
      </c>
      <c r="J64" s="9">
        <f t="shared" si="1"/>
        <v>-0.08302331473700314</v>
      </c>
      <c r="K64" s="9">
        <f t="shared" si="2"/>
        <v>-0.05821053236128437</v>
      </c>
      <c r="L64" s="15"/>
    </row>
    <row r="65" spans="1:12" ht="15">
      <c r="A65" s="15"/>
      <c r="B65" s="27" t="str">
        <f>'Town Data'!A61</f>
        <v>WATERBURY</v>
      </c>
      <c r="C65" s="52">
        <f>IF('Town Data'!C61&gt;9,'Town Data'!B61,"*")</f>
        <v>1223816.27</v>
      </c>
      <c r="D65" s="44" t="str">
        <f>IF('Town Data'!E61&gt;9,'Town Data'!D61,"*")</f>
        <v>*</v>
      </c>
      <c r="E65" s="45">
        <f>IF('Town Data'!G61&gt;9,'Town Data'!F61,"*")</f>
        <v>380072.79</v>
      </c>
      <c r="F65" s="44">
        <f>IF('Town Data'!I61&gt;9,'Town Data'!H61,"*")</f>
        <v>1270111.57</v>
      </c>
      <c r="G65" s="44">
        <f>IF('Town Data'!K61&gt;9,'Town Data'!J61,"*")</f>
        <v>527449.4</v>
      </c>
      <c r="H65" s="45">
        <f>IF('Town Data'!M61&gt;9,'Town Data'!L61,"*")</f>
        <v>389748.96</v>
      </c>
      <c r="I65" s="22">
        <f t="shared" si="0"/>
        <v>-0.036449789997582686</v>
      </c>
      <c r="J65" s="22">
        <f t="shared" si="1"/>
      </c>
      <c r="K65" s="22">
        <f t="shared" si="2"/>
        <v>-0.024826673046157818</v>
      </c>
      <c r="L65" s="15"/>
    </row>
    <row r="66" spans="1:12" ht="15">
      <c r="A66" s="15"/>
      <c r="B66" s="15" t="str">
        <f>'Town Data'!A62</f>
        <v>WEST RUTLAND</v>
      </c>
      <c r="C66" s="51">
        <f>IF('Town Data'!C62&gt;9,'Town Data'!B62,"*")</f>
        <v>140160.8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>
        <f>IF('Town Data'!I62&gt;9,'Town Data'!H62,"*")</f>
        <v>124874.87</v>
      </c>
      <c r="G66" s="47" t="str">
        <f>IF('Town Data'!K62&gt;9,'Town Data'!J62,"*")</f>
        <v>*</v>
      </c>
      <c r="H66" s="48" t="str">
        <f>IF('Town Data'!M62&gt;9,'Town Data'!L62,"*")</f>
        <v>*</v>
      </c>
      <c r="I66" s="9">
        <f t="shared" si="0"/>
        <v>0.12240997728365999</v>
      </c>
      <c r="J66" s="9">
        <f t="shared" si="1"/>
      </c>
      <c r="K66" s="9">
        <f t="shared" si="2"/>
      </c>
      <c r="L66" s="15"/>
    </row>
    <row r="67" spans="1:12" ht="15">
      <c r="A67" s="15"/>
      <c r="B67" s="27" t="str">
        <f>'Town Data'!A63</f>
        <v>WILLISTON</v>
      </c>
      <c r="C67" s="52">
        <f>IF('Town Data'!C63&gt;9,'Town Data'!B63,"*")</f>
        <v>3278485.83</v>
      </c>
      <c r="D67" s="44" t="str">
        <f>IF('Town Data'!E63&gt;9,'Town Data'!D63,"*")</f>
        <v>*</v>
      </c>
      <c r="E67" s="45">
        <f>IF('Town Data'!G63&gt;9,'Town Data'!F63,"*")</f>
        <v>396722.94</v>
      </c>
      <c r="F67" s="44">
        <f>IF('Town Data'!I63&gt;9,'Town Data'!H63,"*")</f>
        <v>3216323.23</v>
      </c>
      <c r="G67" s="44" t="str">
        <f>IF('Town Data'!K63&gt;9,'Town Data'!J63,"*")</f>
        <v>*</v>
      </c>
      <c r="H67" s="45">
        <f>IF('Town Data'!M63&gt;9,'Town Data'!L63,"*")</f>
        <v>451698.64</v>
      </c>
      <c r="I67" s="22">
        <f t="shared" si="0"/>
        <v>0.01932722414842618</v>
      </c>
      <c r="J67" s="22">
        <f t="shared" si="1"/>
      </c>
      <c r="K67" s="22">
        <f t="shared" si="2"/>
        <v>-0.12170880124854927</v>
      </c>
      <c r="L67" s="15"/>
    </row>
    <row r="68" spans="1:12" ht="15">
      <c r="A68" s="15"/>
      <c r="B68" s="15" t="str">
        <f>'Town Data'!A64</f>
        <v>WILMINGTON</v>
      </c>
      <c r="C68" s="51">
        <f>IF('Town Data'!C64&gt;9,'Town Data'!B64,"*")</f>
        <v>771616.55</v>
      </c>
      <c r="D68" s="47">
        <f>IF('Town Data'!E64&gt;9,'Town Data'!D64,"*")</f>
        <v>256548.43</v>
      </c>
      <c r="E68" s="48">
        <f>IF('Town Data'!G64&gt;9,'Town Data'!F64,"*")</f>
        <v>224903.36</v>
      </c>
      <c r="F68" s="46">
        <f>IF('Town Data'!I64&gt;9,'Town Data'!H64,"*")</f>
        <v>709143.44</v>
      </c>
      <c r="G68" s="47">
        <f>IF('Town Data'!K64&gt;9,'Town Data'!J64,"*")</f>
        <v>192757.49</v>
      </c>
      <c r="H68" s="48">
        <f>IF('Town Data'!M64&gt;9,'Town Data'!L64,"*")</f>
        <v>196351.79</v>
      </c>
      <c r="I68" s="9">
        <f t="shared" si="0"/>
        <v>0.08809657747098402</v>
      </c>
      <c r="J68" s="9">
        <f t="shared" si="1"/>
        <v>0.3309388392637817</v>
      </c>
      <c r="K68" s="9">
        <f t="shared" si="2"/>
        <v>0.14541028630296662</v>
      </c>
      <c r="L68" s="15"/>
    </row>
    <row r="69" spans="1:12" ht="15">
      <c r="A69" s="15"/>
      <c r="B69" s="27" t="str">
        <f>'Town Data'!A65</f>
        <v>WINDSOR</v>
      </c>
      <c r="C69" s="52">
        <f>IF('Town Data'!C65&gt;9,'Town Data'!B65,"*")</f>
        <v>232450.78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>
        <f>IF('Town Data'!I65&gt;9,'Town Data'!H65,"*")</f>
        <v>209385.96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  <v>0.11015456814774022</v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WINHALL</v>
      </c>
      <c r="C70" s="51" t="str">
        <f>IF('Town Data'!C66&gt;9,'Town Data'!B66,"*")</f>
        <v>*</v>
      </c>
      <c r="D70" s="47">
        <f>IF('Town Data'!E66&gt;9,'Town Data'!D66,"*")</f>
        <v>428997.82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>
        <f>IF('Town Data'!K66&gt;9,'Town Data'!J66,"*")</f>
        <v>580583.16</v>
      </c>
      <c r="H70" s="48" t="str">
        <f>IF('Town Data'!M66&gt;9,'Town Data'!L66,"*")</f>
        <v>*</v>
      </c>
      <c r="I70" s="9">
        <f t="shared" si="0"/>
      </c>
      <c r="J70" s="9">
        <f t="shared" si="1"/>
        <v>-0.26109152046366624</v>
      </c>
      <c r="K70" s="9">
        <f t="shared" si="2"/>
      </c>
      <c r="L70" s="15"/>
    </row>
    <row r="71" spans="1:12" ht="15">
      <c r="A71" s="15"/>
      <c r="B71" s="27" t="str">
        <f>'Town Data'!A67</f>
        <v>WINOOSKI</v>
      </c>
      <c r="C71" s="52">
        <f>IF('Town Data'!C67&gt;9,'Town Data'!B67,"*")</f>
        <v>872462.27</v>
      </c>
      <c r="D71" s="44" t="str">
        <f>IF('Town Data'!E67&gt;9,'Town Data'!D67,"*")</f>
        <v>*</v>
      </c>
      <c r="E71" s="45">
        <f>IF('Town Data'!G67&gt;9,'Town Data'!F67,"*")</f>
        <v>352783.38</v>
      </c>
      <c r="F71" s="44">
        <f>IF('Town Data'!I67&gt;9,'Town Data'!H67,"*")</f>
        <v>884616.49</v>
      </c>
      <c r="G71" s="44" t="str">
        <f>IF('Town Data'!K67&gt;9,'Town Data'!J67,"*")</f>
        <v>*</v>
      </c>
      <c r="H71" s="45">
        <f>IF('Town Data'!M67&gt;9,'Town Data'!L67,"*")</f>
        <v>325940.2</v>
      </c>
      <c r="I71" s="22">
        <f aca="true" t="shared" si="3" ref="I71:I100">_xlfn.IFERROR((C71-F71)/F71,"")</f>
        <v>-0.013739535875032096</v>
      </c>
      <c r="J71" s="22">
        <f aca="true" t="shared" si="4" ref="J71:J100">_xlfn.IFERROR((D71-G71)/G71,"")</f>
      </c>
      <c r="K71" s="22">
        <f aca="true" t="shared" si="5" ref="K71:K100">_xlfn.IFERROR((E71-H71)/H71,"")</f>
        <v>0.08235614999315823</v>
      </c>
      <c r="L71" s="15"/>
    </row>
    <row r="72" spans="1:12" ht="15">
      <c r="A72" s="15"/>
      <c r="B72" s="15" t="str">
        <f>'Town Data'!A68</f>
        <v>WOODSTOCK</v>
      </c>
      <c r="C72" s="51">
        <f>IF('Town Data'!C68&gt;9,'Town Data'!B68,"*")</f>
        <v>1268920.03</v>
      </c>
      <c r="D72" s="47">
        <f>IF('Town Data'!E68&gt;9,'Town Data'!D68,"*")</f>
        <v>1695749.13</v>
      </c>
      <c r="E72" s="48">
        <f>IF('Town Data'!G68&gt;9,'Town Data'!F68,"*")</f>
        <v>456522.94</v>
      </c>
      <c r="F72" s="46">
        <f>IF('Town Data'!I68&gt;9,'Town Data'!H68,"*")</f>
        <v>1166125.35</v>
      </c>
      <c r="G72" s="47">
        <f>IF('Town Data'!K68&gt;9,'Town Data'!J68,"*")</f>
        <v>1594570.16</v>
      </c>
      <c r="H72" s="48">
        <f>IF('Town Data'!M68&gt;9,'Town Data'!L68,"*")</f>
        <v>432678.17</v>
      </c>
      <c r="I72" s="9">
        <f t="shared" si="3"/>
        <v>0.08815062634561535</v>
      </c>
      <c r="J72" s="9">
        <f t="shared" si="4"/>
        <v>0.06345219077723113</v>
      </c>
      <c r="K72" s="9">
        <f t="shared" si="5"/>
        <v>0.05510971353142226</v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I2:K2"/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18</v>
      </c>
      <c r="B1" s="32" t="s">
        <v>15</v>
      </c>
      <c r="C1" s="31" t="s">
        <v>19</v>
      </c>
      <c r="D1" s="32" t="s">
        <v>20</v>
      </c>
      <c r="E1" s="31" t="s">
        <v>21</v>
      </c>
      <c r="F1" s="32" t="s">
        <v>17</v>
      </c>
      <c r="G1" s="31" t="s">
        <v>22</v>
      </c>
      <c r="H1" s="32" t="s">
        <v>23</v>
      </c>
      <c r="I1" s="31" t="s">
        <v>24</v>
      </c>
      <c r="J1" s="32" t="s">
        <v>25</v>
      </c>
      <c r="K1" s="31" t="s">
        <v>26</v>
      </c>
      <c r="L1" s="32" t="s">
        <v>27</v>
      </c>
      <c r="M1" s="31" t="s">
        <v>28</v>
      </c>
    </row>
    <row r="2" spans="1:13" ht="15">
      <c r="A2" s="39" t="s">
        <v>62</v>
      </c>
      <c r="B2" s="40">
        <v>2129037.83</v>
      </c>
      <c r="C2" s="40">
        <v>49</v>
      </c>
      <c r="D2" s="40">
        <v>0</v>
      </c>
      <c r="E2" s="40">
        <v>0</v>
      </c>
      <c r="F2" s="40">
        <v>310765.24</v>
      </c>
      <c r="G2" s="40">
        <v>22</v>
      </c>
      <c r="H2" s="40">
        <v>2203723.56</v>
      </c>
      <c r="I2" s="40">
        <v>50</v>
      </c>
      <c r="J2" s="40">
        <v>0</v>
      </c>
      <c r="K2" s="40">
        <v>0</v>
      </c>
      <c r="L2" s="40">
        <v>301994.37</v>
      </c>
      <c r="M2" s="40">
        <v>25</v>
      </c>
    </row>
    <row r="3" spans="1:13" ht="15">
      <c r="A3" s="39" t="s">
        <v>63</v>
      </c>
      <c r="B3" s="40">
        <v>132460.12</v>
      </c>
      <c r="C3" s="40">
        <v>11</v>
      </c>
      <c r="D3" s="40">
        <v>0</v>
      </c>
      <c r="E3" s="40">
        <v>0</v>
      </c>
      <c r="F3" s="40">
        <v>0</v>
      </c>
      <c r="G3" s="40">
        <v>0</v>
      </c>
      <c r="H3" s="40">
        <v>110663.61</v>
      </c>
      <c r="I3" s="40">
        <v>12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64</v>
      </c>
      <c r="B4" s="40">
        <v>2138808.36</v>
      </c>
      <c r="C4" s="40">
        <v>64</v>
      </c>
      <c r="D4" s="40">
        <v>391748.78</v>
      </c>
      <c r="E4" s="40">
        <v>23</v>
      </c>
      <c r="F4" s="40">
        <v>339439.9</v>
      </c>
      <c r="G4" s="40">
        <v>30</v>
      </c>
      <c r="H4" s="40">
        <v>2117732.01</v>
      </c>
      <c r="I4" s="40">
        <v>65</v>
      </c>
      <c r="J4" s="40">
        <v>381423.37</v>
      </c>
      <c r="K4" s="40">
        <v>21</v>
      </c>
      <c r="L4" s="40">
        <v>324559.59</v>
      </c>
      <c r="M4" s="40">
        <v>30</v>
      </c>
    </row>
    <row r="5" spans="1:13" ht="15">
      <c r="A5" s="39" t="s">
        <v>65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142196.49</v>
      </c>
      <c r="I5" s="40">
        <v>10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66</v>
      </c>
      <c r="B6" s="40">
        <v>366995.34</v>
      </c>
      <c r="C6" s="40">
        <v>10</v>
      </c>
      <c r="D6" s="40">
        <v>0</v>
      </c>
      <c r="E6" s="40">
        <v>0</v>
      </c>
      <c r="F6" s="40">
        <v>0</v>
      </c>
      <c r="G6" s="40">
        <v>0</v>
      </c>
      <c r="H6" s="40">
        <v>355126.81</v>
      </c>
      <c r="I6" s="40">
        <v>11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40">
        <v>306955.98</v>
      </c>
      <c r="C7" s="40">
        <v>17</v>
      </c>
      <c r="D7" s="40">
        <v>0</v>
      </c>
      <c r="E7" s="40">
        <v>0</v>
      </c>
      <c r="F7" s="40">
        <v>0</v>
      </c>
      <c r="G7" s="40">
        <v>0</v>
      </c>
      <c r="H7" s="40">
        <v>303481.9</v>
      </c>
      <c r="I7" s="40">
        <v>18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68</v>
      </c>
      <c r="B8" s="40">
        <v>3326383.16</v>
      </c>
      <c r="C8" s="40">
        <v>84</v>
      </c>
      <c r="D8" s="40">
        <v>605808.68</v>
      </c>
      <c r="E8" s="40">
        <v>19</v>
      </c>
      <c r="F8" s="40">
        <v>437889.78</v>
      </c>
      <c r="G8" s="40">
        <v>37</v>
      </c>
      <c r="H8" s="40">
        <v>3233993.81</v>
      </c>
      <c r="I8" s="40">
        <v>92</v>
      </c>
      <c r="J8" s="40">
        <v>530586.26</v>
      </c>
      <c r="K8" s="40">
        <v>19</v>
      </c>
      <c r="L8" s="40">
        <v>446204.38</v>
      </c>
      <c r="M8" s="40">
        <v>39</v>
      </c>
    </row>
    <row r="9" spans="1:13" ht="15">
      <c r="A9" s="39" t="s">
        <v>69</v>
      </c>
      <c r="B9" s="40">
        <v>332435.34</v>
      </c>
      <c r="C9" s="40">
        <v>14</v>
      </c>
      <c r="D9" s="40">
        <v>0</v>
      </c>
      <c r="E9" s="40">
        <v>0</v>
      </c>
      <c r="F9" s="40">
        <v>0</v>
      </c>
      <c r="G9" s="40">
        <v>0</v>
      </c>
      <c r="H9" s="40">
        <v>342534.83</v>
      </c>
      <c r="I9" s="40">
        <v>14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70</v>
      </c>
      <c r="B10" s="40">
        <v>184113.1</v>
      </c>
      <c r="C10" s="40">
        <v>10</v>
      </c>
      <c r="D10" s="40">
        <v>77400.16</v>
      </c>
      <c r="E10" s="40">
        <v>15</v>
      </c>
      <c r="F10" s="40">
        <v>0</v>
      </c>
      <c r="G10" s="40">
        <v>0</v>
      </c>
      <c r="H10" s="40">
        <v>165929.85</v>
      </c>
      <c r="I10" s="40">
        <v>11</v>
      </c>
      <c r="J10" s="40">
        <v>55159.48</v>
      </c>
      <c r="K10" s="40">
        <v>11</v>
      </c>
      <c r="L10" s="40">
        <v>0</v>
      </c>
      <c r="M10" s="40">
        <v>0</v>
      </c>
    </row>
    <row r="11" spans="1:13" ht="15">
      <c r="A11" s="39" t="s">
        <v>71</v>
      </c>
      <c r="B11" s="40">
        <v>8648185.23</v>
      </c>
      <c r="C11" s="40">
        <v>172</v>
      </c>
      <c r="D11" s="40">
        <v>2430437.52</v>
      </c>
      <c r="E11" s="40">
        <v>17</v>
      </c>
      <c r="F11" s="40">
        <v>3165112.29</v>
      </c>
      <c r="G11" s="40">
        <v>102</v>
      </c>
      <c r="H11" s="40">
        <v>8341919.55</v>
      </c>
      <c r="I11" s="40">
        <v>180</v>
      </c>
      <c r="J11" s="40">
        <v>2037240.5</v>
      </c>
      <c r="K11" s="40">
        <v>20</v>
      </c>
      <c r="L11" s="40">
        <v>3004676.65</v>
      </c>
      <c r="M11" s="40">
        <v>100</v>
      </c>
    </row>
    <row r="12" spans="1:13" ht="15">
      <c r="A12" s="39" t="s">
        <v>72</v>
      </c>
      <c r="B12" s="40">
        <v>610590.78</v>
      </c>
      <c r="C12" s="40">
        <v>14</v>
      </c>
      <c r="D12" s="40">
        <v>1118893.02</v>
      </c>
      <c r="E12" s="40">
        <v>11</v>
      </c>
      <c r="F12" s="40">
        <v>0</v>
      </c>
      <c r="G12" s="40">
        <v>0</v>
      </c>
      <c r="H12" s="40">
        <v>742153.58</v>
      </c>
      <c r="I12" s="40">
        <v>13</v>
      </c>
      <c r="J12" s="40">
        <v>1071149.35</v>
      </c>
      <c r="K12" s="40">
        <v>13</v>
      </c>
      <c r="L12" s="40">
        <v>0</v>
      </c>
      <c r="M12" s="40">
        <v>0</v>
      </c>
    </row>
    <row r="13" spans="1:13" ht="15">
      <c r="A13" s="39" t="s">
        <v>73</v>
      </c>
      <c r="B13" s="40">
        <v>246992.85</v>
      </c>
      <c r="C13" s="40">
        <v>12</v>
      </c>
      <c r="D13" s="40">
        <v>0</v>
      </c>
      <c r="E13" s="40">
        <v>0</v>
      </c>
      <c r="F13" s="40">
        <v>0</v>
      </c>
      <c r="G13" s="40">
        <v>0</v>
      </c>
      <c r="H13" s="40">
        <v>267032.26</v>
      </c>
      <c r="I13" s="40">
        <v>13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74</v>
      </c>
      <c r="B14" s="40">
        <v>284364.45</v>
      </c>
      <c r="C14" s="40">
        <v>16</v>
      </c>
      <c r="D14" s="40">
        <v>68541.21</v>
      </c>
      <c r="E14" s="40">
        <v>10</v>
      </c>
      <c r="F14" s="40">
        <v>0</v>
      </c>
      <c r="G14" s="40">
        <v>0</v>
      </c>
      <c r="H14" s="40">
        <v>298490.77</v>
      </c>
      <c r="I14" s="40">
        <v>19</v>
      </c>
      <c r="J14" s="40">
        <v>110485.97</v>
      </c>
      <c r="K14" s="40">
        <v>11</v>
      </c>
      <c r="L14" s="40">
        <v>0</v>
      </c>
      <c r="M14" s="40">
        <v>0</v>
      </c>
    </row>
    <row r="15" spans="1:13" ht="15">
      <c r="A15" s="39" t="s">
        <v>75</v>
      </c>
      <c r="B15" s="40">
        <v>2106640.64</v>
      </c>
      <c r="C15" s="40">
        <v>45</v>
      </c>
      <c r="D15" s="40">
        <v>0</v>
      </c>
      <c r="E15" s="40">
        <v>0</v>
      </c>
      <c r="F15" s="40">
        <v>287814.34</v>
      </c>
      <c r="G15" s="40">
        <v>16</v>
      </c>
      <c r="H15" s="40">
        <v>2009008.23</v>
      </c>
      <c r="I15" s="40">
        <v>49</v>
      </c>
      <c r="J15" s="40">
        <v>0</v>
      </c>
      <c r="K15" s="40">
        <v>0</v>
      </c>
      <c r="L15" s="40">
        <v>298930.2</v>
      </c>
      <c r="M15" s="40">
        <v>18</v>
      </c>
    </row>
    <row r="16" spans="1:13" ht="15">
      <c r="A16" s="39" t="s">
        <v>76</v>
      </c>
      <c r="B16" s="40">
        <v>742258.99</v>
      </c>
      <c r="C16" s="40">
        <v>19</v>
      </c>
      <c r="D16" s="40">
        <v>0</v>
      </c>
      <c r="E16" s="40">
        <v>0</v>
      </c>
      <c r="F16" s="40">
        <v>0</v>
      </c>
      <c r="G16" s="40">
        <v>0</v>
      </c>
      <c r="H16" s="40">
        <v>765687.1</v>
      </c>
      <c r="I16" s="40">
        <v>21</v>
      </c>
      <c r="J16" s="40">
        <v>0</v>
      </c>
      <c r="K16" s="40">
        <v>0</v>
      </c>
      <c r="L16" s="40">
        <v>0</v>
      </c>
      <c r="M16" s="40">
        <v>0</v>
      </c>
    </row>
    <row r="17" spans="1:13" ht="15">
      <c r="A17" s="39" t="s">
        <v>77</v>
      </c>
      <c r="B17" s="40">
        <v>445499.67</v>
      </c>
      <c r="C17" s="40">
        <v>12</v>
      </c>
      <c r="D17" s="40">
        <v>190664.12</v>
      </c>
      <c r="E17" s="40">
        <v>12</v>
      </c>
      <c r="F17" s="40">
        <v>0</v>
      </c>
      <c r="G17" s="40">
        <v>0</v>
      </c>
      <c r="H17" s="40">
        <v>379288.59</v>
      </c>
      <c r="I17" s="40">
        <v>11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78</v>
      </c>
      <c r="B18" s="40">
        <v>947726.19</v>
      </c>
      <c r="C18" s="40">
        <v>21</v>
      </c>
      <c r="D18" s="40">
        <v>629855.71</v>
      </c>
      <c r="E18" s="40">
        <v>49</v>
      </c>
      <c r="F18" s="40">
        <v>314988.98</v>
      </c>
      <c r="G18" s="40">
        <v>12</v>
      </c>
      <c r="H18" s="40">
        <v>928548.13</v>
      </c>
      <c r="I18" s="40">
        <v>24</v>
      </c>
      <c r="J18" s="40">
        <v>647276.75</v>
      </c>
      <c r="K18" s="40">
        <v>50</v>
      </c>
      <c r="L18" s="40">
        <v>302638.55</v>
      </c>
      <c r="M18" s="40">
        <v>15</v>
      </c>
    </row>
    <row r="19" spans="1:13" ht="15">
      <c r="A19" s="39" t="s">
        <v>79</v>
      </c>
      <c r="B19" s="40">
        <v>335760.13</v>
      </c>
      <c r="C19" s="40">
        <v>15</v>
      </c>
      <c r="D19" s="40">
        <v>0</v>
      </c>
      <c r="E19" s="40">
        <v>0</v>
      </c>
      <c r="F19" s="40">
        <v>0</v>
      </c>
      <c r="G19" s="40">
        <v>0</v>
      </c>
      <c r="H19" s="40">
        <v>307466.67</v>
      </c>
      <c r="I19" s="40">
        <v>14</v>
      </c>
      <c r="J19" s="40">
        <v>0</v>
      </c>
      <c r="K19" s="40">
        <v>0</v>
      </c>
      <c r="L19" s="40">
        <v>0</v>
      </c>
      <c r="M19" s="40">
        <v>0</v>
      </c>
    </row>
    <row r="20" spans="1:13" ht="15">
      <c r="A20" s="39" t="s">
        <v>80</v>
      </c>
      <c r="B20" s="40">
        <v>3203823.55</v>
      </c>
      <c r="C20" s="40">
        <v>70</v>
      </c>
      <c r="D20" s="40">
        <v>0</v>
      </c>
      <c r="E20" s="40">
        <v>0</v>
      </c>
      <c r="F20" s="40">
        <v>369774.02</v>
      </c>
      <c r="G20" s="40">
        <v>22</v>
      </c>
      <c r="H20" s="40">
        <v>3005163.25</v>
      </c>
      <c r="I20" s="40">
        <v>73</v>
      </c>
      <c r="J20" s="40">
        <v>0</v>
      </c>
      <c r="K20" s="40">
        <v>0</v>
      </c>
      <c r="L20" s="40">
        <v>314230.39</v>
      </c>
      <c r="M20" s="40">
        <v>20</v>
      </c>
    </row>
    <row r="21" spans="1:13" ht="15">
      <c r="A21" s="39" t="s">
        <v>81</v>
      </c>
      <c r="B21" s="40">
        <v>395226.26</v>
      </c>
      <c r="C21" s="40">
        <v>13</v>
      </c>
      <c r="D21" s="40">
        <v>0</v>
      </c>
      <c r="E21" s="40">
        <v>0</v>
      </c>
      <c r="F21" s="40">
        <v>0</v>
      </c>
      <c r="G21" s="40">
        <v>0</v>
      </c>
      <c r="H21" s="40">
        <v>393534.36</v>
      </c>
      <c r="I21" s="40">
        <v>13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82</v>
      </c>
      <c r="B22" s="40">
        <v>228750.97</v>
      </c>
      <c r="C22" s="40">
        <v>14</v>
      </c>
      <c r="D22" s="40">
        <v>0</v>
      </c>
      <c r="E22" s="40">
        <v>0</v>
      </c>
      <c r="F22" s="40">
        <v>0</v>
      </c>
      <c r="G22" s="40">
        <v>0</v>
      </c>
      <c r="H22" s="40">
        <v>235216.39</v>
      </c>
      <c r="I22" s="40">
        <v>16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83</v>
      </c>
      <c r="B23" s="40">
        <v>2055446.85</v>
      </c>
      <c r="C23" s="40">
        <v>40</v>
      </c>
      <c r="D23" s="40">
        <v>793840.09</v>
      </c>
      <c r="E23" s="40">
        <v>18</v>
      </c>
      <c r="F23" s="40">
        <v>366881.88</v>
      </c>
      <c r="G23" s="40">
        <v>17</v>
      </c>
      <c r="H23" s="40">
        <v>1826781.12</v>
      </c>
      <c r="I23" s="40">
        <v>38</v>
      </c>
      <c r="J23" s="40">
        <v>765168.4</v>
      </c>
      <c r="K23" s="40">
        <v>19</v>
      </c>
      <c r="L23" s="40">
        <v>312007.25</v>
      </c>
      <c r="M23" s="40">
        <v>15</v>
      </c>
    </row>
    <row r="24" spans="1:13" ht="15">
      <c r="A24" s="39" t="s">
        <v>84</v>
      </c>
      <c r="B24" s="40">
        <v>386521.77</v>
      </c>
      <c r="C24" s="40">
        <v>10</v>
      </c>
      <c r="D24" s="40">
        <v>0</v>
      </c>
      <c r="E24" s="40">
        <v>0</v>
      </c>
      <c r="F24" s="40">
        <v>0</v>
      </c>
      <c r="G24" s="40">
        <v>0</v>
      </c>
      <c r="H24" s="40">
        <v>410440.39</v>
      </c>
      <c r="I24" s="40">
        <v>12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85</v>
      </c>
      <c r="B25" s="40">
        <v>0</v>
      </c>
      <c r="C25" s="40">
        <v>0</v>
      </c>
      <c r="D25" s="40">
        <v>565178.04</v>
      </c>
      <c r="E25" s="40">
        <v>19</v>
      </c>
      <c r="F25" s="40">
        <v>0</v>
      </c>
      <c r="G25" s="40">
        <v>0</v>
      </c>
      <c r="H25" s="40">
        <v>0</v>
      </c>
      <c r="I25" s="40">
        <v>0</v>
      </c>
      <c r="J25" s="40">
        <v>591120</v>
      </c>
      <c r="K25" s="40">
        <v>20</v>
      </c>
      <c r="L25" s="40">
        <v>0</v>
      </c>
      <c r="M25" s="40">
        <v>0</v>
      </c>
    </row>
    <row r="26" spans="1:13" ht="15">
      <c r="A26" s="39" t="s">
        <v>86</v>
      </c>
      <c r="B26" s="40">
        <v>185794.89</v>
      </c>
      <c r="C26" s="40">
        <v>12</v>
      </c>
      <c r="D26" s="40">
        <v>0</v>
      </c>
      <c r="E26" s="40">
        <v>0</v>
      </c>
      <c r="F26" s="40">
        <v>0</v>
      </c>
      <c r="G26" s="40">
        <v>0</v>
      </c>
      <c r="H26" s="40">
        <v>229153.28</v>
      </c>
      <c r="I26" s="40">
        <v>12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87</v>
      </c>
      <c r="B27" s="40">
        <v>2835682.15</v>
      </c>
      <c r="C27" s="40">
        <v>37</v>
      </c>
      <c r="D27" s="40">
        <v>3652695.24</v>
      </c>
      <c r="E27" s="40">
        <v>78</v>
      </c>
      <c r="F27" s="40">
        <v>1258729.37</v>
      </c>
      <c r="G27" s="40">
        <v>30</v>
      </c>
      <c r="H27" s="40">
        <v>2200070.89</v>
      </c>
      <c r="I27" s="40">
        <v>36</v>
      </c>
      <c r="J27" s="40">
        <v>2781047.83</v>
      </c>
      <c r="K27" s="40">
        <v>79</v>
      </c>
      <c r="L27" s="40">
        <v>1052845.71</v>
      </c>
      <c r="M27" s="40">
        <v>29</v>
      </c>
    </row>
    <row r="28" spans="1:13" ht="15">
      <c r="A28" s="39" t="s">
        <v>88</v>
      </c>
      <c r="B28" s="40">
        <v>304551.45</v>
      </c>
      <c r="C28" s="40">
        <v>14</v>
      </c>
      <c r="D28" s="40">
        <v>0</v>
      </c>
      <c r="E28" s="40">
        <v>0</v>
      </c>
      <c r="F28" s="40">
        <v>0</v>
      </c>
      <c r="G28" s="40">
        <v>0</v>
      </c>
      <c r="H28" s="40">
        <v>256077.62</v>
      </c>
      <c r="I28" s="40">
        <v>14</v>
      </c>
      <c r="J28" s="40">
        <v>71451.26</v>
      </c>
      <c r="K28" s="40">
        <v>11</v>
      </c>
      <c r="L28" s="40">
        <v>0</v>
      </c>
      <c r="M28" s="40">
        <v>0</v>
      </c>
    </row>
    <row r="29" spans="1:13" ht="15">
      <c r="A29" s="39" t="s">
        <v>89</v>
      </c>
      <c r="B29" s="40">
        <v>2139487.71</v>
      </c>
      <c r="C29" s="40">
        <v>36</v>
      </c>
      <c r="D29" s="40">
        <v>2538559.05</v>
      </c>
      <c r="E29" s="40">
        <v>52</v>
      </c>
      <c r="F29" s="40">
        <v>651654.89</v>
      </c>
      <c r="G29" s="40">
        <v>22</v>
      </c>
      <c r="H29" s="40">
        <v>2211916.83</v>
      </c>
      <c r="I29" s="40">
        <v>39</v>
      </c>
      <c r="J29" s="40">
        <v>2226735.72</v>
      </c>
      <c r="K29" s="40">
        <v>54</v>
      </c>
      <c r="L29" s="40">
        <v>635968.61</v>
      </c>
      <c r="M29" s="40">
        <v>22</v>
      </c>
    </row>
    <row r="30" spans="1:13" ht="15">
      <c r="A30" s="39" t="s">
        <v>90</v>
      </c>
      <c r="B30" s="40">
        <v>833296.75</v>
      </c>
      <c r="C30" s="40">
        <v>23</v>
      </c>
      <c r="D30" s="40">
        <v>0</v>
      </c>
      <c r="E30" s="40">
        <v>0</v>
      </c>
      <c r="F30" s="40">
        <v>80364.08</v>
      </c>
      <c r="G30" s="40">
        <v>10</v>
      </c>
      <c r="H30" s="40">
        <v>821333.49</v>
      </c>
      <c r="I30" s="40">
        <v>26</v>
      </c>
      <c r="J30" s="40">
        <v>0</v>
      </c>
      <c r="K30" s="40">
        <v>0</v>
      </c>
      <c r="L30" s="40">
        <v>89165.28</v>
      </c>
      <c r="M30" s="40">
        <v>12</v>
      </c>
    </row>
    <row r="31" spans="1:13" ht="15">
      <c r="A31" s="39" t="s">
        <v>91</v>
      </c>
      <c r="B31" s="40">
        <v>2311395.97</v>
      </c>
      <c r="C31" s="40">
        <v>49</v>
      </c>
      <c r="D31" s="40">
        <v>2271146.52</v>
      </c>
      <c r="E31" s="40">
        <v>34</v>
      </c>
      <c r="F31" s="40">
        <v>570185.81</v>
      </c>
      <c r="G31" s="40">
        <v>31</v>
      </c>
      <c r="H31" s="40">
        <v>2216931.86</v>
      </c>
      <c r="I31" s="40">
        <v>50</v>
      </c>
      <c r="J31" s="40">
        <v>1973830.5</v>
      </c>
      <c r="K31" s="40">
        <v>33</v>
      </c>
      <c r="L31" s="40">
        <v>533051.66</v>
      </c>
      <c r="M31" s="40">
        <v>30</v>
      </c>
    </row>
    <row r="32" spans="1:13" ht="15">
      <c r="A32" s="39" t="s">
        <v>92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269398.95</v>
      </c>
      <c r="K32" s="40">
        <v>10</v>
      </c>
      <c r="L32" s="40">
        <v>0</v>
      </c>
      <c r="M32" s="40">
        <v>0</v>
      </c>
    </row>
    <row r="33" spans="1:13" ht="15">
      <c r="A33" s="39" t="s">
        <v>93</v>
      </c>
      <c r="B33" s="40">
        <v>1785607.57</v>
      </c>
      <c r="C33" s="40">
        <v>46</v>
      </c>
      <c r="D33" s="40">
        <v>0</v>
      </c>
      <c r="E33" s="40">
        <v>0</v>
      </c>
      <c r="F33" s="40">
        <v>319682.43</v>
      </c>
      <c r="G33" s="40">
        <v>25</v>
      </c>
      <c r="H33" s="40">
        <v>1820589</v>
      </c>
      <c r="I33" s="40">
        <v>49</v>
      </c>
      <c r="J33" s="40">
        <v>0</v>
      </c>
      <c r="K33" s="40">
        <v>0</v>
      </c>
      <c r="L33" s="40">
        <v>294270.51</v>
      </c>
      <c r="M33" s="40">
        <v>23</v>
      </c>
    </row>
    <row r="34" spans="1:13" ht="15">
      <c r="A34" s="39" t="s">
        <v>94</v>
      </c>
      <c r="B34" s="40">
        <v>891572.59</v>
      </c>
      <c r="C34" s="40">
        <v>22</v>
      </c>
      <c r="D34" s="40">
        <v>0</v>
      </c>
      <c r="E34" s="40">
        <v>0</v>
      </c>
      <c r="F34" s="40">
        <v>0</v>
      </c>
      <c r="G34" s="40">
        <v>0</v>
      </c>
      <c r="H34" s="40">
        <v>882950.74</v>
      </c>
      <c r="I34" s="40">
        <v>22</v>
      </c>
      <c r="J34" s="40">
        <v>0</v>
      </c>
      <c r="K34" s="40">
        <v>0</v>
      </c>
      <c r="L34" s="40">
        <v>0</v>
      </c>
      <c r="M34" s="40">
        <v>0</v>
      </c>
    </row>
    <row r="35" spans="1:13" ht="15">
      <c r="A35" s="39" t="s">
        <v>95</v>
      </c>
      <c r="B35" s="40">
        <v>0</v>
      </c>
      <c r="C35" s="40">
        <v>0</v>
      </c>
      <c r="D35" s="40">
        <v>79935.96</v>
      </c>
      <c r="E35" s="40">
        <v>13</v>
      </c>
      <c r="F35" s="40">
        <v>0</v>
      </c>
      <c r="G35" s="40">
        <v>0</v>
      </c>
      <c r="H35" s="40">
        <v>0</v>
      </c>
      <c r="I35" s="40">
        <v>0</v>
      </c>
      <c r="J35" s="40">
        <v>72695.76</v>
      </c>
      <c r="K35" s="40">
        <v>12</v>
      </c>
      <c r="L35" s="40">
        <v>0</v>
      </c>
      <c r="M35" s="40">
        <v>0</v>
      </c>
    </row>
    <row r="36" spans="1:13" ht="15">
      <c r="A36" s="39" t="s">
        <v>96</v>
      </c>
      <c r="B36" s="40">
        <v>2032000.61</v>
      </c>
      <c r="C36" s="40">
        <v>54</v>
      </c>
      <c r="D36" s="40">
        <v>0</v>
      </c>
      <c r="E36" s="40">
        <v>0</v>
      </c>
      <c r="F36" s="40">
        <v>404653.24</v>
      </c>
      <c r="G36" s="40">
        <v>26</v>
      </c>
      <c r="H36" s="40">
        <v>1859945.96</v>
      </c>
      <c r="I36" s="40">
        <v>52</v>
      </c>
      <c r="J36" s="40">
        <v>0</v>
      </c>
      <c r="K36" s="40">
        <v>0</v>
      </c>
      <c r="L36" s="40">
        <v>392421.15</v>
      </c>
      <c r="M36" s="40">
        <v>25</v>
      </c>
    </row>
    <row r="37" spans="1:13" ht="15">
      <c r="A37" s="39" t="s">
        <v>97</v>
      </c>
      <c r="B37" s="40">
        <v>1144300.28</v>
      </c>
      <c r="C37" s="40">
        <v>27</v>
      </c>
      <c r="D37" s="40">
        <v>120210.83</v>
      </c>
      <c r="E37" s="40">
        <v>12</v>
      </c>
      <c r="F37" s="40">
        <v>101745.09</v>
      </c>
      <c r="G37" s="40">
        <v>12</v>
      </c>
      <c r="H37" s="40">
        <v>1018658.46</v>
      </c>
      <c r="I37" s="40">
        <v>27</v>
      </c>
      <c r="J37" s="40">
        <v>126616.82</v>
      </c>
      <c r="K37" s="40">
        <v>11</v>
      </c>
      <c r="L37" s="40">
        <v>93290.74</v>
      </c>
      <c r="M37" s="40">
        <v>11</v>
      </c>
    </row>
    <row r="38" spans="1:13" ht="15">
      <c r="A38" s="39" t="s">
        <v>98</v>
      </c>
      <c r="B38" s="40">
        <v>751383.78</v>
      </c>
      <c r="C38" s="40">
        <v>26</v>
      </c>
      <c r="D38" s="40">
        <v>0</v>
      </c>
      <c r="E38" s="40">
        <v>0</v>
      </c>
      <c r="F38" s="40">
        <v>106221.42</v>
      </c>
      <c r="G38" s="40">
        <v>13</v>
      </c>
      <c r="H38" s="40">
        <v>741773.84</v>
      </c>
      <c r="I38" s="40">
        <v>27</v>
      </c>
      <c r="J38" s="40">
        <v>0</v>
      </c>
      <c r="K38" s="40">
        <v>0</v>
      </c>
      <c r="L38" s="40">
        <v>127730.15</v>
      </c>
      <c r="M38" s="40">
        <v>13</v>
      </c>
    </row>
    <row r="39" spans="1:13" ht="15">
      <c r="A39" s="39" t="s">
        <v>99</v>
      </c>
      <c r="B39" s="40">
        <v>289573.05</v>
      </c>
      <c r="C39" s="40">
        <v>18</v>
      </c>
      <c r="D39" s="40">
        <v>0</v>
      </c>
      <c r="E39" s="40">
        <v>0</v>
      </c>
      <c r="F39" s="40">
        <v>0</v>
      </c>
      <c r="G39" s="40">
        <v>0</v>
      </c>
      <c r="H39" s="40">
        <v>283770.41</v>
      </c>
      <c r="I39" s="40">
        <v>18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100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34798.7</v>
      </c>
      <c r="K40" s="40">
        <v>11</v>
      </c>
      <c r="L40" s="40">
        <v>0</v>
      </c>
      <c r="M40" s="40">
        <v>0</v>
      </c>
    </row>
    <row r="41" spans="1:13" ht="15">
      <c r="A41" s="39" t="s">
        <v>101</v>
      </c>
      <c r="B41" s="40">
        <v>0</v>
      </c>
      <c r="C41" s="40">
        <v>0</v>
      </c>
      <c r="D41" s="40">
        <v>82430.57</v>
      </c>
      <c r="E41" s="40">
        <v>13</v>
      </c>
      <c r="F41" s="40">
        <v>0</v>
      </c>
      <c r="G41" s="40">
        <v>0</v>
      </c>
      <c r="H41" s="40">
        <v>0</v>
      </c>
      <c r="I41" s="40">
        <v>0</v>
      </c>
      <c r="J41" s="40">
        <v>67367.05</v>
      </c>
      <c r="K41" s="40">
        <v>12</v>
      </c>
      <c r="L41" s="40">
        <v>0</v>
      </c>
      <c r="M41" s="40">
        <v>0</v>
      </c>
    </row>
    <row r="42" spans="1:13" ht="15">
      <c r="A42" s="39" t="s">
        <v>102</v>
      </c>
      <c r="B42" s="40">
        <v>161571.6</v>
      </c>
      <c r="C42" s="40">
        <v>11</v>
      </c>
      <c r="D42" s="40">
        <v>0</v>
      </c>
      <c r="E42" s="40">
        <v>0</v>
      </c>
      <c r="F42" s="40">
        <v>0</v>
      </c>
      <c r="G42" s="40">
        <v>0</v>
      </c>
      <c r="H42" s="40">
        <v>156762.27</v>
      </c>
      <c r="I42" s="40">
        <v>12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103</v>
      </c>
      <c r="B43" s="40">
        <v>422870.41</v>
      </c>
      <c r="C43" s="40">
        <v>17</v>
      </c>
      <c r="D43" s="40">
        <v>0</v>
      </c>
      <c r="E43" s="40">
        <v>0</v>
      </c>
      <c r="F43" s="40">
        <v>0</v>
      </c>
      <c r="G43" s="40">
        <v>0</v>
      </c>
      <c r="H43" s="40">
        <v>447536.77</v>
      </c>
      <c r="I43" s="40">
        <v>21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104</v>
      </c>
      <c r="B44" s="40">
        <v>397379.91</v>
      </c>
      <c r="C44" s="40">
        <v>28</v>
      </c>
      <c r="D44" s="40">
        <v>0</v>
      </c>
      <c r="E44" s="40">
        <v>0</v>
      </c>
      <c r="F44" s="40">
        <v>87671.97</v>
      </c>
      <c r="G44" s="40">
        <v>11</v>
      </c>
      <c r="H44" s="40">
        <v>397529.38</v>
      </c>
      <c r="I44" s="40">
        <v>27</v>
      </c>
      <c r="J44" s="40">
        <v>0</v>
      </c>
      <c r="K44" s="40">
        <v>0</v>
      </c>
      <c r="L44" s="40">
        <v>98803.88</v>
      </c>
      <c r="M44" s="40">
        <v>12</v>
      </c>
    </row>
    <row r="45" spans="1:13" ht="15">
      <c r="A45" s="39" t="s">
        <v>105</v>
      </c>
      <c r="B45" s="40">
        <v>279841.8</v>
      </c>
      <c r="C45" s="40">
        <v>11</v>
      </c>
      <c r="D45" s="40">
        <v>0</v>
      </c>
      <c r="E45" s="40">
        <v>0</v>
      </c>
      <c r="F45" s="40">
        <v>0</v>
      </c>
      <c r="G45" s="40">
        <v>0</v>
      </c>
      <c r="H45" s="40">
        <v>282907.88</v>
      </c>
      <c r="I45" s="40">
        <v>10</v>
      </c>
      <c r="J45" s="40">
        <v>0</v>
      </c>
      <c r="K45" s="40">
        <v>0</v>
      </c>
      <c r="L45" s="40">
        <v>0</v>
      </c>
      <c r="M45" s="40">
        <v>0</v>
      </c>
    </row>
    <row r="46" spans="1:13" ht="15">
      <c r="A46" s="39" t="s">
        <v>106</v>
      </c>
      <c r="B46" s="40">
        <v>3633222.85</v>
      </c>
      <c r="C46" s="40">
        <v>88</v>
      </c>
      <c r="D46" s="40">
        <v>265333.43</v>
      </c>
      <c r="E46" s="40">
        <v>12</v>
      </c>
      <c r="F46" s="40">
        <v>457420.99</v>
      </c>
      <c r="G46" s="40">
        <v>36</v>
      </c>
      <c r="H46" s="40">
        <v>3505899.53</v>
      </c>
      <c r="I46" s="40">
        <v>91</v>
      </c>
      <c r="J46" s="40">
        <v>287645.77</v>
      </c>
      <c r="K46" s="40">
        <v>12</v>
      </c>
      <c r="L46" s="40">
        <v>515053.51</v>
      </c>
      <c r="M46" s="40">
        <v>40</v>
      </c>
    </row>
    <row r="47" spans="1:13" ht="15">
      <c r="A47" s="39" t="s">
        <v>107</v>
      </c>
      <c r="B47" s="40">
        <v>1226394.47</v>
      </c>
      <c r="C47" s="40">
        <v>12</v>
      </c>
      <c r="D47" s="40">
        <v>0</v>
      </c>
      <c r="E47" s="40">
        <v>0</v>
      </c>
      <c r="F47" s="40">
        <v>0</v>
      </c>
      <c r="G47" s="40">
        <v>0</v>
      </c>
      <c r="H47" s="40">
        <v>1184481.39</v>
      </c>
      <c r="I47" s="40">
        <v>13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108</v>
      </c>
      <c r="B48" s="40">
        <v>831911.41</v>
      </c>
      <c r="C48" s="40">
        <v>23</v>
      </c>
      <c r="D48" s="40">
        <v>160749.3</v>
      </c>
      <c r="E48" s="40">
        <v>12</v>
      </c>
      <c r="F48" s="40">
        <v>111323.61</v>
      </c>
      <c r="G48" s="40">
        <v>11</v>
      </c>
      <c r="H48" s="40">
        <v>835358.49</v>
      </c>
      <c r="I48" s="40">
        <v>26</v>
      </c>
      <c r="J48" s="40">
        <v>112563.07</v>
      </c>
      <c r="K48" s="40">
        <v>10</v>
      </c>
      <c r="L48" s="40">
        <v>106048.14</v>
      </c>
      <c r="M48" s="40">
        <v>13</v>
      </c>
    </row>
    <row r="49" spans="1:13" ht="15">
      <c r="A49" s="39" t="s">
        <v>109</v>
      </c>
      <c r="B49" s="40">
        <v>7276217.65</v>
      </c>
      <c r="C49" s="40">
        <v>92</v>
      </c>
      <c r="D49" s="40">
        <v>1895402.31</v>
      </c>
      <c r="E49" s="40">
        <v>19</v>
      </c>
      <c r="F49" s="40">
        <v>926056.11</v>
      </c>
      <c r="G49" s="40">
        <v>35</v>
      </c>
      <c r="H49" s="40">
        <v>7507747.23</v>
      </c>
      <c r="I49" s="40">
        <v>91</v>
      </c>
      <c r="J49" s="40">
        <v>2596385.22</v>
      </c>
      <c r="K49" s="40">
        <v>22</v>
      </c>
      <c r="L49" s="40">
        <v>934741.23</v>
      </c>
      <c r="M49" s="40">
        <v>35</v>
      </c>
    </row>
    <row r="50" spans="1:13" ht="15">
      <c r="A50" s="39" t="s">
        <v>110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113255.24</v>
      </c>
      <c r="I50" s="40">
        <v>10</v>
      </c>
      <c r="J50" s="40">
        <v>0</v>
      </c>
      <c r="K50" s="40">
        <v>0</v>
      </c>
      <c r="L50" s="40">
        <v>0</v>
      </c>
      <c r="M50" s="40">
        <v>0</v>
      </c>
    </row>
    <row r="51" spans="1:13" ht="15">
      <c r="A51" s="39" t="s">
        <v>111</v>
      </c>
      <c r="B51" s="40">
        <v>825635.82</v>
      </c>
      <c r="C51" s="40">
        <v>30</v>
      </c>
      <c r="D51" s="40">
        <v>0</v>
      </c>
      <c r="E51" s="40">
        <v>0</v>
      </c>
      <c r="F51" s="40">
        <v>63658.04</v>
      </c>
      <c r="G51" s="40">
        <v>13</v>
      </c>
      <c r="H51" s="40">
        <v>830494.2</v>
      </c>
      <c r="I51" s="40">
        <v>31</v>
      </c>
      <c r="J51" s="40">
        <v>0</v>
      </c>
      <c r="K51" s="40">
        <v>0</v>
      </c>
      <c r="L51" s="40">
        <v>73868.87</v>
      </c>
      <c r="M51" s="40">
        <v>13</v>
      </c>
    </row>
    <row r="52" spans="1:13" ht="15">
      <c r="A52" s="39" t="s">
        <v>112</v>
      </c>
      <c r="B52" s="40">
        <v>1561970.59</v>
      </c>
      <c r="C52" s="40">
        <v>40</v>
      </c>
      <c r="D52" s="40">
        <v>0</v>
      </c>
      <c r="E52" s="40">
        <v>0</v>
      </c>
      <c r="F52" s="40">
        <v>162539.88</v>
      </c>
      <c r="G52" s="40">
        <v>17</v>
      </c>
      <c r="H52" s="40">
        <v>1572447.11</v>
      </c>
      <c r="I52" s="40">
        <v>41</v>
      </c>
      <c r="J52" s="40">
        <v>0</v>
      </c>
      <c r="K52" s="40">
        <v>0</v>
      </c>
      <c r="L52" s="40">
        <v>210606.64</v>
      </c>
      <c r="M52" s="40">
        <v>17</v>
      </c>
    </row>
    <row r="53" spans="1:13" ht="15">
      <c r="A53" s="39" t="s">
        <v>113</v>
      </c>
      <c r="B53" s="40">
        <v>641514.38</v>
      </c>
      <c r="C53" s="40">
        <v>10</v>
      </c>
      <c r="D53" s="40">
        <v>0</v>
      </c>
      <c r="E53" s="40">
        <v>0</v>
      </c>
      <c r="F53" s="40">
        <v>0</v>
      </c>
      <c r="G53" s="40">
        <v>0</v>
      </c>
      <c r="H53" s="40">
        <v>691606.39</v>
      </c>
      <c r="I53" s="40">
        <v>12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114</v>
      </c>
      <c r="B54" s="40">
        <v>1080030.16</v>
      </c>
      <c r="C54" s="40">
        <v>40</v>
      </c>
      <c r="D54" s="40">
        <v>0</v>
      </c>
      <c r="E54" s="40">
        <v>0</v>
      </c>
      <c r="F54" s="40">
        <v>113912.54</v>
      </c>
      <c r="G54" s="40">
        <v>20</v>
      </c>
      <c r="H54" s="40">
        <v>953878.02</v>
      </c>
      <c r="I54" s="40">
        <v>41</v>
      </c>
      <c r="J54" s="40">
        <v>0</v>
      </c>
      <c r="K54" s="40">
        <v>0</v>
      </c>
      <c r="L54" s="40">
        <v>101668.27</v>
      </c>
      <c r="M54" s="40">
        <v>20</v>
      </c>
    </row>
    <row r="55" spans="1:13" ht="15">
      <c r="A55" s="39" t="s">
        <v>115</v>
      </c>
      <c r="B55" s="40">
        <v>4627212.14</v>
      </c>
      <c r="C55" s="40">
        <v>61</v>
      </c>
      <c r="D55" s="40">
        <v>7903057.62</v>
      </c>
      <c r="E55" s="40">
        <v>75</v>
      </c>
      <c r="F55" s="40">
        <v>1607979.3</v>
      </c>
      <c r="G55" s="40">
        <v>43</v>
      </c>
      <c r="H55" s="40">
        <v>3446437.24</v>
      </c>
      <c r="I55" s="40">
        <v>60</v>
      </c>
      <c r="J55" s="40">
        <v>7735055.49</v>
      </c>
      <c r="K55" s="40">
        <v>87</v>
      </c>
      <c r="L55" s="40">
        <v>1290834.75</v>
      </c>
      <c r="M55" s="40">
        <v>42</v>
      </c>
    </row>
    <row r="56" spans="1:13" ht="15">
      <c r="A56" s="39" t="s">
        <v>116</v>
      </c>
      <c r="B56" s="40">
        <v>0</v>
      </c>
      <c r="C56" s="40">
        <v>0</v>
      </c>
      <c r="D56" s="40">
        <v>1717444.31</v>
      </c>
      <c r="E56" s="40">
        <v>10</v>
      </c>
      <c r="F56" s="40">
        <v>0</v>
      </c>
      <c r="G56" s="40">
        <v>0</v>
      </c>
      <c r="H56" s="40">
        <v>1558158.72</v>
      </c>
      <c r="I56" s="40">
        <v>10</v>
      </c>
      <c r="J56" s="40">
        <v>0</v>
      </c>
      <c r="K56" s="40">
        <v>0</v>
      </c>
      <c r="L56" s="40">
        <v>0</v>
      </c>
      <c r="M56" s="40">
        <v>0</v>
      </c>
    </row>
    <row r="57" spans="1:13" ht="15">
      <c r="A57" s="39" t="s">
        <v>117</v>
      </c>
      <c r="B57" s="40">
        <v>436123.96</v>
      </c>
      <c r="C57" s="40">
        <v>14</v>
      </c>
      <c r="D57" s="40">
        <v>0</v>
      </c>
      <c r="E57" s="40">
        <v>0</v>
      </c>
      <c r="F57" s="40">
        <v>0</v>
      </c>
      <c r="G57" s="40">
        <v>0</v>
      </c>
      <c r="H57" s="40">
        <v>432064.08</v>
      </c>
      <c r="I57" s="40">
        <v>15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118</v>
      </c>
      <c r="B58" s="40">
        <v>240414.32</v>
      </c>
      <c r="C58" s="40">
        <v>12</v>
      </c>
      <c r="D58" s="40">
        <v>0</v>
      </c>
      <c r="E58" s="40">
        <v>0</v>
      </c>
      <c r="F58" s="40">
        <v>0</v>
      </c>
      <c r="G58" s="40">
        <v>0</v>
      </c>
      <c r="H58" s="40">
        <v>288597.25</v>
      </c>
      <c r="I58" s="40">
        <v>14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119</v>
      </c>
      <c r="B59" s="40">
        <v>732434.19</v>
      </c>
      <c r="C59" s="40">
        <v>27</v>
      </c>
      <c r="D59" s="40">
        <v>198704.7</v>
      </c>
      <c r="E59" s="40">
        <v>16</v>
      </c>
      <c r="F59" s="40">
        <v>246086.45</v>
      </c>
      <c r="G59" s="40">
        <v>19</v>
      </c>
      <c r="H59" s="40">
        <v>716731.85</v>
      </c>
      <c r="I59" s="40">
        <v>30</v>
      </c>
      <c r="J59" s="40">
        <v>267609.03</v>
      </c>
      <c r="K59" s="40">
        <v>18</v>
      </c>
      <c r="L59" s="40">
        <v>248593.13</v>
      </c>
      <c r="M59" s="40">
        <v>19</v>
      </c>
    </row>
    <row r="60" spans="1:13" ht="15">
      <c r="A60" s="39" t="s">
        <v>120</v>
      </c>
      <c r="B60" s="40">
        <v>791871.83</v>
      </c>
      <c r="C60" s="40">
        <v>17</v>
      </c>
      <c r="D60" s="40">
        <v>865443.43</v>
      </c>
      <c r="E60" s="40">
        <v>19</v>
      </c>
      <c r="F60" s="40">
        <v>320750.4</v>
      </c>
      <c r="G60" s="40">
        <v>12</v>
      </c>
      <c r="H60" s="40">
        <v>869222.87</v>
      </c>
      <c r="I60" s="40">
        <v>19</v>
      </c>
      <c r="J60" s="40">
        <v>943800.91</v>
      </c>
      <c r="K60" s="40">
        <v>23</v>
      </c>
      <c r="L60" s="40">
        <v>340575.48</v>
      </c>
      <c r="M60" s="40">
        <v>13</v>
      </c>
    </row>
    <row r="61" spans="1:13" ht="15">
      <c r="A61" s="39" t="s">
        <v>121</v>
      </c>
      <c r="B61" s="40">
        <v>1223816.27</v>
      </c>
      <c r="C61" s="40">
        <v>38</v>
      </c>
      <c r="D61" s="40">
        <v>0</v>
      </c>
      <c r="E61" s="40">
        <v>0</v>
      </c>
      <c r="F61" s="40">
        <v>380072.79</v>
      </c>
      <c r="G61" s="40">
        <v>16</v>
      </c>
      <c r="H61" s="40">
        <v>1270111.57</v>
      </c>
      <c r="I61" s="40">
        <v>40</v>
      </c>
      <c r="J61" s="40">
        <v>527449.4</v>
      </c>
      <c r="K61" s="40">
        <v>12</v>
      </c>
      <c r="L61" s="40">
        <v>389748.96</v>
      </c>
      <c r="M61" s="40">
        <v>17</v>
      </c>
    </row>
    <row r="62" spans="1:13" ht="15">
      <c r="A62" s="39" t="s">
        <v>122</v>
      </c>
      <c r="B62" s="40">
        <v>140160.8</v>
      </c>
      <c r="C62" s="40">
        <v>10</v>
      </c>
      <c r="D62" s="40">
        <v>0</v>
      </c>
      <c r="E62" s="40">
        <v>0</v>
      </c>
      <c r="F62" s="40">
        <v>0</v>
      </c>
      <c r="G62" s="40">
        <v>0</v>
      </c>
      <c r="H62" s="40">
        <v>124874.87</v>
      </c>
      <c r="I62" s="40">
        <v>10</v>
      </c>
      <c r="J62" s="40">
        <v>0</v>
      </c>
      <c r="K62" s="40">
        <v>0</v>
      </c>
      <c r="L62" s="40">
        <v>0</v>
      </c>
      <c r="M62" s="40">
        <v>0</v>
      </c>
    </row>
    <row r="63" spans="1:13" ht="15">
      <c r="A63" s="39" t="s">
        <v>123</v>
      </c>
      <c r="B63" s="40">
        <v>3278485.83</v>
      </c>
      <c r="C63" s="40">
        <v>42</v>
      </c>
      <c r="D63" s="40">
        <v>0</v>
      </c>
      <c r="E63" s="40">
        <v>0</v>
      </c>
      <c r="F63" s="40">
        <v>396722.94</v>
      </c>
      <c r="G63" s="40">
        <v>16</v>
      </c>
      <c r="H63" s="40">
        <v>3216323.23</v>
      </c>
      <c r="I63" s="40">
        <v>44</v>
      </c>
      <c r="J63" s="40">
        <v>0</v>
      </c>
      <c r="K63" s="40">
        <v>0</v>
      </c>
      <c r="L63" s="40">
        <v>451698.64</v>
      </c>
      <c r="M63" s="40">
        <v>19</v>
      </c>
    </row>
    <row r="64" spans="1:13" ht="15">
      <c r="A64" s="39" t="s">
        <v>124</v>
      </c>
      <c r="B64" s="40">
        <v>771616.55</v>
      </c>
      <c r="C64" s="40">
        <v>19</v>
      </c>
      <c r="D64" s="40">
        <v>256548.43</v>
      </c>
      <c r="E64" s="40">
        <v>23</v>
      </c>
      <c r="F64" s="40">
        <v>224903.36</v>
      </c>
      <c r="G64" s="40">
        <v>14</v>
      </c>
      <c r="H64" s="40">
        <v>709143.44</v>
      </c>
      <c r="I64" s="40">
        <v>18</v>
      </c>
      <c r="J64" s="40">
        <v>192757.49</v>
      </c>
      <c r="K64" s="40">
        <v>21</v>
      </c>
      <c r="L64" s="40">
        <v>196351.79</v>
      </c>
      <c r="M64" s="40">
        <v>14</v>
      </c>
    </row>
    <row r="65" spans="1:13" ht="15">
      <c r="A65" s="39" t="s">
        <v>125</v>
      </c>
      <c r="B65" s="40">
        <v>232450.78</v>
      </c>
      <c r="C65" s="40">
        <v>11</v>
      </c>
      <c r="D65" s="40">
        <v>0</v>
      </c>
      <c r="E65" s="40">
        <v>0</v>
      </c>
      <c r="F65" s="40">
        <v>0</v>
      </c>
      <c r="G65" s="40">
        <v>0</v>
      </c>
      <c r="H65" s="40">
        <v>209385.96</v>
      </c>
      <c r="I65" s="40">
        <v>11</v>
      </c>
      <c r="J65" s="40">
        <v>0</v>
      </c>
      <c r="K65" s="40">
        <v>0</v>
      </c>
      <c r="L65" s="40">
        <v>0</v>
      </c>
      <c r="M65" s="40">
        <v>0</v>
      </c>
    </row>
    <row r="66" spans="1:13" ht="15">
      <c r="A66" s="39" t="s">
        <v>126</v>
      </c>
      <c r="B66" s="40">
        <v>0</v>
      </c>
      <c r="C66" s="40">
        <v>0</v>
      </c>
      <c r="D66" s="40">
        <v>428997.82</v>
      </c>
      <c r="E66" s="40">
        <v>23</v>
      </c>
      <c r="F66" s="40">
        <v>0</v>
      </c>
      <c r="G66" s="40">
        <v>0</v>
      </c>
      <c r="H66" s="40">
        <v>0</v>
      </c>
      <c r="I66" s="40">
        <v>0</v>
      </c>
      <c r="J66" s="40">
        <v>580583.16</v>
      </c>
      <c r="K66" s="40">
        <v>24</v>
      </c>
      <c r="L66" s="40">
        <v>0</v>
      </c>
      <c r="M66" s="40">
        <v>0</v>
      </c>
    </row>
    <row r="67" spans="1:13" ht="15">
      <c r="A67" s="39" t="s">
        <v>127</v>
      </c>
      <c r="B67" s="40">
        <v>872462.27</v>
      </c>
      <c r="C67" s="40">
        <v>26</v>
      </c>
      <c r="D67" s="40">
        <v>0</v>
      </c>
      <c r="E67" s="40">
        <v>0</v>
      </c>
      <c r="F67" s="40">
        <v>352783.38</v>
      </c>
      <c r="G67" s="40">
        <v>12</v>
      </c>
      <c r="H67" s="40">
        <v>884616.49</v>
      </c>
      <c r="I67" s="40">
        <v>28</v>
      </c>
      <c r="J67" s="40">
        <v>0</v>
      </c>
      <c r="K67" s="40">
        <v>0</v>
      </c>
      <c r="L67" s="40">
        <v>325940.2</v>
      </c>
      <c r="M67" s="40">
        <v>12</v>
      </c>
    </row>
    <row r="68" spans="1:13" ht="15">
      <c r="A68" s="39" t="s">
        <v>128</v>
      </c>
      <c r="B68" s="40">
        <v>1268920.03</v>
      </c>
      <c r="C68" s="40">
        <v>21</v>
      </c>
      <c r="D68" s="40">
        <v>1695749.13</v>
      </c>
      <c r="E68" s="40">
        <v>23</v>
      </c>
      <c r="F68" s="40">
        <v>456522.94</v>
      </c>
      <c r="G68" s="40">
        <v>15</v>
      </c>
      <c r="H68" s="40">
        <v>1166125.35</v>
      </c>
      <c r="I68" s="40">
        <v>20</v>
      </c>
      <c r="J68" s="40">
        <v>1594570.16</v>
      </c>
      <c r="K68" s="40">
        <v>25</v>
      </c>
      <c r="L68" s="40">
        <v>432678.17</v>
      </c>
      <c r="M68" s="40">
        <v>15</v>
      </c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29</v>
      </c>
      <c r="B1" s="34" t="s">
        <v>15</v>
      </c>
      <c r="C1" s="33" t="s">
        <v>19</v>
      </c>
      <c r="D1" s="34" t="s">
        <v>20</v>
      </c>
      <c r="E1" s="33" t="s">
        <v>21</v>
      </c>
      <c r="F1" s="34" t="s">
        <v>17</v>
      </c>
      <c r="G1" s="33" t="s">
        <v>22</v>
      </c>
      <c r="H1" s="34" t="s">
        <v>23</v>
      </c>
      <c r="I1" s="33" t="s">
        <v>24</v>
      </c>
      <c r="J1" s="34" t="s">
        <v>25</v>
      </c>
      <c r="K1" s="33" t="s">
        <v>26</v>
      </c>
      <c r="L1" s="34" t="s">
        <v>27</v>
      </c>
      <c r="M1" s="33" t="s">
        <v>28</v>
      </c>
    </row>
    <row r="2" spans="1:18" ht="15">
      <c r="A2" s="36" t="s">
        <v>47</v>
      </c>
      <c r="B2" s="36">
        <v>2939767.83</v>
      </c>
      <c r="C2" s="37">
        <v>110</v>
      </c>
      <c r="D2" s="36">
        <v>469979.99</v>
      </c>
      <c r="E2" s="37">
        <v>37</v>
      </c>
      <c r="F2" s="36">
        <v>493758.88</v>
      </c>
      <c r="G2" s="37">
        <v>53</v>
      </c>
      <c r="H2" s="36">
        <v>2999697.77</v>
      </c>
      <c r="I2" s="37">
        <v>117</v>
      </c>
      <c r="J2" s="36">
        <v>463184.89</v>
      </c>
      <c r="K2" s="37">
        <v>41</v>
      </c>
      <c r="L2" s="36">
        <v>502808.86</v>
      </c>
      <c r="M2" s="38">
        <v>53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5408181.57</v>
      </c>
      <c r="C3" s="37">
        <v>154</v>
      </c>
      <c r="D3" s="36">
        <v>3458555.57</v>
      </c>
      <c r="E3" s="37">
        <v>113</v>
      </c>
      <c r="F3" s="36">
        <v>1103687.93</v>
      </c>
      <c r="G3" s="37">
        <v>81</v>
      </c>
      <c r="H3" s="36">
        <v>5349644.14</v>
      </c>
      <c r="I3" s="37">
        <v>158</v>
      </c>
      <c r="J3" s="36">
        <v>3268732.91</v>
      </c>
      <c r="K3" s="37">
        <v>112</v>
      </c>
      <c r="L3" s="36">
        <v>1082243.21</v>
      </c>
      <c r="M3" s="38">
        <v>81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2504950.93</v>
      </c>
      <c r="C4" s="37">
        <v>100</v>
      </c>
      <c r="D4" s="36">
        <v>372251.65</v>
      </c>
      <c r="E4" s="37">
        <v>28</v>
      </c>
      <c r="F4" s="36">
        <v>325505.53</v>
      </c>
      <c r="G4" s="37">
        <v>44</v>
      </c>
      <c r="H4" s="36">
        <v>2349618.14</v>
      </c>
      <c r="I4" s="37">
        <v>103</v>
      </c>
      <c r="J4" s="36">
        <v>391057</v>
      </c>
      <c r="K4" s="37">
        <v>32</v>
      </c>
      <c r="L4" s="36">
        <v>319276.03</v>
      </c>
      <c r="M4" s="38">
        <v>46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28232172.53</v>
      </c>
      <c r="C5" s="37">
        <v>529</v>
      </c>
      <c r="D5" s="36">
        <v>6322572.19</v>
      </c>
      <c r="E5" s="37">
        <v>81</v>
      </c>
      <c r="F5" s="36">
        <v>5900441.66</v>
      </c>
      <c r="G5" s="37">
        <v>233</v>
      </c>
      <c r="H5" s="36">
        <v>27832406.35</v>
      </c>
      <c r="I5" s="37">
        <v>554</v>
      </c>
      <c r="J5" s="36">
        <v>6514771.84</v>
      </c>
      <c r="K5" s="37">
        <v>87</v>
      </c>
      <c r="L5" s="36">
        <v>5699370.32</v>
      </c>
      <c r="M5" s="38">
        <v>237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116602.49</v>
      </c>
      <c r="C6" s="37">
        <v>14</v>
      </c>
      <c r="D6" s="36">
        <v>0</v>
      </c>
      <c r="E6" s="37">
        <v>0</v>
      </c>
      <c r="F6" s="36">
        <v>0</v>
      </c>
      <c r="G6" s="37">
        <v>0</v>
      </c>
      <c r="H6" s="36">
        <v>73010.94</v>
      </c>
      <c r="I6" s="37">
        <v>13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3589972.92</v>
      </c>
      <c r="C7" s="37">
        <v>117</v>
      </c>
      <c r="D7" s="36">
        <v>423042.45</v>
      </c>
      <c r="E7" s="37">
        <v>27</v>
      </c>
      <c r="F7" s="36">
        <v>325325.61</v>
      </c>
      <c r="G7" s="37">
        <v>43</v>
      </c>
      <c r="H7" s="36">
        <v>3617785.4</v>
      </c>
      <c r="I7" s="37">
        <v>127</v>
      </c>
      <c r="J7" s="36">
        <v>213385.62</v>
      </c>
      <c r="K7" s="37">
        <v>24</v>
      </c>
      <c r="L7" s="36">
        <v>344712.95</v>
      </c>
      <c r="M7" s="38">
        <v>43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242587.57</v>
      </c>
      <c r="C8" s="37">
        <v>21</v>
      </c>
      <c r="D8" s="36">
        <v>0</v>
      </c>
      <c r="E8" s="37">
        <v>0</v>
      </c>
      <c r="F8" s="36">
        <v>0</v>
      </c>
      <c r="G8" s="37">
        <v>0</v>
      </c>
      <c r="H8" s="36">
        <v>243067.15</v>
      </c>
      <c r="I8" s="37">
        <v>24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6704407.61</v>
      </c>
      <c r="C9" s="37">
        <v>124</v>
      </c>
      <c r="D9" s="36">
        <v>9186877.01</v>
      </c>
      <c r="E9" s="37">
        <v>112</v>
      </c>
      <c r="F9" s="36">
        <v>1917187.55</v>
      </c>
      <c r="G9" s="37">
        <v>70</v>
      </c>
      <c r="H9" s="36">
        <v>5545869.13</v>
      </c>
      <c r="I9" s="37">
        <v>123</v>
      </c>
      <c r="J9" s="36">
        <v>8973074.57</v>
      </c>
      <c r="K9" s="37">
        <v>129</v>
      </c>
      <c r="L9" s="36">
        <v>1630916.77</v>
      </c>
      <c r="M9" s="38">
        <v>69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1317182.7</v>
      </c>
      <c r="C10" s="37">
        <v>58</v>
      </c>
      <c r="D10" s="36">
        <v>133138.88</v>
      </c>
      <c r="E10" s="37">
        <v>14</v>
      </c>
      <c r="F10" s="36">
        <v>135045.65</v>
      </c>
      <c r="G10" s="37">
        <v>19</v>
      </c>
      <c r="H10" s="36">
        <v>1295695.78</v>
      </c>
      <c r="I10" s="37">
        <v>64</v>
      </c>
      <c r="J10" s="36">
        <v>197577.23</v>
      </c>
      <c r="K10" s="37">
        <v>13</v>
      </c>
      <c r="L10" s="36">
        <v>167758.15</v>
      </c>
      <c r="M10" s="38">
        <v>22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2137292.06</v>
      </c>
      <c r="C11" s="37">
        <v>93</v>
      </c>
      <c r="D11" s="36">
        <v>783304.07</v>
      </c>
      <c r="E11" s="37">
        <v>59</v>
      </c>
      <c r="F11" s="36">
        <v>315623.09</v>
      </c>
      <c r="G11" s="37">
        <v>34</v>
      </c>
      <c r="H11" s="36">
        <v>2106819.76</v>
      </c>
      <c r="I11" s="37">
        <v>100</v>
      </c>
      <c r="J11" s="36">
        <v>811672.75</v>
      </c>
      <c r="K11" s="37">
        <v>60</v>
      </c>
      <c r="L11" s="36">
        <v>326775.23</v>
      </c>
      <c r="M11" s="38">
        <v>35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3297435.3</v>
      </c>
      <c r="C12" s="37">
        <v>65</v>
      </c>
      <c r="D12" s="36">
        <v>7402612.64</v>
      </c>
      <c r="E12" s="37">
        <v>39</v>
      </c>
      <c r="F12" s="36">
        <v>0</v>
      </c>
      <c r="G12" s="37">
        <v>0</v>
      </c>
      <c r="H12" s="36">
        <v>4069518.13</v>
      </c>
      <c r="I12" s="37">
        <v>63</v>
      </c>
      <c r="J12" s="36">
        <v>5895245.36</v>
      </c>
      <c r="K12" s="37">
        <v>36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9829119.03</v>
      </c>
      <c r="C13" s="37">
        <v>250</v>
      </c>
      <c r="D13" s="36">
        <v>5557099.39</v>
      </c>
      <c r="E13" s="37">
        <v>145</v>
      </c>
      <c r="F13" s="36">
        <v>2192658.83</v>
      </c>
      <c r="G13" s="37">
        <v>111</v>
      </c>
      <c r="H13" s="36">
        <v>8914807.32</v>
      </c>
      <c r="I13" s="37">
        <v>258</v>
      </c>
      <c r="J13" s="36">
        <v>4699583.87</v>
      </c>
      <c r="K13" s="37">
        <v>154</v>
      </c>
      <c r="L13" s="36">
        <v>1979708.77</v>
      </c>
      <c r="M13" s="38">
        <v>115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8357248.78</v>
      </c>
      <c r="C14" s="37">
        <v>245</v>
      </c>
      <c r="D14" s="36">
        <v>2158894.13</v>
      </c>
      <c r="E14" s="37">
        <v>80</v>
      </c>
      <c r="F14" s="36">
        <v>1834970.49</v>
      </c>
      <c r="G14" s="37">
        <v>112</v>
      </c>
      <c r="H14" s="36">
        <v>8415607.69</v>
      </c>
      <c r="I14" s="37">
        <v>253</v>
      </c>
      <c r="J14" s="36">
        <v>2288459.07</v>
      </c>
      <c r="K14" s="37">
        <v>92</v>
      </c>
      <c r="L14" s="36">
        <v>1854081.07</v>
      </c>
      <c r="M14" s="38">
        <v>115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7977630.74</v>
      </c>
      <c r="C15" s="37">
        <v>216</v>
      </c>
      <c r="D15" s="36">
        <v>3699532.36</v>
      </c>
      <c r="E15" s="37">
        <v>145</v>
      </c>
      <c r="F15" s="36">
        <v>2219317.14</v>
      </c>
      <c r="G15" s="37">
        <v>108</v>
      </c>
      <c r="H15" s="36">
        <v>7751191.99</v>
      </c>
      <c r="I15" s="37">
        <v>227</v>
      </c>
      <c r="J15" s="36">
        <v>3732697.08</v>
      </c>
      <c r="K15" s="37">
        <v>150</v>
      </c>
      <c r="L15" s="36">
        <v>1881064.29</v>
      </c>
      <c r="M15" s="38">
        <v>113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8396102.05</v>
      </c>
      <c r="C16" s="37">
        <v>223</v>
      </c>
      <c r="D16" s="36">
        <v>6761522.36</v>
      </c>
      <c r="E16" s="37">
        <v>167</v>
      </c>
      <c r="F16" s="36">
        <v>2135235.17</v>
      </c>
      <c r="G16" s="37">
        <v>113</v>
      </c>
      <c r="H16" s="36">
        <v>8123885.59</v>
      </c>
      <c r="I16" s="37">
        <v>238</v>
      </c>
      <c r="J16" s="36">
        <v>6193371.61</v>
      </c>
      <c r="K16" s="37">
        <v>175</v>
      </c>
      <c r="L16" s="36">
        <v>2007448.29</v>
      </c>
      <c r="M16" s="38">
        <v>115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2018-03-19T14:03:58Z</dcterms:modified>
  <cp:category/>
  <cp:version/>
  <cp:contentType/>
  <cp:contentStatus/>
</cp:coreProperties>
</file>