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<sst xmlns="http://schemas.openxmlformats.org/spreadsheetml/2006/main" count="176" uniqueCount="140">
  <si>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</si>
  <si>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</si>
  <si>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</si>
  <si>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</si>
  <si>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</si>
  <si>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</si>
  <si>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</si>
  <si>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</si>
  <si>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</si>
  <si>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</si>
  <si>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</si>
  <si>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</si>
  <si>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</si>
  <si>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</si>
  <si>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</si>
  <si>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</si>
  <si>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</si>
  <si>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</si>
  <si>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</si>
  <si>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</si>
  <si>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</si>
  <si>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</si>
  <si>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</si>
  <si>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</si>
  <si>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</si>
  <si>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</si>
  <si>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</si>
  <si>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</si>
  <si>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</si>
  <si>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</si>
  <si>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</si>
  <si>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</si>
  <si>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</si>
  <si>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</si>
  <si>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</si>
  <si>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</si>
  <si>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</si>
  <si>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</si>
  <si>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</si>
  <si>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</si>
  <si>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</si>
  <si>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</si>
  <si>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</si>
  <si>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</si>
  <si>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</si>
  <si>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</si>
  <si>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</si>
  <si>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</si>
  <si>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</si>
  <si>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</si>
  <si>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</si>
  <si>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</si>
  <si>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</si>
  <si>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</si>
  <si>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</si>
  <si>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</si>
  <si>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</si>
  <si>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</si>
  <si>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</si>
  <si>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</si>
  <si>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</si>
  <si>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</si>
  <si>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ADDISON</t>
  </si>
  <si>
    <t>ALBURGH</t>
  </si>
  <si>
    <t>ARLINGTON</t>
  </si>
  <si>
    <t>BARNARD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</si>
  <si>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</si>
  <si>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</si>
  <si>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</si>
  <si>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</si>
  <si>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</si>
  <si>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</si>
  <si>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</si>
  <si>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</si>
  <si>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</si>
  <si>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</si>
  <si>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</si>
  <si>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</si>
  <si>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</si>
  <si>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</si>
  <si>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</si>
  <si>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</si>
  <si>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</si>
  <si>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</si>
  <si>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</si>
  <si>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</si>
  <si>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</si>
  <si>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</si>
  <si>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</si>
  <si>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GRAND ISLE</t>
  </si>
  <si>
    <t>GREENSBORO</t>
  </si>
  <si>
    <t>HARDWICK</t>
  </si>
  <si>
    <t>HARTFORD</t>
  </si>
  <si>
    <t>HINESBURG</t>
  </si>
  <si>
    <t>ISLE LA MOTTE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</si>
  <si>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</si>
  <si>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</si>
  <si>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</si>
  <si>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</si>
  <si>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</si>
  <si>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</si>
  <si>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</si>
  <si>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</si>
  <si>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</si>
  <si>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</si>
  <si>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</si>
  <si>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MOUNT HOLLY</t>
  </si>
  <si>
    <t>NEWPORT</t>
  </si>
  <si>
    <t>NORTH HERO</t>
  </si>
  <si>
    <t>NORTHFIELD</t>
  </si>
  <si>
    <t>PLYMOUTH</t>
  </si>
  <si>
    <t>POULTNEY</t>
  </si>
  <si>
    <t>PUTNEY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</si>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</sst>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4" fontId="41" fillId="0" borderId="11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14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32</v>
      </c>
      <c r="R5" s="1" t="s">
        <v>12</v>
      </c>
    </row>
    <row r="6" spans="5:18" ht="15">
      <c r="E6" s="58"/>
      <c r="F6" s="58"/>
      <c r="G6" s="58"/>
      <c r="H6" s="58"/>
      <c r="O6" s="1" t="s">
        <v>33</v>
      </c>
      <c r="R6" s="1" t="s">
        <v>31</v>
      </c>
    </row>
    <row r="7" spans="4:15" ht="33.75">
      <c r="D7" s="3" t="s">
        <v>2</v>
      </c>
      <c r="E7" s="5">
        <v>42917</v>
      </c>
      <c r="F7" s="3" t="s">
        <v>3</v>
      </c>
      <c r="G7" s="5">
        <v>42947</v>
      </c>
      <c r="O7" s="1" t="s">
        <v>34</v>
      </c>
    </row>
    <row r="8" ht="15">
      <c r="O8" s="1" t="s">
        <v>35</v>
      </c>
    </row>
    <row r="12" spans="3:8" ht="18.75">
      <c r="C12" s="60" t="s">
        <v>37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41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42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40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39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38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36</v>
      </c>
      <c r="E22" s="6" t="s">
        <v>32</v>
      </c>
    </row>
    <row r="23" ht="11.25" customHeight="1">
      <c r="B23" s="2"/>
    </row>
    <row r="24" ht="18.75">
      <c r="E24" s="6" t="s">
        <v>31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C3" sqref="C3:E3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2" t="s">
        <v>0</v>
      </c>
      <c r="C2" s="62"/>
      <c r="D2" s="62"/>
      <c r="E2" s="61" t="s">
        <v>14</v>
      </c>
      <c r="F2" s="61"/>
      <c r="G2" s="61" t="str">
        <f>Cover!E22</f>
        <v>Monthly Report</v>
      </c>
      <c r="H2" s="61"/>
      <c r="I2" s="61" t="str">
        <f>Cover!E24</f>
        <v>180 Day Processing</v>
      </c>
      <c r="J2" s="61"/>
      <c r="K2" s="61"/>
    </row>
    <row r="3" spans="2:11" ht="23.25" customHeight="1" thickTop="1">
      <c r="B3" s="63" t="s">
        <v>10</v>
      </c>
      <c r="C3" s="67" t="s">
        <v>45</v>
      </c>
      <c r="D3" s="67"/>
      <c r="E3" s="68"/>
      <c r="F3" s="67" t="s">
        <v>46</v>
      </c>
      <c r="G3" s="67"/>
      <c r="H3" s="68"/>
      <c r="I3" s="66" t="s">
        <v>11</v>
      </c>
      <c r="J3" s="66"/>
      <c r="K3" s="66"/>
    </row>
    <row r="4" spans="2:11" ht="23.25" customHeight="1">
      <c r="B4" s="64"/>
      <c r="C4" s="67" t="str">
        <f>TEXT(Cover!E7,"mm/dd/yyyy")&amp;" - "&amp;TEXT(Cover!G7,"mm/dd/yyyy")</f>
        <v>07/01/2017 - 07/31/2017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07/01/2016 - 07/31/2016</v>
      </c>
      <c r="G4" s="67"/>
      <c r="H4" s="68"/>
      <c r="I4" s="66"/>
      <c r="J4" s="66"/>
      <c r="K4" s="66"/>
    </row>
    <row r="5" spans="2:11" ht="23.25" customHeight="1" thickBot="1">
      <c r="B5" s="65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2:11" ht="15.75" thickTop="1">
      <c r="B6" s="19" t="s">
        <v>30</v>
      </c>
      <c r="C6" s="41">
        <f aca="true" t="shared" si="0" ref="C6:H6">SUM(C7:C51)</f>
        <v>103984752.33</v>
      </c>
      <c r="D6" s="42">
        <f t="shared" si="0"/>
        <v>57830365.21999999</v>
      </c>
      <c r="E6" s="43">
        <f t="shared" si="0"/>
        <v>20145230.53</v>
      </c>
      <c r="F6" s="41">
        <f t="shared" si="0"/>
        <v>102916002.77999999</v>
      </c>
      <c r="G6" s="42">
        <f t="shared" si="0"/>
        <v>54557080.489999995</v>
      </c>
      <c r="H6" s="43">
        <f t="shared" si="0"/>
        <v>19368597.77</v>
      </c>
      <c r="I6" s="20">
        <f>_xlfn.IFERROR((C6-F6)/F6,"")</f>
        <v>0.010384678000802667</v>
      </c>
      <c r="J6" s="20">
        <f>_xlfn.IFERROR((D6-G6)/G6,"")</f>
        <v>0.05999743205833698</v>
      </c>
      <c r="K6" s="20">
        <f>_xlfn.IFERROR((E6-H6)/H6,"")</f>
        <v>0.04009752121565183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5078162.16</v>
      </c>
      <c r="D7" s="44">
        <f>IF('County Data'!E2&gt;9,'County Data'!D2,"*")</f>
        <v>2571391.83</v>
      </c>
      <c r="E7" s="45">
        <f>IF('County Data'!G2&gt;9,'County Data'!F2,"*")</f>
        <v>875155.23</v>
      </c>
      <c r="F7" s="44">
        <f>IF('County Data'!I2&gt;9,'County Data'!H2,"*")</f>
        <v>4885958.19</v>
      </c>
      <c r="G7" s="44">
        <f>IF('County Data'!K2&gt;9,'County Data'!J2,"*")</f>
        <v>2701894.66</v>
      </c>
      <c r="H7" s="45">
        <f>IF('County Data'!M2&gt;9,'County Data'!L2,"*")</f>
        <v>828120.22</v>
      </c>
      <c r="I7" s="22">
        <f aca="true" t="shared" si="1" ref="I7:I50">_xlfn.IFERROR((C7-F7)/F7,"")</f>
        <v>0.03933803002927451</v>
      </c>
      <c r="J7" s="22">
        <f aca="true" t="shared" si="2" ref="J7:J50">_xlfn.IFERROR((D7-G7)/G7,"")</f>
        <v>-0.04830048777697354</v>
      </c>
      <c r="K7" s="22">
        <f aca="true" t="shared" si="3" ref="K7:K50">_xlfn.IFERROR((E7-H7)/H7,"")</f>
        <v>0.05679732104597085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7135512.5</v>
      </c>
      <c r="D8" s="44">
        <f>IF('County Data'!E3&gt;9,'County Data'!D3,"*")</f>
        <v>5109161.91</v>
      </c>
      <c r="E8" s="45">
        <f>IF('County Data'!G3&gt;9,'County Data'!F3,"*")</f>
        <v>1500045.39</v>
      </c>
      <c r="F8" s="44">
        <f>IF('County Data'!I3&gt;9,'County Data'!H3,"*")</f>
        <v>6884617.59</v>
      </c>
      <c r="G8" s="44">
        <f>IF('County Data'!K3&gt;9,'County Data'!J3,"*")</f>
        <v>4883926.48</v>
      </c>
      <c r="H8" s="45">
        <f>IF('County Data'!M3&gt;9,'County Data'!L3,"*")</f>
        <v>1373327.5</v>
      </c>
      <c r="I8" s="22">
        <f t="shared" si="1"/>
        <v>0.036442824415466216</v>
      </c>
      <c r="J8" s="22">
        <f t="shared" si="2"/>
        <v>0.04611769462999772</v>
      </c>
      <c r="K8" s="22">
        <f t="shared" si="3"/>
        <v>0.09227070017894486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3254800.7</v>
      </c>
      <c r="D9" s="47">
        <f>IF('County Data'!E4&gt;9,'County Data'!D4,"*")</f>
        <v>1044307.12</v>
      </c>
      <c r="E9" s="48">
        <f>IF('County Data'!G4&gt;9,'County Data'!F4,"*")</f>
        <v>448235.28</v>
      </c>
      <c r="F9" s="46">
        <f>IF('County Data'!I4&gt;9,'County Data'!H4,"*")</f>
        <v>3159518.62</v>
      </c>
      <c r="G9" s="47">
        <f>IF('County Data'!K4&gt;9,'County Data'!J4,"*")</f>
        <v>959639.42</v>
      </c>
      <c r="H9" s="48">
        <f>IF('County Data'!M4&gt;9,'County Data'!L4,"*")</f>
        <v>386203.34</v>
      </c>
      <c r="I9" s="9">
        <f t="shared" si="1"/>
        <v>0.03015715096497835</v>
      </c>
      <c r="J9" s="9">
        <f t="shared" si="2"/>
        <v>0.08822865988560573</v>
      </c>
      <c r="K9" s="9">
        <f t="shared" si="3"/>
        <v>0.1606198952085707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32229773.64</v>
      </c>
      <c r="D10" s="44">
        <f>IF('County Data'!E5&gt;9,'County Data'!D5,"*")</f>
        <v>14483518.58</v>
      </c>
      <c r="E10" s="45">
        <f>IF('County Data'!G5&gt;9,'County Data'!F5,"*")</f>
        <v>7301523.89</v>
      </c>
      <c r="F10" s="44">
        <f>IF('County Data'!I5&gt;9,'County Data'!H5,"*")</f>
        <v>32710734.24</v>
      </c>
      <c r="G10" s="44">
        <f>IF('County Data'!K5&gt;9,'County Data'!J5,"*")</f>
        <v>14927169.38</v>
      </c>
      <c r="H10" s="45">
        <f>IF('County Data'!M5&gt;9,'County Data'!L5,"*")</f>
        <v>7122227.25</v>
      </c>
      <c r="I10" s="22">
        <f t="shared" si="1"/>
        <v>-0.01470344861326469</v>
      </c>
      <c r="J10" s="22">
        <f t="shared" si="2"/>
        <v>-0.029721026720204654</v>
      </c>
      <c r="K10" s="22">
        <f t="shared" si="3"/>
        <v>0.025174237455003932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191381.85</v>
      </c>
      <c r="D11" s="47">
        <f>IF('County Data'!E6&gt;9,'County Data'!D6,"*")</f>
        <v>266780.4</v>
      </c>
      <c r="E11" s="48" t="str">
        <f>IF('County Data'!G6&gt;9,'County Data'!F6,"*")</f>
        <v>*</v>
      </c>
      <c r="F11" s="46">
        <f>IF('County Data'!I6&gt;9,'County Data'!H6,"*")</f>
        <v>156279.85</v>
      </c>
      <c r="G11" s="47">
        <f>IF('County Data'!K6&gt;9,'County Data'!J6,"*")</f>
        <v>110512.55</v>
      </c>
      <c r="H11" s="48" t="str">
        <f>IF('County Data'!M6&gt;9,'County Data'!L6,"*")</f>
        <v>*</v>
      </c>
      <c r="I11" s="9">
        <f t="shared" si="1"/>
        <v>0.2246098905265138</v>
      </c>
      <c r="J11" s="9">
        <f t="shared" si="2"/>
        <v>1.4140280900223552</v>
      </c>
      <c r="K11" s="9">
        <f t="shared" si="3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4403957.97</v>
      </c>
      <c r="D12" s="44">
        <f>IF('County Data'!E7&gt;9,'County Data'!D7,"*")</f>
        <v>3480928.89</v>
      </c>
      <c r="E12" s="45">
        <f>IF('County Data'!G7&gt;9,'County Data'!F7,"*")</f>
        <v>494910.61</v>
      </c>
      <c r="F12" s="44">
        <f>IF('County Data'!I7&gt;9,'County Data'!H7,"*")</f>
        <v>4232310.23</v>
      </c>
      <c r="G12" s="44">
        <f>IF('County Data'!K7&gt;9,'County Data'!J7,"*")</f>
        <v>2687601.47</v>
      </c>
      <c r="H12" s="45">
        <f>IF('County Data'!M7&gt;9,'County Data'!L7,"*")</f>
        <v>461370.14</v>
      </c>
      <c r="I12" s="22">
        <f t="shared" si="1"/>
        <v>0.04055651185097536</v>
      </c>
      <c r="J12" s="22">
        <f t="shared" si="2"/>
        <v>0.29518045322396697</v>
      </c>
      <c r="K12" s="22">
        <f t="shared" si="3"/>
        <v>0.07269753088052029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1126071.44</v>
      </c>
      <c r="D13" s="47">
        <f>IF('County Data'!E8&gt;9,'County Data'!D8,"*")</f>
        <v>985180.36</v>
      </c>
      <c r="E13" s="48">
        <f>IF('County Data'!G8&gt;9,'County Data'!F8,"*")</f>
        <v>224827.82</v>
      </c>
      <c r="F13" s="46">
        <f>IF('County Data'!I8&gt;9,'County Data'!H8,"*")</f>
        <v>1118162.23</v>
      </c>
      <c r="G13" s="47">
        <f>IF('County Data'!K8&gt;9,'County Data'!J8,"*")</f>
        <v>1013803.93</v>
      </c>
      <c r="H13" s="48">
        <f>IF('County Data'!M8&gt;9,'County Data'!L8,"*")</f>
        <v>233663.09</v>
      </c>
      <c r="I13" s="9">
        <f t="shared" si="1"/>
        <v>0.0070734011468085115</v>
      </c>
      <c r="J13" s="9">
        <f t="shared" si="2"/>
        <v>-0.028233832157269368</v>
      </c>
      <c r="K13" s="9">
        <f t="shared" si="3"/>
        <v>-0.037812005310723186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7219525.23</v>
      </c>
      <c r="D14" s="44">
        <f>IF('County Data'!E9&gt;9,'County Data'!D9,"*")</f>
        <v>7374041.03</v>
      </c>
      <c r="E14" s="45">
        <f>IF('County Data'!G9&gt;9,'County Data'!F9,"*")</f>
        <v>1753924.23</v>
      </c>
      <c r="F14" s="44">
        <f>IF('County Data'!I9&gt;9,'County Data'!H9,"*")</f>
        <v>6867222.47</v>
      </c>
      <c r="G14" s="44">
        <f>IF('County Data'!K9&gt;9,'County Data'!J9,"*")</f>
        <v>7714457.13</v>
      </c>
      <c r="H14" s="45">
        <f>IF('County Data'!M9&gt;9,'County Data'!L9,"*")</f>
        <v>1569694.02</v>
      </c>
      <c r="I14" s="22">
        <f t="shared" si="1"/>
        <v>0.051302074679983496</v>
      </c>
      <c r="J14" s="22">
        <f t="shared" si="2"/>
        <v>-0.044127032435787174</v>
      </c>
      <c r="K14" s="22">
        <f t="shared" si="3"/>
        <v>0.11736695665057063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1968974.2</v>
      </c>
      <c r="D15" s="49">
        <f>IF('County Data'!E10&gt;9,'County Data'!D10,"*")</f>
        <v>872180.08</v>
      </c>
      <c r="E15" s="50">
        <f>IF('County Data'!G10&gt;9,'County Data'!F10,"*")</f>
        <v>213921.64</v>
      </c>
      <c r="F15" s="49">
        <f>IF('County Data'!I10&gt;9,'County Data'!H10,"*")</f>
        <v>1971804.22</v>
      </c>
      <c r="G15" s="49">
        <f>IF('County Data'!K10&gt;9,'County Data'!J10,"*")</f>
        <v>900276.65</v>
      </c>
      <c r="H15" s="50">
        <f>IF('County Data'!M10&gt;9,'County Data'!L10,"*")</f>
        <v>219875.5</v>
      </c>
      <c r="I15" s="23">
        <f t="shared" si="1"/>
        <v>-0.0014352439107773178</v>
      </c>
      <c r="J15" s="23">
        <f t="shared" si="2"/>
        <v>-0.031208817867263428</v>
      </c>
      <c r="K15" s="23">
        <f t="shared" si="3"/>
        <v>-0.027078323869644347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3121196.18</v>
      </c>
      <c r="D16" s="44">
        <f>IF('County Data'!E11&gt;9,'County Data'!D11,"*")</f>
        <v>1055813.42</v>
      </c>
      <c r="E16" s="45">
        <f>IF('County Data'!G11&gt;9,'County Data'!F11,"*")</f>
        <v>495892.01</v>
      </c>
      <c r="F16" s="44">
        <f>IF('County Data'!I11&gt;9,'County Data'!H11,"*")</f>
        <v>3029343.15</v>
      </c>
      <c r="G16" s="44">
        <f>IF('County Data'!K11&gt;9,'County Data'!J11,"*")</f>
        <v>1013757.8</v>
      </c>
      <c r="H16" s="45">
        <f>IF('County Data'!M11&gt;9,'County Data'!L11,"*")</f>
        <v>485600.74</v>
      </c>
      <c r="I16" s="22">
        <f t="shared" si="1"/>
        <v>0.030321104428199314</v>
      </c>
      <c r="J16" s="22">
        <f t="shared" si="2"/>
        <v>0.041484879327192234</v>
      </c>
      <c r="K16" s="22">
        <f t="shared" si="3"/>
        <v>0.021192863091600764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3036435.56</v>
      </c>
      <c r="D17" s="47">
        <f>IF('County Data'!E12&gt;9,'County Data'!D12,"*")</f>
        <v>5377642.83</v>
      </c>
      <c r="E17" s="48" t="str">
        <f>IF('County Data'!G12&gt;9,'County Data'!F12,"*")</f>
        <v>*</v>
      </c>
      <c r="F17" s="46">
        <f>IF('County Data'!I12&gt;9,'County Data'!H12,"*")</f>
        <v>2981103.86</v>
      </c>
      <c r="G17" s="47">
        <f>IF('County Data'!K12&gt;9,'County Data'!J12,"*")</f>
        <v>2353323.1</v>
      </c>
      <c r="H17" s="48" t="str">
        <f>IF('County Data'!M12&gt;9,'County Data'!L12,"*")</f>
        <v>*</v>
      </c>
      <c r="I17" s="9">
        <f t="shared" si="1"/>
        <v>0.01856080921648942</v>
      </c>
      <c r="J17" s="9">
        <f t="shared" si="2"/>
        <v>1.285127286601657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8853996.32</v>
      </c>
      <c r="D18" s="44">
        <f>IF('County Data'!E13&gt;9,'County Data'!D13,"*")</f>
        <v>3493203.4</v>
      </c>
      <c r="E18" s="45">
        <f>IF('County Data'!G13&gt;9,'County Data'!F13,"*")</f>
        <v>1598368.54</v>
      </c>
      <c r="F18" s="44">
        <f>IF('County Data'!I13&gt;9,'County Data'!H13,"*")</f>
        <v>8747549.56</v>
      </c>
      <c r="G18" s="44">
        <f>IF('County Data'!K13&gt;9,'County Data'!J13,"*")</f>
        <v>3588059.5</v>
      </c>
      <c r="H18" s="45">
        <f>IF('County Data'!M13&gt;9,'County Data'!L13,"*")</f>
        <v>1554763.16</v>
      </c>
      <c r="I18" s="22">
        <f t="shared" si="1"/>
        <v>0.012168751862435835</v>
      </c>
      <c r="J18" s="22">
        <f t="shared" si="2"/>
        <v>-0.02643660173416859</v>
      </c>
      <c r="K18" s="22">
        <f t="shared" si="3"/>
        <v>0.028046316713601655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9777438.4</v>
      </c>
      <c r="D19" s="47">
        <f>IF('County Data'!E14&gt;9,'County Data'!D14,"*")</f>
        <v>2710543.91</v>
      </c>
      <c r="E19" s="48">
        <f>IF('County Data'!G14&gt;9,'County Data'!F14,"*")</f>
        <v>1765328.8</v>
      </c>
      <c r="F19" s="46">
        <f>IF('County Data'!I14&gt;9,'County Data'!H14,"*")</f>
        <v>9514385.33</v>
      </c>
      <c r="G19" s="47">
        <f>IF('County Data'!K14&gt;9,'County Data'!J14,"*")</f>
        <v>2706209.69</v>
      </c>
      <c r="H19" s="48">
        <f>IF('County Data'!M14&gt;9,'County Data'!L14,"*")</f>
        <v>1774930.13</v>
      </c>
      <c r="I19" s="9">
        <f t="shared" si="1"/>
        <v>0.02764793109341098</v>
      </c>
      <c r="J19" s="9">
        <f t="shared" si="2"/>
        <v>0.0016015832091711285</v>
      </c>
      <c r="K19" s="9">
        <f t="shared" si="3"/>
        <v>-0.005409412932778285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7014629.77</v>
      </c>
      <c r="D20" s="44">
        <f>IF('County Data'!E15&gt;9,'County Data'!D15,"*")</f>
        <v>2508183.35</v>
      </c>
      <c r="E20" s="45">
        <f>IF('County Data'!G15&gt;9,'County Data'!F15,"*")</f>
        <v>1322412.33</v>
      </c>
      <c r="F20" s="44">
        <f>IF('County Data'!I15&gt;9,'County Data'!H15,"*")</f>
        <v>7110617.5</v>
      </c>
      <c r="G20" s="44">
        <f>IF('County Data'!K15&gt;9,'County Data'!J15,"*")</f>
        <v>2534736.68</v>
      </c>
      <c r="H20" s="45">
        <f>IF('County Data'!M15&gt;9,'County Data'!L15,"*")</f>
        <v>1316090.48</v>
      </c>
      <c r="I20" s="22">
        <f t="shared" si="1"/>
        <v>-0.01349921156636543</v>
      </c>
      <c r="J20" s="22">
        <f t="shared" si="2"/>
        <v>-0.010475774548699896</v>
      </c>
      <c r="K20" s="22">
        <f t="shared" si="3"/>
        <v>0.004803507126652944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9572896.41</v>
      </c>
      <c r="D21" s="47">
        <f>IF('County Data'!E16&gt;9,'County Data'!D16,"*")</f>
        <v>6497488.11</v>
      </c>
      <c r="E21" s="48">
        <f>IF('County Data'!G16&gt;9,'County Data'!F16,"*")</f>
        <v>2150684.76</v>
      </c>
      <c r="F21" s="46">
        <f>IF('County Data'!I16&gt;9,'County Data'!H16,"*")</f>
        <v>9546395.74</v>
      </c>
      <c r="G21" s="47">
        <f>IF('County Data'!K16&gt;9,'County Data'!J16,"*")</f>
        <v>6461712.05</v>
      </c>
      <c r="H21" s="48">
        <f>IF('County Data'!M16&gt;9,'County Data'!L16,"*")</f>
        <v>2042732.2</v>
      </c>
      <c r="I21" s="9">
        <f t="shared" si="1"/>
        <v>0.0027759869506520088</v>
      </c>
      <c r="J21" s="9">
        <f t="shared" si="2"/>
        <v>0.00553662244977328</v>
      </c>
      <c r="K21" s="9">
        <f t="shared" si="3"/>
        <v>0.052847142665103056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F3" sqref="F3:H3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1" t="s">
        <v>14</v>
      </c>
      <c r="F2" s="61"/>
      <c r="G2" s="61" t="str">
        <f>Cover!E22</f>
        <v>Monthly Report</v>
      </c>
      <c r="H2" s="61"/>
      <c r="I2" s="61" t="str">
        <f>Cover!E24</f>
        <v>180 Day Processing</v>
      </c>
      <c r="J2" s="61"/>
      <c r="K2" s="61"/>
    </row>
    <row r="3" spans="2:11" ht="23.25" customHeight="1" thickTop="1">
      <c r="B3" s="70" t="s">
        <v>13</v>
      </c>
      <c r="C3" s="74" t="s">
        <v>43</v>
      </c>
      <c r="D3" s="74"/>
      <c r="E3" s="75"/>
      <c r="F3" s="74" t="s">
        <v>44</v>
      </c>
      <c r="G3" s="74"/>
      <c r="H3" s="68"/>
      <c r="I3" s="66" t="s">
        <v>11</v>
      </c>
      <c r="J3" s="66"/>
      <c r="K3" s="66"/>
    </row>
    <row r="4" spans="2:11" ht="23.25" customHeight="1">
      <c r="B4" s="71"/>
      <c r="C4" s="69" t="str">
        <f>TEXT(Cover!E7,"mm/dd/yyyy")&amp;" - "&amp;TEXT(Cover!G7,"mm/dd/yyyy")</f>
        <v>07/01/2017 - 07/31/2017</v>
      </c>
      <c r="D4" s="67"/>
      <c r="E4" s="68"/>
      <c r="F4" s="67" t="str">
        <f>TEXT(DATE(YEAR(Cover!E7)-1,MONTH(Cover!E7),DAY(Cover!E7)),"mm/dd/yyyy")&amp;" - "&amp;TEXT(DATE(YEAR(Cover!G7)-1,MONTH(Cover!G7),DAY(Cover!G7)),"mm/dd/yyyy")</f>
        <v>07/01/2016 - 07/31/2016</v>
      </c>
      <c r="G4" s="67"/>
      <c r="H4" s="68"/>
      <c r="I4" s="66"/>
      <c r="J4" s="66"/>
      <c r="K4" s="66"/>
    </row>
    <row r="5" spans="2:11" ht="23.25" customHeight="1" thickBot="1">
      <c r="B5" s="72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2:11" ht="15.75" thickTop="1">
      <c r="B6" s="25" t="str">
        <f>'Town Data'!A2</f>
        <v>ADDISON</v>
      </c>
      <c r="C6" s="41" t="str">
        <f>IF('Town Data'!C2&gt;9,'Town Data'!B2,"*")</f>
        <v>*</v>
      </c>
      <c r="D6" s="42" t="str">
        <f>IF('Town Data'!E2&gt;9,'Town Data'!D2,"*")</f>
        <v>*</v>
      </c>
      <c r="E6" s="43" t="str">
        <f>IF('Town Data'!G2&gt;9,'Town Data'!F2,"*")</f>
        <v>*</v>
      </c>
      <c r="F6" s="42" t="str">
        <f>IF('Town Data'!I2&gt;9,'Town Data'!H2,"*")</f>
        <v>*</v>
      </c>
      <c r="G6" s="42">
        <f>IF('Town Data'!K2&gt;9,'Town Data'!J2,"*")</f>
        <v>43391.44</v>
      </c>
      <c r="H6" s="43" t="str">
        <f>IF('Town Data'!M2&gt;9,'Town Data'!L2,"*")</f>
        <v>*</v>
      </c>
      <c r="I6" s="20">
        <f>_xlfn.IFERROR((C6-F6)/F6,"")</f>
      </c>
      <c r="J6" s="20">
        <f>_xlfn.IFERROR((D6-G6)/G6,"")</f>
      </c>
      <c r="K6" s="20">
        <f>_xlfn.IFERROR((E6-H6)/H6,"")</f>
      </c>
    </row>
    <row r="7" spans="1:12" ht="15">
      <c r="A7" s="15"/>
      <c r="B7" t="str">
        <f>'Town Data'!A3</f>
        <v>ALBURGH</v>
      </c>
      <c r="C7" s="51">
        <f>IF('Town Data'!C3&gt;9,'Town Data'!B3,"*")</f>
        <v>137621.77</v>
      </c>
      <c r="D7" s="47">
        <f>IF('Town Data'!E3&gt;9,'Town Data'!D3,"*")</f>
        <v>81083.27</v>
      </c>
      <c r="E7" s="48" t="str">
        <f>IF('Town Data'!G3&gt;9,'Town Data'!F3,"*")</f>
        <v>*</v>
      </c>
      <c r="F7" s="46" t="str">
        <f>IF('Town Data'!I3&gt;9,'Town Data'!H3,"*")</f>
        <v>*</v>
      </c>
      <c r="G7" s="47">
        <f>IF('Town Data'!K3&gt;9,'Town Data'!J3,"*")</f>
        <v>126164.4</v>
      </c>
      <c r="H7" s="48" t="str">
        <f>IF('Town Data'!M3&gt;9,'Town Data'!L3,"*")</f>
        <v>*</v>
      </c>
      <c r="I7" s="9">
        <f aca="true" t="shared" si="0" ref="I7:I70">_xlfn.IFERROR((C7-F7)/F7,"")</f>
      </c>
      <c r="J7" s="9">
        <f aca="true" t="shared" si="1" ref="J7:J70">_xlfn.IFERROR((D7-G7)/G7,"")</f>
        <v>-0.357320527819258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ARLINGTON</v>
      </c>
      <c r="C8" s="52">
        <f>IF('Town Data'!C4&gt;9,'Town Data'!B4,"*")</f>
        <v>241235.35</v>
      </c>
      <c r="D8" s="44">
        <f>IF('Town Data'!E4&gt;9,'Town Data'!D4,"*")</f>
        <v>127113.57</v>
      </c>
      <c r="E8" s="45" t="str">
        <f>IF('Town Data'!G4&gt;9,'Town Data'!F4,"*")</f>
        <v>*</v>
      </c>
      <c r="F8" s="44">
        <f>IF('Town Data'!I4&gt;9,'Town Data'!H4,"*")</f>
        <v>243305.83</v>
      </c>
      <c r="G8" s="44" t="str">
        <f>IF('Town Data'!K4&gt;9,'Town Data'!J4,"*")</f>
        <v>*</v>
      </c>
      <c r="H8" s="45" t="str">
        <f>IF('Town Data'!M4&gt;9,'Town Data'!L4,"*")</f>
        <v>*</v>
      </c>
      <c r="I8" s="22">
        <f t="shared" si="0"/>
        <v>-0.00850978375651739</v>
      </c>
      <c r="J8" s="22">
        <f t="shared" si="1"/>
      </c>
      <c r="K8" s="22">
        <f t="shared" si="2"/>
      </c>
      <c r="L8" s="15"/>
    </row>
    <row r="9" spans="1:12" ht="15">
      <c r="A9" s="15"/>
      <c r="B9" s="15" t="str">
        <f>'Town Data'!A5</f>
        <v>BARNARD</v>
      </c>
      <c r="C9" s="51" t="str">
        <f>IF('Town Data'!C5&gt;9,'Town Data'!B5,"*")</f>
        <v>*</v>
      </c>
      <c r="D9" s="47" t="str">
        <f>IF('Town Data'!E5&gt;9,'Town Data'!D5,"*")</f>
        <v>*</v>
      </c>
      <c r="E9" s="48" t="str">
        <f>IF('Town Data'!G5&gt;9,'Town Data'!F5,"*")</f>
        <v>*</v>
      </c>
      <c r="F9" s="46" t="str">
        <f>IF('Town Data'!I5&gt;9,'Town Data'!H5,"*")</f>
        <v>*</v>
      </c>
      <c r="G9" s="47">
        <f>IF('Town Data'!K5&gt;9,'Town Data'!J5,"*")</f>
        <v>726198.51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BARRE</v>
      </c>
      <c r="C10" s="52">
        <f>IF('Town Data'!C6&gt;9,'Town Data'!B6,"*")</f>
        <v>2330654.08</v>
      </c>
      <c r="D10" s="44" t="str">
        <f>IF('Town Data'!E6&gt;9,'Town Data'!D6,"*")</f>
        <v>*</v>
      </c>
      <c r="E10" s="45">
        <f>IF('Town Data'!G6&gt;9,'Town Data'!F6,"*")</f>
        <v>273229.19</v>
      </c>
      <c r="F10" s="44">
        <f>IF('Town Data'!I6&gt;9,'Town Data'!H6,"*")</f>
        <v>2349307.79</v>
      </c>
      <c r="G10" s="44" t="str">
        <f>IF('Town Data'!K6&gt;9,'Town Data'!J6,"*")</f>
        <v>*</v>
      </c>
      <c r="H10" s="45">
        <f>IF('Town Data'!M6&gt;9,'Town Data'!L6,"*")</f>
        <v>267304.03</v>
      </c>
      <c r="I10" s="22">
        <f t="shared" si="0"/>
        <v>-0.007940087748144725</v>
      </c>
      <c r="J10" s="22">
        <f t="shared" si="1"/>
      </c>
      <c r="K10" s="22">
        <f t="shared" si="2"/>
        <v>0.022166369882264676</v>
      </c>
      <c r="L10" s="15"/>
    </row>
    <row r="11" spans="1:12" ht="15">
      <c r="A11" s="15"/>
      <c r="B11" s="15" t="str">
        <f>'Town Data'!A7</f>
        <v>BARTON</v>
      </c>
      <c r="C11" s="51">
        <f>IF('Town Data'!C7&gt;9,'Town Data'!B7,"*")</f>
        <v>220956.4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228700.98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-0.03386334417981075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BENNINGTON</v>
      </c>
      <c r="C12" s="52">
        <f>IF('Town Data'!C8&gt;9,'Town Data'!B8,"*")</f>
        <v>2541600.37</v>
      </c>
      <c r="D12" s="44">
        <f>IF('Town Data'!E8&gt;9,'Town Data'!D8,"*")</f>
        <v>885665.17</v>
      </c>
      <c r="E12" s="45">
        <f>IF('Town Data'!G8&gt;9,'Town Data'!F8,"*")</f>
        <v>380573.42</v>
      </c>
      <c r="F12" s="44">
        <f>IF('Town Data'!I8&gt;9,'Town Data'!H8,"*")</f>
        <v>2450112.02</v>
      </c>
      <c r="G12" s="44">
        <f>IF('Town Data'!K8&gt;9,'Town Data'!J8,"*")</f>
        <v>893694.67</v>
      </c>
      <c r="H12" s="45">
        <f>IF('Town Data'!M8&gt;9,'Town Data'!L8,"*")</f>
        <v>356621.06</v>
      </c>
      <c r="I12" s="22">
        <f t="shared" si="0"/>
        <v>0.03734047637544347</v>
      </c>
      <c r="J12" s="22">
        <f t="shared" si="1"/>
        <v>-0.00898461216066109</v>
      </c>
      <c r="K12" s="22">
        <f t="shared" si="2"/>
        <v>0.06716473783124302</v>
      </c>
      <c r="L12" s="15"/>
    </row>
    <row r="13" spans="1:12" ht="15">
      <c r="A13" s="15"/>
      <c r="B13" s="15" t="str">
        <f>'Town Data'!A9</f>
        <v>BETHEL</v>
      </c>
      <c r="C13" s="51">
        <f>IF('Town Data'!C9&gt;9,'Town Data'!B9,"*")</f>
        <v>309507.22</v>
      </c>
      <c r="D13" s="47" t="str">
        <f>IF('Town Data'!E9&gt;9,'Town Data'!D9,"*")</f>
        <v>*</v>
      </c>
      <c r="E13" s="48" t="str">
        <f>IF('Town Data'!G9&gt;9,'Town Data'!F9,"*")</f>
        <v>*</v>
      </c>
      <c r="F13" s="46">
        <f>IF('Town Data'!I9&gt;9,'Town Data'!H9,"*")</f>
        <v>271235.67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  <v>0.1411007261692387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506975.9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>
        <f>IF('Town Data'!I10&gt;9,'Town Data'!H10,"*")</f>
        <v>514697.39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  <v>-0.015001999524419564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BRANDON</v>
      </c>
      <c r="C15" s="51">
        <f>IF('Town Data'!C11&gt;9,'Town Data'!B11,"*")</f>
        <v>455453.39</v>
      </c>
      <c r="D15" s="47">
        <f>IF('Town Data'!E11&gt;9,'Town Data'!D11,"*")</f>
        <v>160867.71</v>
      </c>
      <c r="E15" s="48" t="str">
        <f>IF('Town Data'!G11&gt;9,'Town Data'!F11,"*")</f>
        <v>*</v>
      </c>
      <c r="F15" s="46">
        <f>IF('Town Data'!I11&gt;9,'Town Data'!H11,"*")</f>
        <v>517145.75</v>
      </c>
      <c r="G15" s="47">
        <f>IF('Town Data'!K11&gt;9,'Town Data'!J11,"*")</f>
        <v>163369.85</v>
      </c>
      <c r="H15" s="48" t="str">
        <f>IF('Town Data'!M11&gt;9,'Town Data'!L11,"*")</f>
        <v>*</v>
      </c>
      <c r="I15" s="9">
        <f t="shared" si="0"/>
        <v>-0.11929395146339303</v>
      </c>
      <c r="J15" s="9">
        <f t="shared" si="1"/>
        <v>-0.015315800314439989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3">
        <f>IF('Town Data'!C12&gt;9,'Town Data'!B12,"*")</f>
        <v>3853401.97</v>
      </c>
      <c r="D16" s="54">
        <f>IF('Town Data'!E12&gt;9,'Town Data'!D12,"*")</f>
        <v>1066691.77</v>
      </c>
      <c r="E16" s="55">
        <f>IF('Town Data'!G12&gt;9,'Town Data'!F12,"*")</f>
        <v>550717.18</v>
      </c>
      <c r="F16" s="54">
        <f>IF('Town Data'!I12&gt;9,'Town Data'!H12,"*")</f>
        <v>3973643.04</v>
      </c>
      <c r="G16" s="54">
        <f>IF('Town Data'!K12&gt;9,'Town Data'!J12,"*")</f>
        <v>1024444.75</v>
      </c>
      <c r="H16" s="55">
        <f>IF('Town Data'!M12&gt;9,'Town Data'!L12,"*")</f>
        <v>556723.64</v>
      </c>
      <c r="I16" s="26">
        <f t="shared" si="0"/>
        <v>-0.030259655633285025</v>
      </c>
      <c r="J16" s="26">
        <f t="shared" si="1"/>
        <v>0.04123894431593311</v>
      </c>
      <c r="K16" s="26">
        <f t="shared" si="2"/>
        <v>-0.010788943684877407</v>
      </c>
      <c r="L16" s="15"/>
    </row>
    <row r="17" spans="1:12" ht="15">
      <c r="A17" s="15"/>
      <c r="B17" s="27" t="str">
        <f>'Town Data'!A13</f>
        <v>BRISTOL</v>
      </c>
      <c r="C17" s="52">
        <f>IF('Town Data'!C13&gt;9,'Town Data'!B13,"*")</f>
        <v>452693.11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487471.97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-0.07134535345693822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BURKE</v>
      </c>
      <c r="C18" s="51">
        <f>IF('Town Data'!C14&gt;9,'Town Data'!B14,"*")</f>
        <v>367027.63</v>
      </c>
      <c r="D18" s="47">
        <f>IF('Town Data'!E14&gt;9,'Town Data'!D14,"*")</f>
        <v>304878.58</v>
      </c>
      <c r="E18" s="48" t="str">
        <f>IF('Town Data'!G14&gt;9,'Town Data'!F14,"*")</f>
        <v>*</v>
      </c>
      <c r="F18" s="46">
        <f>IF('Town Data'!I14&gt;9,'Town Data'!H14,"*")</f>
        <v>245952.06</v>
      </c>
      <c r="G18" s="47">
        <f>IF('Town Data'!K14&gt;9,'Town Data'!J14,"*")</f>
        <v>97218.81</v>
      </c>
      <c r="H18" s="48" t="str">
        <f>IF('Town Data'!M14&gt;9,'Town Data'!L14,"*")</f>
        <v>*</v>
      </c>
      <c r="I18" s="9">
        <f t="shared" si="0"/>
        <v>0.4922730470320111</v>
      </c>
      <c r="J18" s="9">
        <f t="shared" si="1"/>
        <v>2.136004030495745</v>
      </c>
      <c r="K18" s="9">
        <f t="shared" si="2"/>
      </c>
      <c r="L18" s="15"/>
    </row>
    <row r="19" spans="1:12" ht="15">
      <c r="A19" s="15"/>
      <c r="B19" s="27" t="str">
        <f>'Town Data'!A15</f>
        <v>BURLINGTON</v>
      </c>
      <c r="C19" s="52">
        <f>IF('Town Data'!C15&gt;9,'Town Data'!B15,"*")</f>
        <v>11793070.51</v>
      </c>
      <c r="D19" s="44">
        <f>IF('Town Data'!E15&gt;9,'Town Data'!D15,"*")</f>
        <v>4667521.84</v>
      </c>
      <c r="E19" s="45">
        <f>IF('Town Data'!G15&gt;9,'Town Data'!F15,"*")</f>
        <v>4375851.22</v>
      </c>
      <c r="F19" s="44">
        <f>IF('Town Data'!I15&gt;9,'Town Data'!H15,"*")</f>
        <v>11584004.47</v>
      </c>
      <c r="G19" s="44">
        <f>IF('Town Data'!K15&gt;9,'Town Data'!J15,"*")</f>
        <v>4817884.35</v>
      </c>
      <c r="H19" s="45">
        <f>IF('Town Data'!M15&gt;9,'Town Data'!L15,"*")</f>
        <v>4313051.23</v>
      </c>
      <c r="I19" s="22">
        <f t="shared" si="0"/>
        <v>0.018047821074433607</v>
      </c>
      <c r="J19" s="22">
        <f t="shared" si="1"/>
        <v>-0.0312092402134974</v>
      </c>
      <c r="K19" s="22">
        <f t="shared" si="2"/>
        <v>0.01456045538322977</v>
      </c>
      <c r="L19" s="15"/>
    </row>
    <row r="20" spans="1:12" ht="15">
      <c r="A20" s="15"/>
      <c r="B20" s="15" t="str">
        <f>'Town Data'!A16</f>
        <v>CAMBRIDGE</v>
      </c>
      <c r="C20" s="51">
        <f>IF('Town Data'!C16&gt;9,'Town Data'!B16,"*")</f>
        <v>759470.91</v>
      </c>
      <c r="D20" s="47">
        <f>IF('Town Data'!E16&gt;9,'Town Data'!D16,"*")</f>
        <v>869487.11</v>
      </c>
      <c r="E20" s="48" t="str">
        <f>IF('Town Data'!G16&gt;9,'Town Data'!F16,"*")</f>
        <v>*</v>
      </c>
      <c r="F20" s="46">
        <f>IF('Town Data'!I16&gt;9,'Town Data'!H16,"*")</f>
        <v>738139.08</v>
      </c>
      <c r="G20" s="47">
        <f>IF('Town Data'!K16&gt;9,'Town Data'!J16,"*")</f>
        <v>981606.21</v>
      </c>
      <c r="H20" s="48" t="str">
        <f>IF('Town Data'!M16&gt;9,'Town Data'!L16,"*")</f>
        <v>*</v>
      </c>
      <c r="I20" s="9">
        <f t="shared" si="0"/>
        <v>0.02889947244088482</v>
      </c>
      <c r="J20" s="9">
        <f t="shared" si="1"/>
        <v>-0.11422003941886226</v>
      </c>
      <c r="K20" s="9">
        <f t="shared" si="2"/>
      </c>
      <c r="L20" s="15"/>
    </row>
    <row r="21" spans="1:12" ht="15">
      <c r="A21" s="15"/>
      <c r="B21" s="27" t="str">
        <f>'Town Data'!A17</f>
        <v>CASTLETON</v>
      </c>
      <c r="C21" s="52">
        <f>IF('Town Data'!C17&gt;9,'Town Data'!B17,"*")</f>
        <v>706416.7</v>
      </c>
      <c r="D21" s="44">
        <f>IF('Town Data'!E17&gt;9,'Town Data'!D17,"*")</f>
        <v>229872.54</v>
      </c>
      <c r="E21" s="45" t="str">
        <f>IF('Town Data'!G17&gt;9,'Town Data'!F17,"*")</f>
        <v>*</v>
      </c>
      <c r="F21" s="44">
        <f>IF('Town Data'!I17&gt;9,'Town Data'!H17,"*")</f>
        <v>653388.48</v>
      </c>
      <c r="G21" s="44">
        <f>IF('Town Data'!K17&gt;9,'Town Data'!J17,"*")</f>
        <v>139428.78</v>
      </c>
      <c r="H21" s="45" t="str">
        <f>IF('Town Data'!M17&gt;9,'Town Data'!L17,"*")</f>
        <v>*</v>
      </c>
      <c r="I21" s="22">
        <f t="shared" si="0"/>
        <v>0.08115879239254413</v>
      </c>
      <c r="J21" s="22">
        <f t="shared" si="1"/>
        <v>0.6486735378449128</v>
      </c>
      <c r="K21" s="22">
        <f t="shared" si="2"/>
      </c>
      <c r="L21" s="15"/>
    </row>
    <row r="22" spans="1:12" ht="15">
      <c r="A22" s="15"/>
      <c r="B22" s="15" t="str">
        <f>'Town Data'!A18</f>
        <v>CHESTER</v>
      </c>
      <c r="C22" s="51">
        <f>IF('Town Data'!C18&gt;9,'Town Data'!B18,"*")</f>
        <v>293526.48</v>
      </c>
      <c r="D22" s="47">
        <f>IF('Town Data'!E18&gt;9,'Town Data'!D18,"*")</f>
        <v>102008.59</v>
      </c>
      <c r="E22" s="48" t="str">
        <f>IF('Town Data'!G18&gt;9,'Town Data'!F18,"*")</f>
        <v>*</v>
      </c>
      <c r="F22" s="46">
        <f>IF('Town Data'!I18&gt;9,'Town Data'!H18,"*")</f>
        <v>285334.39</v>
      </c>
      <c r="G22" s="47">
        <f>IF('Town Data'!K18&gt;9,'Town Data'!J18,"*")</f>
        <v>107927.8</v>
      </c>
      <c r="H22" s="48" t="str">
        <f>IF('Town Data'!M18&gt;9,'Town Data'!L18,"*")</f>
        <v>*</v>
      </c>
      <c r="I22" s="9">
        <f t="shared" si="0"/>
        <v>0.028710489471668547</v>
      </c>
      <c r="J22" s="9">
        <f t="shared" si="1"/>
        <v>-0.054844164339493684</v>
      </c>
      <c r="K22" s="9">
        <f t="shared" si="2"/>
      </c>
      <c r="L22" s="15"/>
    </row>
    <row r="23" spans="1:12" ht="15">
      <c r="A23" s="15"/>
      <c r="B23" s="27" t="str">
        <f>'Town Data'!A19</f>
        <v>COLCHESTER</v>
      </c>
      <c r="C23" s="52">
        <f>IF('Town Data'!C19&gt;9,'Town Data'!B19,"*")</f>
        <v>2518837.03</v>
      </c>
      <c r="D23" s="44">
        <f>IF('Town Data'!E19&gt;9,'Town Data'!D19,"*")</f>
        <v>1841159.84</v>
      </c>
      <c r="E23" s="45">
        <f>IF('Town Data'!G19&gt;9,'Town Data'!F19,"*")</f>
        <v>279287.59</v>
      </c>
      <c r="F23" s="44">
        <f>IF('Town Data'!I19&gt;9,'Town Data'!H19,"*")</f>
        <v>2488115.33</v>
      </c>
      <c r="G23" s="44">
        <f>IF('Town Data'!K19&gt;9,'Town Data'!J19,"*")</f>
        <v>1864060.63</v>
      </c>
      <c r="H23" s="45">
        <f>IF('Town Data'!M19&gt;9,'Town Data'!L19,"*")</f>
        <v>291086.94</v>
      </c>
      <c r="I23" s="22">
        <f t="shared" si="0"/>
        <v>0.012347377804227315</v>
      </c>
      <c r="J23" s="22">
        <f t="shared" si="1"/>
        <v>-0.012285431938981408</v>
      </c>
      <c r="K23" s="22">
        <f t="shared" si="2"/>
        <v>-0.0405354840035076</v>
      </c>
      <c r="L23" s="15"/>
    </row>
    <row r="24" spans="1:12" ht="15">
      <c r="A24" s="15"/>
      <c r="B24" s="15" t="str">
        <f>'Town Data'!A20</f>
        <v>DANVILLE</v>
      </c>
      <c r="C24" s="51" t="str">
        <f>IF('Town Data'!C20&gt;9,'Town Data'!B20,"*")</f>
        <v>*</v>
      </c>
      <c r="D24" s="47">
        <f>IF('Town Data'!E20&gt;9,'Town Data'!D20,"*")</f>
        <v>45384.35</v>
      </c>
      <c r="E24" s="48" t="str">
        <f>IF('Town Data'!G20&gt;9,'Town Data'!F20,"*")</f>
        <v>*</v>
      </c>
      <c r="F24" s="46" t="str">
        <f>IF('Town Data'!I20&gt;9,'Town Data'!H20,"*")</f>
        <v>*</v>
      </c>
      <c r="G24" s="47">
        <f>IF('Town Data'!K20&gt;9,'Town Data'!J20,"*")</f>
        <v>49369.61</v>
      </c>
      <c r="H24" s="48" t="str">
        <f>IF('Town Data'!M20&gt;9,'Town Data'!L20,"*")</f>
        <v>*</v>
      </c>
      <c r="I24" s="9">
        <f t="shared" si="0"/>
      </c>
      <c r="J24" s="9">
        <f t="shared" si="1"/>
        <v>-0.08072293866611469</v>
      </c>
      <c r="K24" s="9">
        <f t="shared" si="2"/>
      </c>
      <c r="L24" s="15"/>
    </row>
    <row r="25" spans="1:12" ht="15">
      <c r="A25" s="15"/>
      <c r="B25" s="27" t="str">
        <f>'Town Data'!A21</f>
        <v>DERBY</v>
      </c>
      <c r="C25" s="52">
        <f>IF('Town Data'!C21&gt;9,'Town Data'!B21,"*")</f>
        <v>904489.7</v>
      </c>
      <c r="D25" s="44">
        <f>IF('Town Data'!E21&gt;9,'Town Data'!D21,"*")</f>
        <v>142432.57</v>
      </c>
      <c r="E25" s="45" t="str">
        <f>IF('Town Data'!G21&gt;9,'Town Data'!F21,"*")</f>
        <v>*</v>
      </c>
      <c r="F25" s="44">
        <f>IF('Town Data'!I21&gt;9,'Town Data'!H21,"*")</f>
        <v>902879.25</v>
      </c>
      <c r="G25" s="44">
        <f>IF('Town Data'!K21&gt;9,'Town Data'!J21,"*")</f>
        <v>154560.2</v>
      </c>
      <c r="H25" s="45" t="str">
        <f>IF('Town Data'!M21&gt;9,'Town Data'!L21,"*")</f>
        <v>*</v>
      </c>
      <c r="I25" s="22">
        <f t="shared" si="0"/>
        <v>0.001783682590999797</v>
      </c>
      <c r="J25" s="22">
        <f t="shared" si="1"/>
        <v>-0.07846541347643186</v>
      </c>
      <c r="K25" s="22">
        <f t="shared" si="2"/>
      </c>
      <c r="L25" s="15"/>
    </row>
    <row r="26" spans="1:12" ht="15">
      <c r="A26" s="15"/>
      <c r="B26" s="15" t="str">
        <f>'Town Data'!A22</f>
        <v>DORSET</v>
      </c>
      <c r="C26" s="51">
        <f>IF('Town Data'!C22&gt;9,'Town Data'!B22,"*")</f>
        <v>675267.5</v>
      </c>
      <c r="D26" s="47">
        <f>IF('Town Data'!E22&gt;9,'Town Data'!D22,"*")</f>
        <v>375018.29</v>
      </c>
      <c r="E26" s="48" t="str">
        <f>IF('Town Data'!G22&gt;9,'Town Data'!F22,"*")</f>
        <v>*</v>
      </c>
      <c r="F26" s="46">
        <f>IF('Town Data'!I22&gt;9,'Town Data'!H22,"*")</f>
        <v>602048.23</v>
      </c>
      <c r="G26" s="47">
        <f>IF('Town Data'!K22&gt;9,'Town Data'!J22,"*")</f>
        <v>326474.28</v>
      </c>
      <c r="H26" s="48" t="str">
        <f>IF('Town Data'!M22&gt;9,'Town Data'!L22,"*")</f>
        <v>*</v>
      </c>
      <c r="I26" s="9">
        <f t="shared" si="0"/>
        <v>0.12161695085458522</v>
      </c>
      <c r="J26" s="9">
        <f t="shared" si="1"/>
        <v>0.14869168254234283</v>
      </c>
      <c r="K26" s="9">
        <f t="shared" si="2"/>
      </c>
      <c r="L26" s="15"/>
    </row>
    <row r="27" spans="1:12" ht="15">
      <c r="A27" s="15"/>
      <c r="B27" s="27" t="str">
        <f>'Town Data'!A23</f>
        <v>DOVER</v>
      </c>
      <c r="C27" s="52">
        <f>IF('Town Data'!C23&gt;9,'Town Data'!B23,"*")</f>
        <v>387284.39</v>
      </c>
      <c r="D27" s="44">
        <f>IF('Town Data'!E23&gt;9,'Town Data'!D23,"*")</f>
        <v>232932.82</v>
      </c>
      <c r="E27" s="45">
        <f>IF('Town Data'!G23&gt;9,'Town Data'!F23,"*")</f>
        <v>132014.17</v>
      </c>
      <c r="F27" s="44">
        <f>IF('Town Data'!I23&gt;9,'Town Data'!H23,"*")</f>
        <v>422297.12</v>
      </c>
      <c r="G27" s="44">
        <f>IF('Town Data'!K23&gt;9,'Town Data'!J23,"*")</f>
        <v>264223.71</v>
      </c>
      <c r="H27" s="45">
        <f>IF('Town Data'!M23&gt;9,'Town Data'!L23,"*")</f>
        <v>135599.71</v>
      </c>
      <c r="I27" s="22">
        <f t="shared" si="0"/>
        <v>-0.08291017944900969</v>
      </c>
      <c r="J27" s="22">
        <f t="shared" si="1"/>
        <v>-0.11842574612248087</v>
      </c>
      <c r="K27" s="22">
        <f t="shared" si="2"/>
        <v>-0.02644209194842658</v>
      </c>
      <c r="L27" s="15"/>
    </row>
    <row r="28" spans="1:12" ht="15">
      <c r="A28" s="15"/>
      <c r="B28" s="15" t="str">
        <f>'Town Data'!A24</f>
        <v>ENOSBURG</v>
      </c>
      <c r="C28" s="51">
        <f>IF('Town Data'!C24&gt;9,'Town Data'!B24,"*")</f>
        <v>384141.82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355145.76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0.08164551929326144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ESSEX</v>
      </c>
      <c r="C29" s="52">
        <f>IF('Town Data'!C25&gt;9,'Town Data'!B25,"*")</f>
        <v>3381687.5</v>
      </c>
      <c r="D29" s="44" t="str">
        <f>IF('Town Data'!E25&gt;9,'Town Data'!D25,"*")</f>
        <v>*</v>
      </c>
      <c r="E29" s="45">
        <f>IF('Town Data'!G25&gt;9,'Town Data'!F25,"*")</f>
        <v>391396.19</v>
      </c>
      <c r="F29" s="44">
        <f>IF('Town Data'!I25&gt;9,'Town Data'!H25,"*")</f>
        <v>3359586.56</v>
      </c>
      <c r="G29" s="44" t="str">
        <f>IF('Town Data'!K25&gt;9,'Town Data'!J25,"*")</f>
        <v>*</v>
      </c>
      <c r="H29" s="45">
        <f>IF('Town Data'!M25&gt;9,'Town Data'!L25,"*")</f>
        <v>320579.33</v>
      </c>
      <c r="I29" s="22">
        <f t="shared" si="0"/>
        <v>0.006578470179378246</v>
      </c>
      <c r="J29" s="22">
        <f t="shared" si="1"/>
      </c>
      <c r="K29" s="22">
        <f t="shared" si="2"/>
        <v>0.22090276375585408</v>
      </c>
      <c r="L29" s="15"/>
    </row>
    <row r="30" spans="1:12" ht="15">
      <c r="A30" s="15"/>
      <c r="B30" s="15" t="str">
        <f>'Town Data'!A26</f>
        <v>FAIR HAVEN</v>
      </c>
      <c r="C30" s="51">
        <f>IF('Town Data'!C26&gt;9,'Town Data'!B26,"*")</f>
        <v>490128.43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469907.95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0.04303072548570413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FAIRLEE</v>
      </c>
      <c r="C31" s="52">
        <f>IF('Town Data'!C27&gt;9,'Town Data'!B27,"*")</f>
        <v>307583.89</v>
      </c>
      <c r="D31" s="44">
        <f>IF('Town Data'!E27&gt;9,'Town Data'!D27,"*")</f>
        <v>771876.08</v>
      </c>
      <c r="E31" s="45" t="str">
        <f>IF('Town Data'!G27&gt;9,'Town Data'!F27,"*")</f>
        <v>*</v>
      </c>
      <c r="F31" s="44" t="str">
        <f>IF('Town Data'!I27&gt;9,'Town Data'!H27,"*")</f>
        <v>*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FERRISBURGH</v>
      </c>
      <c r="C32" s="51">
        <f>IF('Town Data'!C28&gt;9,'Town Data'!B28,"*")</f>
        <v>1232552.02</v>
      </c>
      <c r="D32" s="47">
        <f>IF('Town Data'!E28&gt;9,'Town Data'!D28,"*")</f>
        <v>1408483.54</v>
      </c>
      <c r="E32" s="48" t="str">
        <f>IF('Town Data'!G28&gt;9,'Town Data'!F28,"*")</f>
        <v>*</v>
      </c>
      <c r="F32" s="46">
        <f>IF('Town Data'!I28&gt;9,'Town Data'!H28,"*")</f>
        <v>1136134.07</v>
      </c>
      <c r="G32" s="47">
        <f>IF('Town Data'!K28&gt;9,'Town Data'!J28,"*")</f>
        <v>1497102.47</v>
      </c>
      <c r="H32" s="48" t="str">
        <f>IF('Town Data'!M28&gt;9,'Town Data'!L28,"*")</f>
        <v>*</v>
      </c>
      <c r="I32" s="9">
        <f t="shared" si="0"/>
        <v>0.08486494027945131</v>
      </c>
      <c r="J32" s="9">
        <f t="shared" si="1"/>
        <v>-0.05919363021290048</v>
      </c>
      <c r="K32" s="9">
        <f t="shared" si="2"/>
      </c>
      <c r="L32" s="15"/>
    </row>
    <row r="33" spans="1:12" ht="15">
      <c r="A33" s="15"/>
      <c r="B33" s="27" t="str">
        <f>'Town Data'!A29</f>
        <v>GRAND ISLE</v>
      </c>
      <c r="C33" s="52" t="str">
        <f>IF('Town Data'!C29&gt;9,'Town Data'!B29,"*")</f>
        <v>*</v>
      </c>
      <c r="D33" s="44">
        <f>IF('Town Data'!E29&gt;9,'Town Data'!D29,"*")</f>
        <v>97318.31</v>
      </c>
      <c r="E33" s="45" t="str">
        <f>IF('Town Data'!G29&gt;9,'Town Data'!F29,"*")</f>
        <v>*</v>
      </c>
      <c r="F33" s="44" t="str">
        <f>IF('Town Data'!I29&gt;9,'Town Data'!H29,"*")</f>
        <v>*</v>
      </c>
      <c r="G33" s="44">
        <f>IF('Town Data'!K29&gt;9,'Town Data'!J29,"*")</f>
        <v>121474.4</v>
      </c>
      <c r="H33" s="45" t="str">
        <f>IF('Town Data'!M29&gt;9,'Town Data'!L29,"*")</f>
        <v>*</v>
      </c>
      <c r="I33" s="22">
        <f t="shared" si="0"/>
      </c>
      <c r="J33" s="22">
        <f t="shared" si="1"/>
        <v>-0.19885745473943478</v>
      </c>
      <c r="K33" s="22">
        <f t="shared" si="2"/>
      </c>
      <c r="L33" s="15"/>
    </row>
    <row r="34" spans="1:12" ht="15">
      <c r="A34" s="15"/>
      <c r="B34" s="15" t="str">
        <f>'Town Data'!A30</f>
        <v>GREENSBORO</v>
      </c>
      <c r="C34" s="51" t="str">
        <f>IF('Town Data'!C30&gt;9,'Town Data'!B30,"*")</f>
        <v>*</v>
      </c>
      <c r="D34" s="47" t="str">
        <f>IF('Town Data'!E30&gt;9,'Town Data'!D30,"*")</f>
        <v>*</v>
      </c>
      <c r="E34" s="48" t="str">
        <f>IF('Town Data'!G30&gt;9,'Town Data'!F30,"*")</f>
        <v>*</v>
      </c>
      <c r="F34" s="46" t="str">
        <f>IF('Town Data'!I30&gt;9,'Town Data'!H30,"*")</f>
        <v>*</v>
      </c>
      <c r="G34" s="47">
        <f>IF('Town Data'!K30&gt;9,'Town Data'!J30,"*")</f>
        <v>124538.7</v>
      </c>
      <c r="H34" s="48" t="str">
        <f>IF('Town Data'!M30&gt;9,'Town Data'!L30,"*")</f>
        <v>*</v>
      </c>
      <c r="I34" s="9">
        <f t="shared" si="0"/>
      </c>
      <c r="J34" s="9">
        <f t="shared" si="1"/>
      </c>
      <c r="K34" s="9">
        <f t="shared" si="2"/>
      </c>
      <c r="L34" s="15"/>
    </row>
    <row r="35" spans="1:12" ht="15">
      <c r="A35" s="15"/>
      <c r="B35" s="27" t="str">
        <f>'Town Data'!A31</f>
        <v>HARDWICK</v>
      </c>
      <c r="C35" s="52">
        <f>IF('Town Data'!C31&gt;9,'Town Data'!B31,"*")</f>
        <v>350378.32</v>
      </c>
      <c r="D35" s="44" t="str">
        <f>IF('Town Data'!E31&gt;9,'Town Data'!D31,"*")</f>
        <v>*</v>
      </c>
      <c r="E35" s="45" t="str">
        <f>IF('Town Data'!G31&gt;9,'Town Data'!F31,"*")</f>
        <v>*</v>
      </c>
      <c r="F35" s="44">
        <f>IF('Town Data'!I31&gt;9,'Town Data'!H31,"*")</f>
        <v>348561.36</v>
      </c>
      <c r="G35" s="44" t="str">
        <f>IF('Town Data'!K31&gt;9,'Town Data'!J31,"*")</f>
        <v>*</v>
      </c>
      <c r="H35" s="45" t="str">
        <f>IF('Town Data'!M31&gt;9,'Town Data'!L31,"*")</f>
        <v>*</v>
      </c>
      <c r="I35" s="22">
        <f t="shared" si="0"/>
        <v>0.005212740735232446</v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HARTFORD</v>
      </c>
      <c r="C36" s="51">
        <f>IF('Town Data'!C32&gt;9,'Town Data'!B32,"*")</f>
        <v>2623413.31</v>
      </c>
      <c r="D36" s="47">
        <f>IF('Town Data'!E32&gt;9,'Town Data'!D32,"*")</f>
        <v>1655106.61</v>
      </c>
      <c r="E36" s="48">
        <f>IF('Town Data'!G32&gt;9,'Town Data'!F32,"*")</f>
        <v>438907.65</v>
      </c>
      <c r="F36" s="46">
        <f>IF('Town Data'!I32&gt;9,'Town Data'!H32,"*")</f>
        <v>2630257.49</v>
      </c>
      <c r="G36" s="47">
        <f>IF('Town Data'!K32&gt;9,'Town Data'!J32,"*")</f>
        <v>1690190.67</v>
      </c>
      <c r="H36" s="48">
        <f>IF('Town Data'!M32&gt;9,'Town Data'!L32,"*")</f>
        <v>420625.14</v>
      </c>
      <c r="I36" s="9">
        <f t="shared" si="0"/>
        <v>-0.0026020950519183455</v>
      </c>
      <c r="J36" s="9">
        <f t="shared" si="1"/>
        <v>-0.020757456908692927</v>
      </c>
      <c r="K36" s="9">
        <f t="shared" si="2"/>
        <v>0.04346509103093555</v>
      </c>
      <c r="L36" s="15"/>
    </row>
    <row r="37" spans="1:12" ht="15">
      <c r="A37" s="15"/>
      <c r="B37" s="27" t="str">
        <f>'Town Data'!A33</f>
        <v>HINESBURG</v>
      </c>
      <c r="C37" s="52">
        <f>IF('Town Data'!C33&gt;9,'Town Data'!B33,"*")</f>
        <v>454638.58</v>
      </c>
      <c r="D37" s="44" t="str">
        <f>IF('Town Data'!E33&gt;9,'Town Data'!D33,"*")</f>
        <v>*</v>
      </c>
      <c r="E37" s="45" t="str">
        <f>IF('Town Data'!G33&gt;9,'Town Data'!F33,"*")</f>
        <v>*</v>
      </c>
      <c r="F37" s="44">
        <f>IF('Town Data'!I33&gt;9,'Town Data'!H33,"*")</f>
        <v>492791.64</v>
      </c>
      <c r="G37" s="44" t="str">
        <f>IF('Town Data'!K33&gt;9,'Town Data'!J33,"*")</f>
        <v>*</v>
      </c>
      <c r="H37" s="45" t="str">
        <f>IF('Town Data'!M33&gt;9,'Town Data'!L33,"*")</f>
        <v>*</v>
      </c>
      <c r="I37" s="22">
        <f t="shared" si="0"/>
        <v>-0.07742229555679962</v>
      </c>
      <c r="J37" s="22">
        <f t="shared" si="1"/>
      </c>
      <c r="K37" s="22">
        <f>_xlfn.IFERROR((E37-H37)/H37,"")</f>
      </c>
      <c r="L37" s="15"/>
    </row>
    <row r="38" spans="1:12" ht="15">
      <c r="A38" s="15"/>
      <c r="B38" s="15" t="str">
        <f>'Town Data'!A34</f>
        <v>ISLE LA MOTTE</v>
      </c>
      <c r="C38" s="51" t="str">
        <f>IF('Town Data'!C34&gt;9,'Town Data'!B34,"*")</f>
        <v>*</v>
      </c>
      <c r="D38" s="47">
        <f>IF('Town Data'!E34&gt;9,'Town Data'!D34,"*")</f>
        <v>62820</v>
      </c>
      <c r="E38" s="48" t="str">
        <f>IF('Town Data'!G34&gt;9,'Town Data'!F34,"*")</f>
        <v>*</v>
      </c>
      <c r="F38" s="46" t="str">
        <f>IF('Town Data'!I34&gt;9,'Town Data'!H34,"*")</f>
        <v>*</v>
      </c>
      <c r="G38" s="47">
        <f>IF('Town Data'!K34&gt;9,'Town Data'!J34,"*")</f>
        <v>67860.85</v>
      </c>
      <c r="H38" s="48" t="str">
        <f>IF('Town Data'!M34&gt;9,'Town Data'!L34,"*")</f>
        <v>*</v>
      </c>
      <c r="I38" s="9">
        <f t="shared" si="0"/>
      </c>
      <c r="J38" s="9">
        <f t="shared" si="1"/>
        <v>-0.07428215237504401</v>
      </c>
      <c r="K38" s="9">
        <f t="shared" si="2"/>
      </c>
      <c r="L38" s="15"/>
    </row>
    <row r="39" spans="1:12" ht="15">
      <c r="A39" s="15"/>
      <c r="B39" s="27" t="str">
        <f>'Town Data'!A35</f>
        <v>JERICHO</v>
      </c>
      <c r="C39" s="52">
        <f>IF('Town Data'!C35&gt;9,'Town Data'!B35,"*")</f>
        <v>395997.53</v>
      </c>
      <c r="D39" s="44" t="str">
        <f>IF('Town Data'!E35&gt;9,'Town Data'!D35,"*")</f>
        <v>*</v>
      </c>
      <c r="E39" s="45" t="str">
        <f>IF('Town Data'!G35&gt;9,'Town Data'!F35,"*")</f>
        <v>*</v>
      </c>
      <c r="F39" s="44">
        <f>IF('Town Data'!I35&gt;9,'Town Data'!H35,"*")</f>
        <v>378885.72</v>
      </c>
      <c r="G39" s="44" t="str">
        <f>IF('Town Data'!K35&gt;9,'Town Data'!J35,"*")</f>
        <v>*</v>
      </c>
      <c r="H39" s="45" t="str">
        <f>IF('Town Data'!M35&gt;9,'Town Data'!L35,"*")</f>
        <v>*</v>
      </c>
      <c r="I39" s="22">
        <f t="shared" si="0"/>
        <v>0.04516351262855738</v>
      </c>
      <c r="J39" s="22">
        <f t="shared" si="1"/>
      </c>
      <c r="K39" s="22">
        <f t="shared" si="2"/>
      </c>
      <c r="L39" s="15"/>
    </row>
    <row r="40" spans="1:12" ht="15">
      <c r="A40" s="15"/>
      <c r="B40" s="15" t="str">
        <f>'Town Data'!A36</f>
        <v>JOHNSON</v>
      </c>
      <c r="C40" s="51">
        <f>IF('Town Data'!C36&gt;9,'Town Data'!B36,"*")</f>
        <v>256678.62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290000.81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-0.11490378251012472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KILLINGTON</v>
      </c>
      <c r="C41" s="52">
        <f>IF('Town Data'!C37&gt;9,'Town Data'!B37,"*")</f>
        <v>1015238.14</v>
      </c>
      <c r="D41" s="44">
        <f>IF('Town Data'!E37&gt;9,'Town Data'!D37,"*")</f>
        <v>775075.72</v>
      </c>
      <c r="E41" s="45">
        <f>IF('Town Data'!G37&gt;9,'Town Data'!F37,"*")</f>
        <v>407811.68</v>
      </c>
      <c r="F41" s="44">
        <f>IF('Town Data'!I37&gt;9,'Town Data'!H37,"*")</f>
        <v>1021479.48</v>
      </c>
      <c r="G41" s="44">
        <f>IF('Town Data'!K37&gt;9,'Town Data'!J37,"*")</f>
        <v>833722.68</v>
      </c>
      <c r="H41" s="45">
        <f>IF('Town Data'!M37&gt;9,'Town Data'!L37,"*")</f>
        <v>394516.42</v>
      </c>
      <c r="I41" s="22">
        <f t="shared" si="0"/>
        <v>-0.006110098266486927</v>
      </c>
      <c r="J41" s="22">
        <f t="shared" si="1"/>
        <v>-0.07034348639765932</v>
      </c>
      <c r="K41" s="22">
        <f t="shared" si="2"/>
        <v>0.03370014358337737</v>
      </c>
      <c r="L41" s="15"/>
    </row>
    <row r="42" spans="1:12" ht="15">
      <c r="A42" s="15"/>
      <c r="B42" s="15" t="str">
        <f>'Town Data'!A38</f>
        <v>LONDONDERRY</v>
      </c>
      <c r="C42" s="51">
        <f>IF('Town Data'!C38&gt;9,'Town Data'!B38,"*")</f>
        <v>270349.03</v>
      </c>
      <c r="D42" s="47">
        <f>IF('Town Data'!E38&gt;9,'Town Data'!D38,"*")</f>
        <v>60284.1</v>
      </c>
      <c r="E42" s="48" t="str">
        <f>IF('Town Data'!G38&gt;9,'Town Data'!F38,"*")</f>
        <v>*</v>
      </c>
      <c r="F42" s="46">
        <f>IF('Town Data'!I38&gt;9,'Town Data'!H38,"*")</f>
        <v>238828.07</v>
      </c>
      <c r="G42" s="47">
        <f>IF('Town Data'!K38&gt;9,'Town Data'!J38,"*")</f>
        <v>63507.94</v>
      </c>
      <c r="H42" s="48" t="str">
        <f>IF('Town Data'!M38&gt;9,'Town Data'!L38,"*")</f>
        <v>*</v>
      </c>
      <c r="I42" s="9">
        <f t="shared" si="0"/>
        <v>0.13198180599123052</v>
      </c>
      <c r="J42" s="9">
        <f t="shared" si="1"/>
        <v>-0.050762786511418946</v>
      </c>
      <c r="K42" s="9">
        <f t="shared" si="2"/>
      </c>
      <c r="L42" s="15"/>
    </row>
    <row r="43" spans="1:12" ht="15">
      <c r="A43" s="15"/>
      <c r="B43" s="27" t="str">
        <f>'Town Data'!A39</f>
        <v>LUDLOW</v>
      </c>
      <c r="C43" s="52">
        <f>IF('Town Data'!C39&gt;9,'Town Data'!B39,"*")</f>
        <v>1160402.25</v>
      </c>
      <c r="D43" s="44">
        <f>IF('Town Data'!E39&gt;9,'Town Data'!D39,"*")</f>
        <v>538093.78</v>
      </c>
      <c r="E43" s="45">
        <f>IF('Town Data'!G39&gt;9,'Town Data'!F39,"*")</f>
        <v>353100.58</v>
      </c>
      <c r="F43" s="44">
        <f>IF('Town Data'!I39&gt;9,'Town Data'!H39,"*")</f>
        <v>1312228.87</v>
      </c>
      <c r="G43" s="44">
        <f>IF('Town Data'!K39&gt;9,'Town Data'!J39,"*")</f>
        <v>652753.7</v>
      </c>
      <c r="H43" s="45">
        <f>IF('Town Data'!M39&gt;9,'Town Data'!L39,"*")</f>
        <v>369242.1</v>
      </c>
      <c r="I43" s="22">
        <f t="shared" si="0"/>
        <v>-0.11570132579082801</v>
      </c>
      <c r="J43" s="22">
        <f t="shared" si="1"/>
        <v>-0.17565571822878973</v>
      </c>
      <c r="K43" s="22">
        <f t="shared" si="2"/>
        <v>-0.043715275154160266</v>
      </c>
      <c r="L43" s="15"/>
    </row>
    <row r="44" spans="1:12" ht="15">
      <c r="A44" s="15"/>
      <c r="B44" s="15" t="str">
        <f>'Town Data'!A40</f>
        <v>LYNDON</v>
      </c>
      <c r="C44" s="51">
        <f>IF('Town Data'!C40&gt;9,'Town Data'!B40,"*")</f>
        <v>1040644.62</v>
      </c>
      <c r="D44" s="47" t="str">
        <f>IF('Town Data'!E40&gt;9,'Town Data'!D40,"*")</f>
        <v>*</v>
      </c>
      <c r="E44" s="48">
        <f>IF('Town Data'!G40&gt;9,'Town Data'!F40,"*")</f>
        <v>97548.99</v>
      </c>
      <c r="F44" s="46">
        <f>IF('Town Data'!I40&gt;9,'Town Data'!H40,"*")</f>
        <v>1065366.58</v>
      </c>
      <c r="G44" s="47">
        <f>IF('Town Data'!K40&gt;9,'Town Data'!J40,"*")</f>
        <v>180523.59</v>
      </c>
      <c r="H44" s="48">
        <f>IF('Town Data'!M40&gt;9,'Town Data'!L40,"*")</f>
        <v>112838.28</v>
      </c>
      <c r="I44" s="9">
        <f t="shared" si="0"/>
        <v>-0.023205120626179278</v>
      </c>
      <c r="J44" s="9">
        <f t="shared" si="1"/>
      </c>
      <c r="K44" s="9">
        <f t="shared" si="2"/>
        <v>-0.13549736844624</v>
      </c>
      <c r="L44" s="15"/>
    </row>
    <row r="45" spans="1:12" ht="15">
      <c r="A45" s="15"/>
      <c r="B45" s="27" t="str">
        <f>'Town Data'!A41</f>
        <v>MANCHESTER</v>
      </c>
      <c r="C45" s="52">
        <f>IF('Town Data'!C41&gt;9,'Town Data'!B41,"*")</f>
        <v>3273662.75</v>
      </c>
      <c r="D45" s="44">
        <f>IF('Town Data'!E41&gt;9,'Town Data'!D41,"*")</f>
        <v>3524883.46</v>
      </c>
      <c r="E45" s="45">
        <f>IF('Town Data'!G41&gt;9,'Town Data'!F41,"*")</f>
        <v>829070.87</v>
      </c>
      <c r="F45" s="44">
        <f>IF('Town Data'!I41&gt;9,'Town Data'!H41,"*")</f>
        <v>3171112.02</v>
      </c>
      <c r="G45" s="44">
        <f>IF('Town Data'!K41&gt;9,'Town Data'!J41,"*")</f>
        <v>3367803.91</v>
      </c>
      <c r="H45" s="45">
        <f>IF('Town Data'!M41&gt;9,'Town Data'!L41,"*")</f>
        <v>779578.73</v>
      </c>
      <c r="I45" s="22">
        <f t="shared" si="0"/>
        <v>0.03233904363933507</v>
      </c>
      <c r="J45" s="22">
        <f t="shared" si="1"/>
        <v>0.04664153679897587</v>
      </c>
      <c r="K45" s="22">
        <f t="shared" si="2"/>
        <v>0.06348574954065257</v>
      </c>
      <c r="L45" s="15"/>
    </row>
    <row r="46" spans="1:12" ht="15">
      <c r="A46" s="15"/>
      <c r="B46" s="15" t="str">
        <f>'Town Data'!A42</f>
        <v>MIDDLEBURY</v>
      </c>
      <c r="C46" s="51">
        <f>IF('Town Data'!C42&gt;9,'Town Data'!B42,"*")</f>
        <v>2236949.9</v>
      </c>
      <c r="D46" s="47" t="str">
        <f>IF('Town Data'!E42&gt;9,'Town Data'!D42,"*")</f>
        <v>*</v>
      </c>
      <c r="E46" s="48">
        <f>IF('Town Data'!G42&gt;9,'Town Data'!F42,"*")</f>
        <v>386481.17</v>
      </c>
      <c r="F46" s="46">
        <f>IF('Town Data'!I42&gt;9,'Town Data'!H42,"*")</f>
        <v>2202452.11</v>
      </c>
      <c r="G46" s="47" t="str">
        <f>IF('Town Data'!K42&gt;9,'Town Data'!J42,"*")</f>
        <v>*</v>
      </c>
      <c r="H46" s="48">
        <f>IF('Town Data'!M42&gt;9,'Town Data'!L42,"*")</f>
        <v>394624.79</v>
      </c>
      <c r="I46" s="9">
        <f t="shared" si="0"/>
        <v>0.015663355331708</v>
      </c>
      <c r="J46" s="9">
        <f t="shared" si="1"/>
      </c>
      <c r="K46" s="9">
        <f t="shared" si="2"/>
        <v>-0.02063636194776308</v>
      </c>
      <c r="L46" s="15"/>
    </row>
    <row r="47" spans="1:12" ht="15">
      <c r="A47" s="15"/>
      <c r="B47" s="27" t="str">
        <f>'Town Data'!A43</f>
        <v>MILTON</v>
      </c>
      <c r="C47" s="52">
        <f>IF('Town Data'!C43&gt;9,'Town Data'!B43,"*")</f>
        <v>971520.58</v>
      </c>
      <c r="D47" s="44" t="str">
        <f>IF('Town Data'!E43&gt;9,'Town Data'!D43,"*")</f>
        <v>*</v>
      </c>
      <c r="E47" s="45" t="str">
        <f>IF('Town Data'!G43&gt;9,'Town Data'!F43,"*")</f>
        <v>*</v>
      </c>
      <c r="F47" s="44">
        <f>IF('Town Data'!I43&gt;9,'Town Data'!H43,"*")</f>
        <v>1065306.41</v>
      </c>
      <c r="G47" s="44" t="str">
        <f>IF('Town Data'!K43&gt;9,'Town Data'!J43,"*")</f>
        <v>*</v>
      </c>
      <c r="H47" s="45" t="str">
        <f>IF('Town Data'!M43&gt;9,'Town Data'!L43,"*")</f>
        <v>*</v>
      </c>
      <c r="I47" s="22">
        <f t="shared" si="0"/>
        <v>-0.08803648332501816</v>
      </c>
      <c r="J47" s="22">
        <f t="shared" si="1"/>
      </c>
      <c r="K47" s="22">
        <f t="shared" si="2"/>
      </c>
      <c r="L47" s="15"/>
    </row>
    <row r="48" spans="1:12" ht="15">
      <c r="A48" s="15"/>
      <c r="B48" s="15" t="str">
        <f>'Town Data'!A44</f>
        <v>MONTPELIER</v>
      </c>
      <c r="C48" s="51">
        <f>IF('Town Data'!C44&gt;9,'Town Data'!B44,"*")</f>
        <v>2475547.17</v>
      </c>
      <c r="D48" s="47" t="str">
        <f>IF('Town Data'!E44&gt;9,'Town Data'!D44,"*")</f>
        <v>*</v>
      </c>
      <c r="E48" s="48">
        <f>IF('Town Data'!G44&gt;9,'Town Data'!F44,"*")</f>
        <v>437417.25</v>
      </c>
      <c r="F48" s="46">
        <f>IF('Town Data'!I44&gt;9,'Town Data'!H44,"*")</f>
        <v>2362875.88</v>
      </c>
      <c r="G48" s="47">
        <f>IF('Town Data'!K44&gt;9,'Town Data'!J44,"*")</f>
        <v>477125.97</v>
      </c>
      <c r="H48" s="48">
        <f>IF('Town Data'!M44&gt;9,'Town Data'!L44,"*")</f>
        <v>427558.5</v>
      </c>
      <c r="I48" s="9">
        <f t="shared" si="0"/>
        <v>0.04768396467782304</v>
      </c>
      <c r="J48" s="9">
        <f t="shared" si="1"/>
      </c>
      <c r="K48" s="9">
        <f t="shared" si="2"/>
        <v>0.02305824816954873</v>
      </c>
      <c r="L48" s="15"/>
    </row>
    <row r="49" spans="1:12" ht="15">
      <c r="A49" s="15"/>
      <c r="B49" s="27" t="str">
        <f>'Town Data'!A45</f>
        <v>MORRISTOWN</v>
      </c>
      <c r="C49" s="52">
        <f>IF('Town Data'!C45&gt;9,'Town Data'!B45,"*")</f>
        <v>1269140.91</v>
      </c>
      <c r="D49" s="44">
        <f>IF('Town Data'!E45&gt;9,'Town Data'!D45,"*")</f>
        <v>144596.11</v>
      </c>
      <c r="E49" s="45">
        <f>IF('Town Data'!G45&gt;9,'Town Data'!F45,"*")</f>
        <v>133315.63</v>
      </c>
      <c r="F49" s="44">
        <f>IF('Town Data'!I45&gt;9,'Town Data'!H45,"*")</f>
        <v>1178288.7</v>
      </c>
      <c r="G49" s="44">
        <f>IF('Town Data'!K45&gt;9,'Town Data'!J45,"*")</f>
        <v>156047.29</v>
      </c>
      <c r="H49" s="45">
        <f>IF('Town Data'!M45&gt;9,'Town Data'!L45,"*")</f>
        <v>104615.17</v>
      </c>
      <c r="I49" s="22">
        <f t="shared" si="0"/>
        <v>0.07710522047779968</v>
      </c>
      <c r="J49" s="22">
        <f t="shared" si="1"/>
        <v>-0.07338275467648314</v>
      </c>
      <c r="K49" s="22">
        <f t="shared" si="2"/>
        <v>0.2743431951599372</v>
      </c>
      <c r="L49" s="15"/>
    </row>
    <row r="50" spans="1:12" ht="15">
      <c r="A50" s="15"/>
      <c r="B50" s="15" t="str">
        <f>'Town Data'!A46</f>
        <v>MOUNT HOLLY</v>
      </c>
      <c r="C50" s="51" t="str">
        <f>IF('Town Data'!C46&gt;9,'Town Data'!B46,"*")</f>
        <v>*</v>
      </c>
      <c r="D50" s="47">
        <f>IF('Town Data'!E46&gt;9,'Town Data'!D46,"*")</f>
        <v>33332.42</v>
      </c>
      <c r="E50" s="48" t="str">
        <f>IF('Town Data'!G46&gt;9,'Town Data'!F46,"*")</f>
        <v>*</v>
      </c>
      <c r="F50" s="46" t="str">
        <f>IF('Town Data'!I46&gt;9,'Town Data'!H46,"*")</f>
        <v>*</v>
      </c>
      <c r="G50" s="47">
        <f>IF('Town Data'!K46&gt;9,'Town Data'!J46,"*")</f>
        <v>32761.2</v>
      </c>
      <c r="H50" s="48" t="str">
        <f>IF('Town Data'!M46&gt;9,'Town Data'!L46,"*")</f>
        <v>*</v>
      </c>
      <c r="I50" s="9">
        <f t="shared" si="0"/>
      </c>
      <c r="J50" s="9">
        <f t="shared" si="1"/>
        <v>0.01743586925997819</v>
      </c>
      <c r="K50" s="9">
        <f t="shared" si="2"/>
      </c>
      <c r="L50" s="15"/>
    </row>
    <row r="51" spans="1:12" ht="15">
      <c r="A51" s="15"/>
      <c r="B51" s="27" t="str">
        <f>'Town Data'!A47</f>
        <v>NEWPORT</v>
      </c>
      <c r="C51" s="52">
        <f>IF('Town Data'!C47&gt;9,'Town Data'!B47,"*")</f>
        <v>1142392.92</v>
      </c>
      <c r="D51" s="44" t="str">
        <f>IF('Town Data'!E47&gt;9,'Town Data'!D47,"*")</f>
        <v>*</v>
      </c>
      <c r="E51" s="45">
        <f>IF('Town Data'!G47&gt;9,'Town Data'!F47,"*")</f>
        <v>199276.77</v>
      </c>
      <c r="F51" s="44">
        <f>IF('Town Data'!I47&gt;9,'Town Data'!H47,"*")</f>
        <v>1109064.81</v>
      </c>
      <c r="G51" s="44" t="str">
        <f>IF('Town Data'!K47&gt;9,'Town Data'!J47,"*")</f>
        <v>*</v>
      </c>
      <c r="H51" s="45">
        <f>IF('Town Data'!M47&gt;9,'Town Data'!L47,"*")</f>
        <v>212276.49</v>
      </c>
      <c r="I51" s="22">
        <f t="shared" si="0"/>
        <v>0.03005064239663313</v>
      </c>
      <c r="J51" s="22">
        <f t="shared" si="1"/>
      </c>
      <c r="K51" s="22">
        <f t="shared" si="2"/>
        <v>-0.06123956543656814</v>
      </c>
      <c r="L51" s="15"/>
    </row>
    <row r="52" spans="1:12" ht="15">
      <c r="A52" s="15"/>
      <c r="B52" s="15" t="str">
        <f>'Town Data'!A48</f>
        <v>NORTH HERO</v>
      </c>
      <c r="C52" s="51" t="str">
        <f>IF('Town Data'!C48&gt;9,'Town Data'!B48,"*")</f>
        <v>*</v>
      </c>
      <c r="D52" s="47">
        <f>IF('Town Data'!E48&gt;9,'Town Data'!D48,"*")</f>
        <v>327894.81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>
        <f>IF('Town Data'!K48&gt;9,'Town Data'!J48,"*")</f>
        <v>354409.03</v>
      </c>
      <c r="H52" s="48" t="str">
        <f>IF('Town Data'!M48&gt;9,'Town Data'!L48,"*")</f>
        <v>*</v>
      </c>
      <c r="I52" s="9">
        <f t="shared" si="0"/>
      </c>
      <c r="J52" s="9">
        <f t="shared" si="1"/>
        <v>-0.07481248432072972</v>
      </c>
      <c r="K52" s="9">
        <f t="shared" si="2"/>
      </c>
      <c r="L52" s="15"/>
    </row>
    <row r="53" spans="1:12" ht="15">
      <c r="A53" s="15"/>
      <c r="B53" s="27" t="str">
        <f>'Town Data'!A49</f>
        <v>NORTHFIELD</v>
      </c>
      <c r="C53" s="52">
        <f>IF('Town Data'!C49&gt;9,'Town Data'!B49,"*")</f>
        <v>342271.78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>
        <f>IF('Town Data'!I49&gt;9,'Town Data'!H49,"*")</f>
        <v>310098.1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  <v>0.10375323163863323</v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PLYMOUTH</v>
      </c>
      <c r="C54" s="51" t="str">
        <f>IF('Town Data'!C50&gt;9,'Town Data'!B50,"*")</f>
        <v>*</v>
      </c>
      <c r="D54" s="47">
        <f>IF('Town Data'!E50&gt;9,'Town Data'!D50,"*")</f>
        <v>47544.84</v>
      </c>
      <c r="E54" s="48" t="str">
        <f>IF('Town Data'!G50&gt;9,'Town Data'!F50,"*")</f>
        <v>*</v>
      </c>
      <c r="F54" s="46" t="str">
        <f>IF('Town Data'!I50&gt;9,'Town Data'!H50,"*")</f>
        <v>*</v>
      </c>
      <c r="G54" s="47">
        <f>IF('Town Data'!K50&gt;9,'Town Data'!J50,"*")</f>
        <v>48858.03</v>
      </c>
      <c r="H54" s="48" t="str">
        <f>IF('Town Data'!M50&gt;9,'Town Data'!L50,"*")</f>
        <v>*</v>
      </c>
      <c r="I54" s="9">
        <f t="shared" si="0"/>
      </c>
      <c r="J54" s="9">
        <f t="shared" si="1"/>
        <v>-0.02687766985283693</v>
      </c>
      <c r="K54" s="9">
        <f t="shared" si="2"/>
      </c>
      <c r="L54" s="15"/>
    </row>
    <row r="55" spans="1:12" ht="15">
      <c r="A55" s="15"/>
      <c r="B55" s="27" t="str">
        <f>'Town Data'!A51</f>
        <v>POULTNEY</v>
      </c>
      <c r="C55" s="52">
        <f>IF('Town Data'!C51&gt;9,'Town Data'!B51,"*")</f>
        <v>310345.34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217862.21</v>
      </c>
      <c r="G55" s="44">
        <f>IF('Town Data'!K51&gt;9,'Town Data'!J51,"*")</f>
        <v>54439</v>
      </c>
      <c r="H55" s="45" t="str">
        <f>IF('Town Data'!M51&gt;9,'Town Data'!L51,"*")</f>
        <v>*</v>
      </c>
      <c r="I55" s="22">
        <f t="shared" si="0"/>
        <v>0.42450285435000423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PUTNEY</v>
      </c>
      <c r="C56" s="51" t="str">
        <f>IF('Town Data'!C52&gt;9,'Town Data'!B52,"*")</f>
        <v>*</v>
      </c>
      <c r="D56" s="47" t="str">
        <f>IF('Town Data'!E52&gt;9,'Town Data'!D52,"*")</f>
        <v>*</v>
      </c>
      <c r="E56" s="48" t="str">
        <f>IF('Town Data'!G52&gt;9,'Town Data'!F52,"*")</f>
        <v>*</v>
      </c>
      <c r="F56" s="46">
        <f>IF('Town Data'!I52&gt;9,'Town Data'!H52,"*")</f>
        <v>173878.42</v>
      </c>
      <c r="G56" s="47" t="str">
        <f>IF('Town Data'!K52&gt;9,'Town Data'!J52,"*")</f>
        <v>*</v>
      </c>
      <c r="H56" s="48" t="str">
        <f>IF('Town Data'!M52&gt;9,'Town Data'!L52,"*")</f>
        <v>*</v>
      </c>
      <c r="I56" s="9">
        <f t="shared" si="0"/>
      </c>
      <c r="J56" s="9">
        <f t="shared" si="1"/>
      </c>
      <c r="K56" s="9">
        <f t="shared" si="2"/>
      </c>
      <c r="L56" s="15"/>
    </row>
    <row r="57" spans="1:12" ht="15">
      <c r="A57" s="15"/>
      <c r="B57" s="27" t="str">
        <f>'Town Data'!A53</f>
        <v>RANDOLPH</v>
      </c>
      <c r="C57" s="52">
        <f>IF('Town Data'!C53&gt;9,'Town Data'!B53,"*")</f>
        <v>550367.39</v>
      </c>
      <c r="D57" s="44" t="str">
        <f>IF('Town Data'!E53&gt;9,'Town Data'!D53,"*")</f>
        <v>*</v>
      </c>
      <c r="E57" s="45" t="str">
        <f>IF('Town Data'!G53&gt;9,'Town Data'!F53,"*")</f>
        <v>*</v>
      </c>
      <c r="F57" s="44">
        <f>IF('Town Data'!I53&gt;9,'Town Data'!H53,"*")</f>
        <v>618674.88</v>
      </c>
      <c r="G57" s="44" t="str">
        <f>IF('Town Data'!K53&gt;9,'Town Data'!J53,"*")</f>
        <v>*</v>
      </c>
      <c r="H57" s="45" t="str">
        <f>IF('Town Data'!M53&gt;9,'Town Data'!L53,"*")</f>
        <v>*</v>
      </c>
      <c r="I57" s="22">
        <f t="shared" si="0"/>
        <v>-0.1104093477983137</v>
      </c>
      <c r="J57" s="22">
        <f t="shared" si="1"/>
      </c>
      <c r="K57" s="22">
        <f t="shared" si="2"/>
      </c>
      <c r="L57" s="15"/>
    </row>
    <row r="58" spans="1:12" ht="15">
      <c r="A58" s="15"/>
      <c r="B58" s="15" t="str">
        <f>'Town Data'!A54</f>
        <v>RICHMOND</v>
      </c>
      <c r="C58" s="51" t="str">
        <f>IF('Town Data'!C54&gt;9,'Town Data'!B54,"*")</f>
        <v>*</v>
      </c>
      <c r="D58" s="47" t="str">
        <f>IF('Town Data'!E54&gt;9,'Town Data'!D54,"*")</f>
        <v>*</v>
      </c>
      <c r="E58" s="48" t="str">
        <f>IF('Town Data'!G54&gt;9,'Town Data'!F54,"*")</f>
        <v>*</v>
      </c>
      <c r="F58" s="46">
        <f>IF('Town Data'!I54&gt;9,'Town Data'!H54,"*")</f>
        <v>265516.94</v>
      </c>
      <c r="G58" s="47" t="str">
        <f>IF('Town Data'!K54&gt;9,'Town Data'!J54,"*")</f>
        <v>*</v>
      </c>
      <c r="H58" s="48" t="str">
        <f>IF('Town Data'!M54&gt;9,'Town Data'!L54,"*")</f>
        <v>*</v>
      </c>
      <c r="I58" s="9">
        <f t="shared" si="0"/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ROCKINGHAM</v>
      </c>
      <c r="C59" s="52">
        <f>IF('Town Data'!C55&gt;9,'Town Data'!B55,"*")</f>
        <v>419536.21</v>
      </c>
      <c r="D59" s="44" t="str">
        <f>IF('Town Data'!E55&gt;9,'Town Data'!D55,"*")</f>
        <v>*</v>
      </c>
      <c r="E59" s="45">
        <f>IF('Town Data'!G55&gt;9,'Town Data'!F55,"*")</f>
        <v>68434.56</v>
      </c>
      <c r="F59" s="44">
        <f>IF('Town Data'!I55&gt;9,'Town Data'!H55,"*")</f>
        <v>457877.23</v>
      </c>
      <c r="G59" s="44" t="str">
        <f>IF('Town Data'!K55&gt;9,'Town Data'!J55,"*")</f>
        <v>*</v>
      </c>
      <c r="H59" s="45">
        <f>IF('Town Data'!M55&gt;9,'Town Data'!L55,"*")</f>
        <v>109744</v>
      </c>
      <c r="I59" s="22">
        <f t="shared" si="0"/>
        <v>-0.08373646359309014</v>
      </c>
      <c r="J59" s="22">
        <f t="shared" si="1"/>
      </c>
      <c r="K59" s="22">
        <f t="shared" si="2"/>
        <v>-0.376416387228459</v>
      </c>
      <c r="L59" s="15"/>
    </row>
    <row r="60" spans="1:12" ht="15">
      <c r="A60" s="15"/>
      <c r="B60" s="15" t="str">
        <f>'Town Data'!A56</f>
        <v>ROYALTON</v>
      </c>
      <c r="C60" s="51">
        <f>IF('Town Data'!C56&gt;9,'Town Data'!B56,"*")</f>
        <v>409059.13</v>
      </c>
      <c r="D60" s="47" t="str">
        <f>IF('Town Data'!E56&gt;9,'Town Data'!D56,"*")</f>
        <v>*</v>
      </c>
      <c r="E60" s="48" t="str">
        <f>IF('Town Data'!G56&gt;9,'Town Data'!F56,"*")</f>
        <v>*</v>
      </c>
      <c r="F60" s="46">
        <f>IF('Town Data'!I56&gt;9,'Town Data'!H56,"*")</f>
        <v>397440.76</v>
      </c>
      <c r="G60" s="47" t="str">
        <f>IF('Town Data'!K56&gt;9,'Town Data'!J56,"*")</f>
        <v>*</v>
      </c>
      <c r="H60" s="48" t="str">
        <f>IF('Town Data'!M56&gt;9,'Town Data'!L56,"*")</f>
        <v>*</v>
      </c>
      <c r="I60" s="9">
        <f t="shared" si="0"/>
        <v>0.02923296040396057</v>
      </c>
      <c r="J60" s="9">
        <f t="shared" si="1"/>
      </c>
      <c r="K60" s="9">
        <f t="shared" si="2"/>
      </c>
      <c r="L60" s="15"/>
    </row>
    <row r="61" spans="1:12" ht="15">
      <c r="A61" s="15"/>
      <c r="B61" s="27" t="str">
        <f>'Town Data'!A57</f>
        <v>RUTLAND</v>
      </c>
      <c r="C61" s="52">
        <f>IF('Town Data'!C57&gt;9,'Town Data'!B57,"*")</f>
        <v>3652644.29</v>
      </c>
      <c r="D61" s="44">
        <f>IF('Town Data'!E57&gt;9,'Town Data'!D57,"*")</f>
        <v>361196.22</v>
      </c>
      <c r="E61" s="45">
        <f>IF('Town Data'!G57&gt;9,'Town Data'!F57,"*")</f>
        <v>447285.62</v>
      </c>
      <c r="F61" s="44">
        <f>IF('Town Data'!I57&gt;9,'Town Data'!H57,"*")</f>
        <v>3606083.04</v>
      </c>
      <c r="G61" s="44">
        <f>IF('Town Data'!K57&gt;9,'Town Data'!J57,"*")</f>
        <v>313323.93</v>
      </c>
      <c r="H61" s="45">
        <f>IF('Town Data'!M57&gt;9,'Town Data'!L57,"*")</f>
        <v>456189</v>
      </c>
      <c r="I61" s="22">
        <f t="shared" si="0"/>
        <v>0.012911862950332946</v>
      </c>
      <c r="J61" s="22">
        <f t="shared" si="1"/>
        <v>0.1527884895354146</v>
      </c>
      <c r="K61" s="22">
        <f t="shared" si="2"/>
        <v>-0.019516866912617368</v>
      </c>
      <c r="L61" s="15"/>
    </row>
    <row r="62" spans="1:12" ht="15">
      <c r="A62" s="15"/>
      <c r="B62" s="15" t="str">
        <f>'Town Data'!A58</f>
        <v>RUTLAND TOWN</v>
      </c>
      <c r="C62" s="51">
        <f>IF('Town Data'!C58&gt;9,'Town Data'!B58,"*")</f>
        <v>729746.98</v>
      </c>
      <c r="D62" s="47" t="str">
        <f>IF('Town Data'!E58&gt;9,'Town Data'!D58,"*")</f>
        <v>*</v>
      </c>
      <c r="E62" s="48" t="str">
        <f>IF('Town Data'!G58&gt;9,'Town Data'!F58,"*")</f>
        <v>*</v>
      </c>
      <c r="F62" s="46">
        <f>IF('Town Data'!I58&gt;9,'Town Data'!H58,"*")</f>
        <v>859929.88</v>
      </c>
      <c r="G62" s="47" t="str">
        <f>IF('Town Data'!K58&gt;9,'Town Data'!J58,"*")</f>
        <v>*</v>
      </c>
      <c r="H62" s="48" t="str">
        <f>IF('Town Data'!M58&gt;9,'Town Data'!L58,"*")</f>
        <v>*</v>
      </c>
      <c r="I62" s="9">
        <f t="shared" si="0"/>
        <v>-0.1513878085036422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SALISBURY</v>
      </c>
      <c r="C63" s="52" t="str">
        <f>IF('Town Data'!C59&gt;9,'Town Data'!B59,"*")</f>
        <v>*</v>
      </c>
      <c r="D63" s="44">
        <f>IF('Town Data'!E59&gt;9,'Town Data'!D59,"*")</f>
        <v>51420.14</v>
      </c>
      <c r="E63" s="45" t="str">
        <f>IF('Town Data'!G59&gt;9,'Town Data'!F59,"*")</f>
        <v>*</v>
      </c>
      <c r="F63" s="44" t="str">
        <f>IF('Town Data'!I59&gt;9,'Town Data'!H59,"*")</f>
        <v>*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SHELBURNE</v>
      </c>
      <c r="C64" s="51">
        <f>IF('Town Data'!C60&gt;9,'Town Data'!B60,"*")</f>
        <v>1339299.07</v>
      </c>
      <c r="D64" s="47" t="str">
        <f>IF('Town Data'!E60&gt;9,'Town Data'!D60,"*")</f>
        <v>*</v>
      </c>
      <c r="E64" s="48">
        <f>IF('Town Data'!G60&gt;9,'Town Data'!F60,"*")</f>
        <v>211804.21</v>
      </c>
      <c r="F64" s="46">
        <f>IF('Town Data'!I60&gt;9,'Town Data'!H60,"*")</f>
        <v>1435164.07</v>
      </c>
      <c r="G64" s="47">
        <f>IF('Town Data'!K60&gt;9,'Town Data'!J60,"*")</f>
        <v>757802.85</v>
      </c>
      <c r="H64" s="48">
        <f>IF('Town Data'!M60&gt;9,'Town Data'!L60,"*")</f>
        <v>205555.59</v>
      </c>
      <c r="I64" s="9">
        <f t="shared" si="0"/>
        <v>-0.06679724081999906</v>
      </c>
      <c r="J64" s="9">
        <f t="shared" si="1"/>
      </c>
      <c r="K64" s="9">
        <f t="shared" si="2"/>
        <v>0.030398686798057867</v>
      </c>
      <c r="L64" s="15"/>
    </row>
    <row r="65" spans="1:12" ht="15">
      <c r="A65" s="15"/>
      <c r="B65" s="27" t="str">
        <f>'Town Data'!A61</f>
        <v>SOUTH BURLINGTON</v>
      </c>
      <c r="C65" s="52">
        <f>IF('Town Data'!C61&gt;9,'Town Data'!B61,"*")</f>
        <v>6813555.62</v>
      </c>
      <c r="D65" s="44">
        <f>IF('Town Data'!E61&gt;9,'Town Data'!D61,"*")</f>
        <v>5108816</v>
      </c>
      <c r="E65" s="45">
        <f>IF('Town Data'!G61&gt;9,'Town Data'!F61,"*")</f>
        <v>957633.02</v>
      </c>
      <c r="F65" s="44">
        <f>IF('Town Data'!I61&gt;9,'Town Data'!H61,"*")</f>
        <v>7040078.14</v>
      </c>
      <c r="G65" s="44">
        <f>IF('Town Data'!K61&gt;9,'Town Data'!J61,"*")</f>
        <v>5424044.9</v>
      </c>
      <c r="H65" s="45">
        <f>IF('Town Data'!M61&gt;9,'Town Data'!L61,"*")</f>
        <v>839805.63</v>
      </c>
      <c r="I65" s="22">
        <f t="shared" si="0"/>
        <v>-0.03217613718134094</v>
      </c>
      <c r="J65" s="22">
        <f t="shared" si="1"/>
        <v>-0.05811694147295874</v>
      </c>
      <c r="K65" s="22">
        <f t="shared" si="2"/>
        <v>0.14030316753175376</v>
      </c>
      <c r="L65" s="15"/>
    </row>
    <row r="66" spans="1:12" ht="15">
      <c r="A66" s="15"/>
      <c r="B66" s="15" t="str">
        <f>'Town Data'!A62</f>
        <v>SOUTH HERO</v>
      </c>
      <c r="C66" s="51">
        <f>IF('Town Data'!C62&gt;9,'Town Data'!B62,"*")</f>
        <v>410353.17</v>
      </c>
      <c r="D66" s="47">
        <f>IF('Town Data'!E62&gt;9,'Town Data'!D62,"*")</f>
        <v>416063.97</v>
      </c>
      <c r="E66" s="48" t="str">
        <f>IF('Town Data'!G62&gt;9,'Town Data'!F62,"*")</f>
        <v>*</v>
      </c>
      <c r="F66" s="46">
        <f>IF('Town Data'!I62&gt;9,'Town Data'!H62,"*")</f>
        <v>402954.21</v>
      </c>
      <c r="G66" s="47">
        <f>IF('Town Data'!K62&gt;9,'Town Data'!J62,"*")</f>
        <v>343895.25</v>
      </c>
      <c r="H66" s="48" t="str">
        <f>IF('Town Data'!M62&gt;9,'Town Data'!L62,"*")</f>
        <v>*</v>
      </c>
      <c r="I66" s="9">
        <f t="shared" si="0"/>
        <v>0.018361788551607295</v>
      </c>
      <c r="J66" s="9">
        <f t="shared" si="1"/>
        <v>0.20985669328087542</v>
      </c>
      <c r="K66" s="9">
        <f t="shared" si="2"/>
      </c>
      <c r="L66" s="15"/>
    </row>
    <row r="67" spans="1:12" ht="15">
      <c r="A67" s="15"/>
      <c r="B67" s="27" t="str">
        <f>'Town Data'!A63</f>
        <v>SPRINGFIELD</v>
      </c>
      <c r="C67" s="52">
        <f>IF('Town Data'!C63&gt;9,'Town Data'!B63,"*")</f>
        <v>916809.02</v>
      </c>
      <c r="D67" s="44" t="str">
        <f>IF('Town Data'!E63&gt;9,'Town Data'!D63,"*")</f>
        <v>*</v>
      </c>
      <c r="E67" s="45">
        <f>IF('Town Data'!G63&gt;9,'Town Data'!F63,"*")</f>
        <v>109057.61</v>
      </c>
      <c r="F67" s="44">
        <f>IF('Town Data'!I63&gt;9,'Town Data'!H63,"*")</f>
        <v>927827.61</v>
      </c>
      <c r="G67" s="44" t="str">
        <f>IF('Town Data'!K63&gt;9,'Town Data'!J63,"*")</f>
        <v>*</v>
      </c>
      <c r="H67" s="45">
        <f>IF('Town Data'!M63&gt;9,'Town Data'!L63,"*")</f>
        <v>111602.75</v>
      </c>
      <c r="I67" s="22">
        <f t="shared" si="0"/>
        <v>-0.011875686691410236</v>
      </c>
      <c r="J67" s="22">
        <f t="shared" si="1"/>
      </c>
      <c r="K67" s="22">
        <f t="shared" si="2"/>
        <v>-0.02280535201865545</v>
      </c>
      <c r="L67" s="15"/>
    </row>
    <row r="68" spans="1:12" ht="15">
      <c r="A68" s="15"/>
      <c r="B68" s="15" t="str">
        <f>'Town Data'!A64</f>
        <v>ST ALBANS</v>
      </c>
      <c r="C68" s="51">
        <f>IF('Town Data'!C64&gt;9,'Town Data'!B64,"*")</f>
        <v>1865687.38</v>
      </c>
      <c r="D68" s="47" t="str">
        <f>IF('Town Data'!E64&gt;9,'Town Data'!D64,"*")</f>
        <v>*</v>
      </c>
      <c r="E68" s="48">
        <f>IF('Town Data'!G64&gt;9,'Town Data'!F64,"*")</f>
        <v>229868.71</v>
      </c>
      <c r="F68" s="46">
        <f>IF('Town Data'!I64&gt;9,'Town Data'!H64,"*")</f>
        <v>1653727.49</v>
      </c>
      <c r="G68" s="47" t="str">
        <f>IF('Town Data'!K64&gt;9,'Town Data'!J64,"*")</f>
        <v>*</v>
      </c>
      <c r="H68" s="48">
        <f>IF('Town Data'!M64&gt;9,'Town Data'!L64,"*")</f>
        <v>186499.6</v>
      </c>
      <c r="I68" s="9">
        <f t="shared" si="0"/>
        <v>0.12817099025184608</v>
      </c>
      <c r="J68" s="9">
        <f t="shared" si="1"/>
      </c>
      <c r="K68" s="9">
        <f t="shared" si="2"/>
        <v>0.23254264352309595</v>
      </c>
      <c r="L68" s="15"/>
    </row>
    <row r="69" spans="1:12" ht="15">
      <c r="A69" s="15"/>
      <c r="B69" s="27" t="str">
        <f>'Town Data'!A65</f>
        <v>ST ALBANS TOWN</v>
      </c>
      <c r="C69" s="52">
        <f>IF('Town Data'!C65&gt;9,'Town Data'!B65,"*")</f>
        <v>792877.6</v>
      </c>
      <c r="D69" s="44" t="str">
        <f>IF('Town Data'!E65&gt;9,'Town Data'!D65,"*")</f>
        <v>*</v>
      </c>
      <c r="E69" s="45" t="str">
        <f>IF('Town Data'!G65&gt;9,'Town Data'!F65,"*")</f>
        <v>*</v>
      </c>
      <c r="F69" s="44">
        <f>IF('Town Data'!I65&gt;9,'Town Data'!H65,"*")</f>
        <v>872741.02</v>
      </c>
      <c r="G69" s="44" t="str">
        <f>IF('Town Data'!K65&gt;9,'Town Data'!J65,"*")</f>
        <v>*</v>
      </c>
      <c r="H69" s="45" t="str">
        <f>IF('Town Data'!M65&gt;9,'Town Data'!L65,"*")</f>
        <v>*</v>
      </c>
      <c r="I69" s="22">
        <f t="shared" si="0"/>
        <v>-0.09150872729690193</v>
      </c>
      <c r="J69" s="22">
        <f t="shared" si="1"/>
      </c>
      <c r="K69" s="22">
        <f t="shared" si="2"/>
      </c>
      <c r="L69" s="15"/>
    </row>
    <row r="70" spans="1:12" ht="15">
      <c r="A70" s="15"/>
      <c r="B70" s="15" t="str">
        <f>'Town Data'!A66</f>
        <v>ST JOHNSBURY</v>
      </c>
      <c r="C70" s="51">
        <f>IF('Town Data'!C66&gt;9,'Town Data'!B66,"*")</f>
        <v>1228015.97</v>
      </c>
      <c r="D70" s="47" t="str">
        <f>IF('Town Data'!E66&gt;9,'Town Data'!D66,"*")</f>
        <v>*</v>
      </c>
      <c r="E70" s="48">
        <f>IF('Town Data'!G66&gt;9,'Town Data'!F66,"*")</f>
        <v>120189.34</v>
      </c>
      <c r="F70" s="46">
        <f>IF('Town Data'!I66&gt;9,'Town Data'!H66,"*")</f>
        <v>1228147.12</v>
      </c>
      <c r="G70" s="47" t="str">
        <f>IF('Town Data'!K66&gt;9,'Town Data'!J66,"*")</f>
        <v>*</v>
      </c>
      <c r="H70" s="48">
        <f>IF('Town Data'!M66&gt;9,'Town Data'!L66,"*")</f>
        <v>103517.95</v>
      </c>
      <c r="I70" s="9">
        <f t="shared" si="0"/>
        <v>-0.00010678688071192944</v>
      </c>
      <c r="J70" s="9">
        <f t="shared" si="1"/>
      </c>
      <c r="K70" s="9">
        <f t="shared" si="2"/>
        <v>0.16104830128494624</v>
      </c>
      <c r="L70" s="15"/>
    </row>
    <row r="71" spans="1:12" ht="15">
      <c r="A71" s="15"/>
      <c r="B71" s="27" t="str">
        <f>'Town Data'!A67</f>
        <v>STOWE</v>
      </c>
      <c r="C71" s="52">
        <f>IF('Town Data'!C67&gt;9,'Town Data'!B67,"*")</f>
        <v>4738676.32</v>
      </c>
      <c r="D71" s="44">
        <f>IF('Town Data'!E67&gt;9,'Town Data'!D67,"*")</f>
        <v>6273923.05</v>
      </c>
      <c r="E71" s="45">
        <f>IF('Town Data'!G67&gt;9,'Town Data'!F67,"*")</f>
        <v>1414445.5</v>
      </c>
      <c r="F71" s="44">
        <f>IF('Town Data'!I67&gt;9,'Town Data'!H67,"*")</f>
        <v>4515906.85</v>
      </c>
      <c r="G71" s="44">
        <f>IF('Town Data'!K67&gt;9,'Town Data'!J67,"*")</f>
        <v>6489556.93</v>
      </c>
      <c r="H71" s="45">
        <f>IF('Town Data'!M67&gt;9,'Town Data'!L67,"*")</f>
        <v>1283549.44</v>
      </c>
      <c r="I71" s="22">
        <f aca="true" t="shared" si="3" ref="I71:I100">_xlfn.IFERROR((C71-F71)/F71,"")</f>
        <v>0.04932995241033386</v>
      </c>
      <c r="J71" s="22">
        <f aca="true" t="shared" si="4" ref="J71:J100">_xlfn.IFERROR((D71-G71)/G71,"")</f>
        <v>-0.03322782777406036</v>
      </c>
      <c r="K71" s="22">
        <f aca="true" t="shared" si="5" ref="K71:K100">_xlfn.IFERROR((E71-H71)/H71,"")</f>
        <v>0.1019797570088146</v>
      </c>
      <c r="L71" s="15"/>
    </row>
    <row r="72" spans="1:12" ht="15">
      <c r="A72" s="15"/>
      <c r="B72" s="15" t="str">
        <f>'Town Data'!A68</f>
        <v>SWANTON</v>
      </c>
      <c r="C72" s="51">
        <f>IF('Town Data'!C68&gt;9,'Town Data'!B68,"*")</f>
        <v>568268.62</v>
      </c>
      <c r="D72" s="47" t="str">
        <f>IF('Town Data'!E68&gt;9,'Town Data'!D68,"*")</f>
        <v>*</v>
      </c>
      <c r="E72" s="48" t="str">
        <f>IF('Town Data'!G68&gt;9,'Town Data'!F68,"*")</f>
        <v>*</v>
      </c>
      <c r="F72" s="46">
        <f>IF('Town Data'!I68&gt;9,'Town Data'!H68,"*")</f>
        <v>581726.79</v>
      </c>
      <c r="G72" s="47" t="str">
        <f>IF('Town Data'!K68&gt;9,'Town Data'!J68,"*")</f>
        <v>*</v>
      </c>
      <c r="H72" s="48" t="str">
        <f>IF('Town Data'!M68&gt;9,'Town Data'!L68,"*")</f>
        <v>*</v>
      </c>
      <c r="I72" s="9">
        <f t="shared" si="3"/>
        <v>-0.023134863704661154</v>
      </c>
      <c r="J72" s="9">
        <f t="shared" si="4"/>
      </c>
      <c r="K72" s="9">
        <f t="shared" si="5"/>
      </c>
      <c r="L72" s="15"/>
    </row>
    <row r="73" spans="1:12" ht="15">
      <c r="A73" s="15"/>
      <c r="B73" s="27" t="str">
        <f>'Town Data'!A69</f>
        <v>VERGENNES</v>
      </c>
      <c r="C73" s="52">
        <f>IF('Town Data'!C69&gt;9,'Town Data'!B69,"*")</f>
        <v>459412.93</v>
      </c>
      <c r="D73" s="44" t="str">
        <f>IF('Town Data'!E69&gt;9,'Town Data'!D69,"*")</f>
        <v>*</v>
      </c>
      <c r="E73" s="45" t="str">
        <f>IF('Town Data'!G69&gt;9,'Town Data'!F69,"*")</f>
        <v>*</v>
      </c>
      <c r="F73" s="44">
        <f>IF('Town Data'!I69&gt;9,'Town Data'!H69,"*")</f>
        <v>384942.9</v>
      </c>
      <c r="G73" s="44" t="str">
        <f>IF('Town Data'!K69&gt;9,'Town Data'!J69,"*")</f>
        <v>*</v>
      </c>
      <c r="H73" s="45" t="str">
        <f>IF('Town Data'!M69&gt;9,'Town Data'!L69,"*")</f>
        <v>*</v>
      </c>
      <c r="I73" s="22">
        <f t="shared" si="3"/>
        <v>0.19345734133555903</v>
      </c>
      <c r="J73" s="22">
        <f t="shared" si="4"/>
      </c>
      <c r="K73" s="22">
        <f t="shared" si="5"/>
      </c>
      <c r="L73" s="15"/>
    </row>
    <row r="74" spans="1:12" ht="15">
      <c r="A74" s="15"/>
      <c r="B74" s="15" t="str">
        <f>'Town Data'!A70</f>
        <v>WAITSFIELD</v>
      </c>
      <c r="C74" s="51">
        <f>IF('Town Data'!C70&gt;9,'Town Data'!B70,"*")</f>
        <v>1019406.14</v>
      </c>
      <c r="D74" s="47">
        <f>IF('Town Data'!E70&gt;9,'Town Data'!D70,"*")</f>
        <v>334129.06</v>
      </c>
      <c r="E74" s="48">
        <f>IF('Town Data'!G70&gt;9,'Town Data'!F70,"*")</f>
        <v>302519.82</v>
      </c>
      <c r="F74" s="46">
        <f>IF('Town Data'!I70&gt;9,'Town Data'!H70,"*")</f>
        <v>988983.95</v>
      </c>
      <c r="G74" s="47">
        <f>IF('Town Data'!K70&gt;9,'Town Data'!J70,"*")</f>
        <v>354634.18</v>
      </c>
      <c r="H74" s="48">
        <f>IF('Town Data'!M70&gt;9,'Town Data'!L70,"*")</f>
        <v>293530.38</v>
      </c>
      <c r="I74" s="9">
        <f t="shared" si="3"/>
        <v>0.030761055323496465</v>
      </c>
      <c r="J74" s="9">
        <f t="shared" si="4"/>
        <v>-0.057820484195855</v>
      </c>
      <c r="K74" s="9">
        <f t="shared" si="5"/>
        <v>0.030625245673037326</v>
      </c>
      <c r="L74" s="15"/>
    </row>
    <row r="75" spans="1:12" ht="15">
      <c r="A75" s="15"/>
      <c r="B75" s="27" t="str">
        <f>'Town Data'!A71</f>
        <v>WARREN</v>
      </c>
      <c r="C75" s="52">
        <f>IF('Town Data'!C71&gt;9,'Town Data'!B71,"*")</f>
        <v>454325.45</v>
      </c>
      <c r="D75" s="44">
        <f>IF('Town Data'!E71&gt;9,'Town Data'!D71,"*")</f>
        <v>397029.75</v>
      </c>
      <c r="E75" s="45" t="str">
        <f>IF('Town Data'!G71&gt;9,'Town Data'!F71,"*")</f>
        <v>*</v>
      </c>
      <c r="F75" s="44">
        <f>IF('Town Data'!I71&gt;9,'Town Data'!H71,"*")</f>
        <v>409603.34</v>
      </c>
      <c r="G75" s="44">
        <f>IF('Town Data'!K71&gt;9,'Town Data'!J71,"*")</f>
        <v>428698.05</v>
      </c>
      <c r="H75" s="45">
        <f>IF('Town Data'!M71&gt;9,'Town Data'!L71,"*")</f>
        <v>160123.33</v>
      </c>
      <c r="I75" s="22">
        <f t="shared" si="3"/>
        <v>0.109183948548857</v>
      </c>
      <c r="J75" s="22">
        <f t="shared" si="4"/>
        <v>-0.07387087485002554</v>
      </c>
      <c r="K75" s="22">
        <f t="shared" si="5"/>
      </c>
      <c r="L75" s="15"/>
    </row>
    <row r="76" spans="1:12" ht="15">
      <c r="A76" s="15"/>
      <c r="B76" s="15" t="str">
        <f>'Town Data'!A72</f>
        <v>WATERBURY</v>
      </c>
      <c r="C76" s="51">
        <f>IF('Town Data'!C72&gt;9,'Town Data'!B72,"*")</f>
        <v>1866748.63</v>
      </c>
      <c r="D76" s="47" t="str">
        <f>IF('Town Data'!E72&gt;9,'Town Data'!D72,"*")</f>
        <v>*</v>
      </c>
      <c r="E76" s="48">
        <f>IF('Town Data'!G72&gt;9,'Town Data'!F72,"*")</f>
        <v>501338.95</v>
      </c>
      <c r="F76" s="46">
        <f>IF('Town Data'!I72&gt;9,'Town Data'!H72,"*")</f>
        <v>1819864.68</v>
      </c>
      <c r="G76" s="47">
        <f>IF('Town Data'!K72&gt;9,'Town Data'!J72,"*")</f>
        <v>812486.3</v>
      </c>
      <c r="H76" s="48">
        <f>IF('Town Data'!M72&gt;9,'Town Data'!L72,"*")</f>
        <v>493402.14</v>
      </c>
      <c r="I76" s="9">
        <f t="shared" si="3"/>
        <v>0.025762327559431482</v>
      </c>
      <c r="J76" s="9">
        <f t="shared" si="4"/>
      </c>
      <c r="K76" s="9">
        <f t="shared" si="5"/>
        <v>0.016085884832197927</v>
      </c>
      <c r="L76" s="15"/>
    </row>
    <row r="77" spans="1:12" ht="15">
      <c r="A77" s="15"/>
      <c r="B77" s="27" t="str">
        <f>'Town Data'!A73</f>
        <v>WEST RUTLAND</v>
      </c>
      <c r="C77" s="52">
        <f>IF('Town Data'!C73&gt;9,'Town Data'!B73,"*")</f>
        <v>126004.71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>
        <f>IF('Town Data'!I73&gt;9,'Town Data'!H73,"*")</f>
        <v>131210.58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  <v>-0.03967568773798562</v>
      </c>
      <c r="J77" s="22">
        <f t="shared" si="4"/>
      </c>
      <c r="K77" s="22">
        <f t="shared" si="5"/>
      </c>
      <c r="L77" s="15"/>
    </row>
    <row r="78" spans="1:12" ht="15">
      <c r="A78" s="15"/>
      <c r="B78" s="15" t="str">
        <f>'Town Data'!A74</f>
        <v>WILLISTON</v>
      </c>
      <c r="C78" s="51">
        <f>IF('Town Data'!C74&gt;9,'Town Data'!B74,"*")</f>
        <v>2923592.22</v>
      </c>
      <c r="D78" s="47" t="str">
        <f>IF('Town Data'!E74&gt;9,'Town Data'!D74,"*")</f>
        <v>*</v>
      </c>
      <c r="E78" s="48">
        <f>IF('Town Data'!G74&gt;9,'Town Data'!F74,"*")</f>
        <v>336068.17</v>
      </c>
      <c r="F78" s="46">
        <f>IF('Town Data'!I74&gt;9,'Town Data'!H74,"*")</f>
        <v>3242288.79</v>
      </c>
      <c r="G78" s="47" t="str">
        <f>IF('Town Data'!K74&gt;9,'Town Data'!J74,"*")</f>
        <v>*</v>
      </c>
      <c r="H78" s="48">
        <f>IF('Town Data'!M74&gt;9,'Town Data'!L74,"*")</f>
        <v>404166.92</v>
      </c>
      <c r="I78" s="9">
        <f t="shared" si="3"/>
        <v>-0.09829370257915854</v>
      </c>
      <c r="J78" s="9">
        <f t="shared" si="4"/>
      </c>
      <c r="K78" s="9">
        <f t="shared" si="5"/>
        <v>-0.16849164696606048</v>
      </c>
      <c r="L78" s="15"/>
    </row>
    <row r="79" spans="1:12" ht="15">
      <c r="A79" s="15"/>
      <c r="B79" s="27" t="str">
        <f>'Town Data'!A75</f>
        <v>WILMINGTON</v>
      </c>
      <c r="C79" s="52">
        <f>IF('Town Data'!C75&gt;9,'Town Data'!B75,"*")</f>
        <v>857215.23</v>
      </c>
      <c r="D79" s="44">
        <f>IF('Town Data'!E75&gt;9,'Town Data'!D75,"*")</f>
        <v>192189</v>
      </c>
      <c r="E79" s="45">
        <f>IF('Town Data'!G75&gt;9,'Town Data'!F75,"*")</f>
        <v>165532.68</v>
      </c>
      <c r="F79" s="44">
        <f>IF('Town Data'!I75&gt;9,'Town Data'!H75,"*")</f>
        <v>794475.33</v>
      </c>
      <c r="G79" s="44">
        <f>IF('Town Data'!K75&gt;9,'Town Data'!J75,"*")</f>
        <v>178149.78</v>
      </c>
      <c r="H79" s="45">
        <f>IF('Town Data'!M75&gt;9,'Town Data'!L75,"*")</f>
        <v>171147.73</v>
      </c>
      <c r="I79" s="22">
        <f t="shared" si="3"/>
        <v>0.07897023057972112</v>
      </c>
      <c r="J79" s="22">
        <f t="shared" si="4"/>
        <v>0.07880571056557018</v>
      </c>
      <c r="K79" s="22">
        <f t="shared" si="5"/>
        <v>-0.03280820610358091</v>
      </c>
      <c r="L79" s="15"/>
    </row>
    <row r="80" spans="1:12" ht="15">
      <c r="A80" s="15"/>
      <c r="B80" s="15" t="str">
        <f>'Town Data'!A76</f>
        <v>WINDSOR</v>
      </c>
      <c r="C80" s="51">
        <f>IF('Town Data'!C76&gt;9,'Town Data'!B76,"*")</f>
        <v>425171.14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>
        <f>IF('Town Data'!I76&gt;9,'Town Data'!H76,"*")</f>
        <v>347109.87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  <v>0.2248892259963683</v>
      </c>
      <c r="J80" s="9">
        <f t="shared" si="4"/>
      </c>
      <c r="K80" s="9">
        <f t="shared" si="5"/>
      </c>
      <c r="L80" s="15"/>
    </row>
    <row r="81" spans="1:12" ht="15">
      <c r="A81" s="15"/>
      <c r="B81" s="27" t="str">
        <f>'Town Data'!A77</f>
        <v>WINHALL</v>
      </c>
      <c r="C81" s="52" t="str">
        <f>IF('Town Data'!C77&gt;9,'Town Data'!B77,"*")</f>
        <v>*</v>
      </c>
      <c r="D81" s="44">
        <f>IF('Town Data'!E77&gt;9,'Town Data'!D77,"*")</f>
        <v>40830.65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>
        <f>IF('Town Data'!K77&gt;9,'Town Data'!J77,"*")</f>
        <v>48240.41</v>
      </c>
      <c r="H81" s="45" t="str">
        <f>IF('Town Data'!M77&gt;9,'Town Data'!L77,"*")</f>
        <v>*</v>
      </c>
      <c r="I81" s="22">
        <f t="shared" si="3"/>
      </c>
      <c r="J81" s="22">
        <f t="shared" si="4"/>
        <v>-0.15360068457129616</v>
      </c>
      <c r="K81" s="22">
        <f t="shared" si="5"/>
      </c>
      <c r="L81" s="15"/>
    </row>
    <row r="82" spans="1:12" ht="15">
      <c r="A82" s="15"/>
      <c r="B82" s="15" t="str">
        <f>'Town Data'!A78</f>
        <v>WINOOSKI</v>
      </c>
      <c r="C82" s="51">
        <f>IF('Town Data'!C78&gt;9,'Town Data'!B78,"*")</f>
        <v>1150876.94</v>
      </c>
      <c r="D82" s="47" t="str">
        <f>IF('Town Data'!E78&gt;9,'Town Data'!D78,"*")</f>
        <v>*</v>
      </c>
      <c r="E82" s="48">
        <f>IF('Town Data'!G78&gt;9,'Town Data'!F78,"*")</f>
        <v>452142.32</v>
      </c>
      <c r="F82" s="46">
        <f>IF('Town Data'!I78&gt;9,'Town Data'!H78,"*")</f>
        <v>1103613.96</v>
      </c>
      <c r="G82" s="47" t="str">
        <f>IF('Town Data'!K78&gt;9,'Town Data'!J78,"*")</f>
        <v>*</v>
      </c>
      <c r="H82" s="48">
        <f>IF('Town Data'!M78&gt;9,'Town Data'!L78,"*")</f>
        <v>430668.97</v>
      </c>
      <c r="I82" s="9">
        <f t="shared" si="3"/>
        <v>0.042825645300826005</v>
      </c>
      <c r="J82" s="9">
        <f t="shared" si="4"/>
      </c>
      <c r="K82" s="9">
        <f t="shared" si="5"/>
        <v>0.04986045314571894</v>
      </c>
      <c r="L82" s="15"/>
    </row>
    <row r="83" spans="1:12" ht="15">
      <c r="A83" s="15"/>
      <c r="B83" s="27" t="str">
        <f>'Town Data'!A79</f>
        <v>WOODSTOCK</v>
      </c>
      <c r="C83" s="52">
        <f>IF('Town Data'!C79&gt;9,'Town Data'!B79,"*")</f>
        <v>1604706.1</v>
      </c>
      <c r="D83" s="44">
        <f>IF('Town Data'!E79&gt;9,'Town Data'!D79,"*")</f>
        <v>2040825.46</v>
      </c>
      <c r="E83" s="45">
        <f>IF('Town Data'!G79&gt;9,'Town Data'!F79,"*")</f>
        <v>424036.2</v>
      </c>
      <c r="F83" s="44">
        <f>IF('Town Data'!I79&gt;9,'Town Data'!H79,"*")</f>
        <v>1654704.16</v>
      </c>
      <c r="G83" s="44">
        <f>IF('Town Data'!K79&gt;9,'Town Data'!J79,"*")</f>
        <v>2008959.27</v>
      </c>
      <c r="H83" s="45">
        <f>IF('Town Data'!M79&gt;9,'Town Data'!L79,"*")</f>
        <v>463202.72</v>
      </c>
      <c r="I83" s="22">
        <f t="shared" si="3"/>
        <v>-0.030215709374901086</v>
      </c>
      <c r="J83" s="22">
        <f t="shared" si="4"/>
        <v>0.015862038855571196</v>
      </c>
      <c r="K83" s="22">
        <f t="shared" si="5"/>
        <v>-0.08455589379958728</v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79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18</v>
      </c>
      <c r="B1" s="32" t="s">
        <v>15</v>
      </c>
      <c r="C1" s="31" t="s">
        <v>19</v>
      </c>
      <c r="D1" s="32" t="s">
        <v>20</v>
      </c>
      <c r="E1" s="31" t="s">
        <v>21</v>
      </c>
      <c r="F1" s="32" t="s">
        <v>17</v>
      </c>
      <c r="G1" s="31" t="s">
        <v>22</v>
      </c>
      <c r="H1" s="32" t="s">
        <v>23</v>
      </c>
      <c r="I1" s="31" t="s">
        <v>24</v>
      </c>
      <c r="J1" s="32" t="s">
        <v>25</v>
      </c>
      <c r="K1" s="31" t="s">
        <v>26</v>
      </c>
      <c r="L1" s="32" t="s">
        <v>27</v>
      </c>
      <c r="M1" s="31" t="s">
        <v>28</v>
      </c>
    </row>
    <row r="2" spans="1:13" ht="15">
      <c r="A2" s="39" t="s">
        <v>62</v>
      </c>
      <c r="B2" s="40">
        <v>0</v>
      </c>
      <c r="C2" s="40">
        <v>0</v>
      </c>
      <c r="D2" s="40">
        <v>0</v>
      </c>
      <c r="E2" s="40">
        <v>0</v>
      </c>
      <c r="F2" s="40">
        <v>0</v>
      </c>
      <c r="G2" s="40">
        <v>0</v>
      </c>
      <c r="H2" s="40">
        <v>0</v>
      </c>
      <c r="I2" s="40">
        <v>0</v>
      </c>
      <c r="J2" s="40">
        <v>43391.44</v>
      </c>
      <c r="K2" s="40">
        <v>10</v>
      </c>
      <c r="L2" s="40">
        <v>0</v>
      </c>
      <c r="M2" s="40">
        <v>0</v>
      </c>
    </row>
    <row r="3" spans="1:13" ht="15">
      <c r="A3" s="39" t="s">
        <v>63</v>
      </c>
      <c r="B3" s="40">
        <v>137621.77</v>
      </c>
      <c r="C3" s="40">
        <v>10</v>
      </c>
      <c r="D3" s="40">
        <v>81083.27</v>
      </c>
      <c r="E3" s="40">
        <v>15</v>
      </c>
      <c r="F3" s="40">
        <v>0</v>
      </c>
      <c r="G3" s="40">
        <v>0</v>
      </c>
      <c r="H3" s="40">
        <v>0</v>
      </c>
      <c r="I3" s="40">
        <v>0</v>
      </c>
      <c r="J3" s="40">
        <v>126164.4</v>
      </c>
      <c r="K3" s="40">
        <v>19</v>
      </c>
      <c r="L3" s="40">
        <v>0</v>
      </c>
      <c r="M3" s="40">
        <v>0</v>
      </c>
    </row>
    <row r="4" spans="1:13" ht="15">
      <c r="A4" s="39" t="s">
        <v>64</v>
      </c>
      <c r="B4" s="40">
        <v>241235.35</v>
      </c>
      <c r="C4" s="40">
        <v>10</v>
      </c>
      <c r="D4" s="40">
        <v>127113.57</v>
      </c>
      <c r="E4" s="40">
        <v>10</v>
      </c>
      <c r="F4" s="40">
        <v>0</v>
      </c>
      <c r="G4" s="40">
        <v>0</v>
      </c>
      <c r="H4" s="40">
        <v>243305.83</v>
      </c>
      <c r="I4" s="40">
        <v>11</v>
      </c>
      <c r="J4" s="40">
        <v>0</v>
      </c>
      <c r="K4" s="40">
        <v>0</v>
      </c>
      <c r="L4" s="40">
        <v>0</v>
      </c>
      <c r="M4" s="40">
        <v>0</v>
      </c>
    </row>
    <row r="5" spans="1:13" ht="15">
      <c r="A5" s="39" t="s">
        <v>65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0</v>
      </c>
      <c r="J5" s="40">
        <v>726198.51</v>
      </c>
      <c r="K5" s="40">
        <v>10</v>
      </c>
      <c r="L5" s="40">
        <v>0</v>
      </c>
      <c r="M5" s="40">
        <v>0</v>
      </c>
    </row>
    <row r="6" spans="1:13" ht="15">
      <c r="A6" s="39" t="s">
        <v>66</v>
      </c>
      <c r="B6" s="40">
        <v>2330654.08</v>
      </c>
      <c r="C6" s="40">
        <v>55</v>
      </c>
      <c r="D6" s="40">
        <v>0</v>
      </c>
      <c r="E6" s="40">
        <v>0</v>
      </c>
      <c r="F6" s="40">
        <v>273229.19</v>
      </c>
      <c r="G6" s="40">
        <v>26</v>
      </c>
      <c r="H6" s="40">
        <v>2349307.79</v>
      </c>
      <c r="I6" s="40">
        <v>55</v>
      </c>
      <c r="J6" s="40">
        <v>0</v>
      </c>
      <c r="K6" s="40">
        <v>0</v>
      </c>
      <c r="L6" s="40">
        <v>267304.03</v>
      </c>
      <c r="M6" s="40">
        <v>25</v>
      </c>
    </row>
    <row r="7" spans="1:13" ht="15">
      <c r="A7" s="39" t="s">
        <v>67</v>
      </c>
      <c r="B7" s="40">
        <v>220956.4</v>
      </c>
      <c r="C7" s="40">
        <v>17</v>
      </c>
      <c r="D7" s="40">
        <v>0</v>
      </c>
      <c r="E7" s="40">
        <v>0</v>
      </c>
      <c r="F7" s="40">
        <v>0</v>
      </c>
      <c r="G7" s="40">
        <v>0</v>
      </c>
      <c r="H7" s="40">
        <v>228700.98</v>
      </c>
      <c r="I7" s="40">
        <v>15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68</v>
      </c>
      <c r="B8" s="40">
        <v>2541600.37</v>
      </c>
      <c r="C8" s="40">
        <v>69</v>
      </c>
      <c r="D8" s="40">
        <v>885665.17</v>
      </c>
      <c r="E8" s="40">
        <v>24</v>
      </c>
      <c r="F8" s="40">
        <v>380573.42</v>
      </c>
      <c r="G8" s="40">
        <v>33</v>
      </c>
      <c r="H8" s="40">
        <v>2450112.02</v>
      </c>
      <c r="I8" s="40">
        <v>69</v>
      </c>
      <c r="J8" s="40">
        <v>893694.67</v>
      </c>
      <c r="K8" s="40">
        <v>27</v>
      </c>
      <c r="L8" s="40">
        <v>356621.06</v>
      </c>
      <c r="M8" s="40">
        <v>29</v>
      </c>
    </row>
    <row r="9" spans="1:13" ht="15">
      <c r="A9" s="39" t="s">
        <v>69</v>
      </c>
      <c r="B9" s="40">
        <v>309507.22</v>
      </c>
      <c r="C9" s="40">
        <v>11</v>
      </c>
      <c r="D9" s="40">
        <v>0</v>
      </c>
      <c r="E9" s="40">
        <v>0</v>
      </c>
      <c r="F9" s="40">
        <v>0</v>
      </c>
      <c r="G9" s="40">
        <v>0</v>
      </c>
      <c r="H9" s="40">
        <v>271235.67</v>
      </c>
      <c r="I9" s="40">
        <v>10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70</v>
      </c>
      <c r="B10" s="40">
        <v>506975.9</v>
      </c>
      <c r="C10" s="40">
        <v>14</v>
      </c>
      <c r="D10" s="40">
        <v>0</v>
      </c>
      <c r="E10" s="40">
        <v>0</v>
      </c>
      <c r="F10" s="40">
        <v>0</v>
      </c>
      <c r="G10" s="40">
        <v>0</v>
      </c>
      <c r="H10" s="40">
        <v>514697.39</v>
      </c>
      <c r="I10" s="40">
        <v>13</v>
      </c>
      <c r="J10" s="40">
        <v>0</v>
      </c>
      <c r="K10" s="40">
        <v>0</v>
      </c>
      <c r="L10" s="40">
        <v>0</v>
      </c>
      <c r="M10" s="40">
        <v>0</v>
      </c>
    </row>
    <row r="11" spans="1:13" ht="15">
      <c r="A11" s="39" t="s">
        <v>71</v>
      </c>
      <c r="B11" s="40">
        <v>455453.39</v>
      </c>
      <c r="C11" s="40">
        <v>20</v>
      </c>
      <c r="D11" s="40">
        <v>160867.71</v>
      </c>
      <c r="E11" s="40">
        <v>10</v>
      </c>
      <c r="F11" s="40">
        <v>0</v>
      </c>
      <c r="G11" s="40">
        <v>0</v>
      </c>
      <c r="H11" s="40">
        <v>517145.75</v>
      </c>
      <c r="I11" s="40">
        <v>23</v>
      </c>
      <c r="J11" s="40">
        <v>163369.85</v>
      </c>
      <c r="K11" s="40">
        <v>12</v>
      </c>
      <c r="L11" s="40">
        <v>0</v>
      </c>
      <c r="M11" s="40">
        <v>0</v>
      </c>
    </row>
    <row r="12" spans="1:13" ht="15">
      <c r="A12" s="39" t="s">
        <v>72</v>
      </c>
      <c r="B12" s="40">
        <v>3853401.97</v>
      </c>
      <c r="C12" s="40">
        <v>89</v>
      </c>
      <c r="D12" s="40">
        <v>1066691.77</v>
      </c>
      <c r="E12" s="40">
        <v>19</v>
      </c>
      <c r="F12" s="40">
        <v>550717.18</v>
      </c>
      <c r="G12" s="40">
        <v>39</v>
      </c>
      <c r="H12" s="40">
        <v>3973643.04</v>
      </c>
      <c r="I12" s="40">
        <v>93</v>
      </c>
      <c r="J12" s="40">
        <v>1024444.75</v>
      </c>
      <c r="K12" s="40">
        <v>20</v>
      </c>
      <c r="L12" s="40">
        <v>556723.64</v>
      </c>
      <c r="M12" s="40">
        <v>39</v>
      </c>
    </row>
    <row r="13" spans="1:13" ht="15">
      <c r="A13" s="39" t="s">
        <v>73</v>
      </c>
      <c r="B13" s="40">
        <v>452693.11</v>
      </c>
      <c r="C13" s="40">
        <v>17</v>
      </c>
      <c r="D13" s="40">
        <v>0</v>
      </c>
      <c r="E13" s="40">
        <v>0</v>
      </c>
      <c r="F13" s="40">
        <v>0</v>
      </c>
      <c r="G13" s="40">
        <v>0</v>
      </c>
      <c r="H13" s="40">
        <v>487471.97</v>
      </c>
      <c r="I13" s="40">
        <v>16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74</v>
      </c>
      <c r="B14" s="40">
        <v>367027.63</v>
      </c>
      <c r="C14" s="40">
        <v>16</v>
      </c>
      <c r="D14" s="40">
        <v>304878.58</v>
      </c>
      <c r="E14" s="40">
        <v>15</v>
      </c>
      <c r="F14" s="40">
        <v>0</v>
      </c>
      <c r="G14" s="40">
        <v>0</v>
      </c>
      <c r="H14" s="40">
        <v>245952.06</v>
      </c>
      <c r="I14" s="40">
        <v>13</v>
      </c>
      <c r="J14" s="40">
        <v>97218.81</v>
      </c>
      <c r="K14" s="40">
        <v>20</v>
      </c>
      <c r="L14" s="40">
        <v>0</v>
      </c>
      <c r="M14" s="40">
        <v>0</v>
      </c>
    </row>
    <row r="15" spans="1:13" ht="15">
      <c r="A15" s="39" t="s">
        <v>75</v>
      </c>
      <c r="B15" s="40">
        <v>11793070.51</v>
      </c>
      <c r="C15" s="40">
        <v>198</v>
      </c>
      <c r="D15" s="40">
        <v>4667521.84</v>
      </c>
      <c r="E15" s="40">
        <v>24</v>
      </c>
      <c r="F15" s="40">
        <v>4375851.22</v>
      </c>
      <c r="G15" s="40">
        <v>106</v>
      </c>
      <c r="H15" s="40">
        <v>11584004.47</v>
      </c>
      <c r="I15" s="40">
        <v>198</v>
      </c>
      <c r="J15" s="40">
        <v>4817884.35</v>
      </c>
      <c r="K15" s="40">
        <v>35</v>
      </c>
      <c r="L15" s="40">
        <v>4313051.23</v>
      </c>
      <c r="M15" s="40">
        <v>105</v>
      </c>
    </row>
    <row r="16" spans="1:13" ht="15">
      <c r="A16" s="39" t="s">
        <v>76</v>
      </c>
      <c r="B16" s="40">
        <v>759470.91</v>
      </c>
      <c r="C16" s="40">
        <v>17</v>
      </c>
      <c r="D16" s="40">
        <v>869487.11</v>
      </c>
      <c r="E16" s="40">
        <v>12</v>
      </c>
      <c r="F16" s="40">
        <v>0</v>
      </c>
      <c r="G16" s="40">
        <v>0</v>
      </c>
      <c r="H16" s="40">
        <v>738139.08</v>
      </c>
      <c r="I16" s="40">
        <v>18</v>
      </c>
      <c r="J16" s="40">
        <v>981606.21</v>
      </c>
      <c r="K16" s="40">
        <v>12</v>
      </c>
      <c r="L16" s="40">
        <v>0</v>
      </c>
      <c r="M16" s="40">
        <v>0</v>
      </c>
    </row>
    <row r="17" spans="1:13" ht="15">
      <c r="A17" s="39" t="s">
        <v>77</v>
      </c>
      <c r="B17" s="40">
        <v>706416.7</v>
      </c>
      <c r="C17" s="40">
        <v>20</v>
      </c>
      <c r="D17" s="40">
        <v>229872.54</v>
      </c>
      <c r="E17" s="40">
        <v>12</v>
      </c>
      <c r="F17" s="40">
        <v>0</v>
      </c>
      <c r="G17" s="40">
        <v>0</v>
      </c>
      <c r="H17" s="40">
        <v>653388.48</v>
      </c>
      <c r="I17" s="40">
        <v>20</v>
      </c>
      <c r="J17" s="40">
        <v>139428.78</v>
      </c>
      <c r="K17" s="40">
        <v>14</v>
      </c>
      <c r="L17" s="40">
        <v>0</v>
      </c>
      <c r="M17" s="40">
        <v>0</v>
      </c>
    </row>
    <row r="18" spans="1:13" ht="15">
      <c r="A18" s="39" t="s">
        <v>78</v>
      </c>
      <c r="B18" s="40">
        <v>293526.48</v>
      </c>
      <c r="C18" s="40">
        <v>19</v>
      </c>
      <c r="D18" s="40">
        <v>102008.59</v>
      </c>
      <c r="E18" s="40">
        <v>13</v>
      </c>
      <c r="F18" s="40">
        <v>0</v>
      </c>
      <c r="G18" s="40">
        <v>0</v>
      </c>
      <c r="H18" s="40">
        <v>285334.39</v>
      </c>
      <c r="I18" s="40">
        <v>20</v>
      </c>
      <c r="J18" s="40">
        <v>107927.8</v>
      </c>
      <c r="K18" s="40">
        <v>13</v>
      </c>
      <c r="L18" s="40">
        <v>0</v>
      </c>
      <c r="M18" s="40">
        <v>0</v>
      </c>
    </row>
    <row r="19" spans="1:13" ht="15">
      <c r="A19" s="39" t="s">
        <v>79</v>
      </c>
      <c r="B19" s="40">
        <v>2518837.03</v>
      </c>
      <c r="C19" s="40">
        <v>51</v>
      </c>
      <c r="D19" s="40">
        <v>1841159.84</v>
      </c>
      <c r="E19" s="40">
        <v>23</v>
      </c>
      <c r="F19" s="40">
        <v>279287.59</v>
      </c>
      <c r="G19" s="40">
        <v>17</v>
      </c>
      <c r="H19" s="40">
        <v>2488115.33</v>
      </c>
      <c r="I19" s="40">
        <v>53</v>
      </c>
      <c r="J19" s="40">
        <v>1864060.63</v>
      </c>
      <c r="K19" s="40">
        <v>24</v>
      </c>
      <c r="L19" s="40">
        <v>291086.94</v>
      </c>
      <c r="M19" s="40">
        <v>18</v>
      </c>
    </row>
    <row r="20" spans="1:13" ht="15">
      <c r="A20" s="39" t="s">
        <v>80</v>
      </c>
      <c r="B20" s="40">
        <v>0</v>
      </c>
      <c r="C20" s="40">
        <v>0</v>
      </c>
      <c r="D20" s="40">
        <v>45384.35</v>
      </c>
      <c r="E20" s="40">
        <v>10</v>
      </c>
      <c r="F20" s="40">
        <v>0</v>
      </c>
      <c r="G20" s="40">
        <v>0</v>
      </c>
      <c r="H20" s="40">
        <v>0</v>
      </c>
      <c r="I20" s="40">
        <v>0</v>
      </c>
      <c r="J20" s="40">
        <v>49369.61</v>
      </c>
      <c r="K20" s="40">
        <v>10</v>
      </c>
      <c r="L20" s="40">
        <v>0</v>
      </c>
      <c r="M20" s="40">
        <v>0</v>
      </c>
    </row>
    <row r="21" spans="1:13" ht="15">
      <c r="A21" s="39" t="s">
        <v>81</v>
      </c>
      <c r="B21" s="40">
        <v>904489.7</v>
      </c>
      <c r="C21" s="40">
        <v>22</v>
      </c>
      <c r="D21" s="40">
        <v>142432.57</v>
      </c>
      <c r="E21" s="40">
        <v>14</v>
      </c>
      <c r="F21" s="40">
        <v>0</v>
      </c>
      <c r="G21" s="40">
        <v>0</v>
      </c>
      <c r="H21" s="40">
        <v>902879.25</v>
      </c>
      <c r="I21" s="40">
        <v>22</v>
      </c>
      <c r="J21" s="40">
        <v>154560.2</v>
      </c>
      <c r="K21" s="40">
        <v>16</v>
      </c>
      <c r="L21" s="40">
        <v>0</v>
      </c>
      <c r="M21" s="40">
        <v>0</v>
      </c>
    </row>
    <row r="22" spans="1:13" ht="15">
      <c r="A22" s="39" t="s">
        <v>82</v>
      </c>
      <c r="B22" s="40">
        <v>675267.5</v>
      </c>
      <c r="C22" s="40">
        <v>13</v>
      </c>
      <c r="D22" s="40">
        <v>375018.29</v>
      </c>
      <c r="E22" s="40">
        <v>14</v>
      </c>
      <c r="F22" s="40">
        <v>0</v>
      </c>
      <c r="G22" s="40">
        <v>0</v>
      </c>
      <c r="H22" s="40">
        <v>602048.23</v>
      </c>
      <c r="I22" s="40">
        <v>13</v>
      </c>
      <c r="J22" s="40">
        <v>326474.28</v>
      </c>
      <c r="K22" s="40">
        <v>14</v>
      </c>
      <c r="L22" s="40">
        <v>0</v>
      </c>
      <c r="M22" s="40">
        <v>0</v>
      </c>
    </row>
    <row r="23" spans="1:13" ht="15">
      <c r="A23" s="39" t="s">
        <v>83</v>
      </c>
      <c r="B23" s="40">
        <v>387284.39</v>
      </c>
      <c r="C23" s="40">
        <v>17</v>
      </c>
      <c r="D23" s="40">
        <v>232932.82</v>
      </c>
      <c r="E23" s="40">
        <v>26</v>
      </c>
      <c r="F23" s="40">
        <v>132014.17</v>
      </c>
      <c r="G23" s="40">
        <v>12</v>
      </c>
      <c r="H23" s="40">
        <v>422297.12</v>
      </c>
      <c r="I23" s="40">
        <v>21</v>
      </c>
      <c r="J23" s="40">
        <v>264223.71</v>
      </c>
      <c r="K23" s="40">
        <v>27</v>
      </c>
      <c r="L23" s="40">
        <v>135599.71</v>
      </c>
      <c r="M23" s="40">
        <v>15</v>
      </c>
    </row>
    <row r="24" spans="1:13" ht="15">
      <c r="A24" s="39" t="s">
        <v>84</v>
      </c>
      <c r="B24" s="40">
        <v>384141.82</v>
      </c>
      <c r="C24" s="40">
        <v>18</v>
      </c>
      <c r="D24" s="40">
        <v>0</v>
      </c>
      <c r="E24" s="40">
        <v>0</v>
      </c>
      <c r="F24" s="40">
        <v>0</v>
      </c>
      <c r="G24" s="40">
        <v>0</v>
      </c>
      <c r="H24" s="40">
        <v>355145.76</v>
      </c>
      <c r="I24" s="40">
        <v>18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85</v>
      </c>
      <c r="B25" s="40">
        <v>3381687.5</v>
      </c>
      <c r="C25" s="40">
        <v>76</v>
      </c>
      <c r="D25" s="40">
        <v>0</v>
      </c>
      <c r="E25" s="40">
        <v>0</v>
      </c>
      <c r="F25" s="40">
        <v>391396.19</v>
      </c>
      <c r="G25" s="40">
        <v>24</v>
      </c>
      <c r="H25" s="40">
        <v>3359586.56</v>
      </c>
      <c r="I25" s="40">
        <v>77</v>
      </c>
      <c r="J25" s="40">
        <v>0</v>
      </c>
      <c r="K25" s="40">
        <v>0</v>
      </c>
      <c r="L25" s="40">
        <v>320579.33</v>
      </c>
      <c r="M25" s="40">
        <v>21</v>
      </c>
    </row>
    <row r="26" spans="1:13" ht="15">
      <c r="A26" s="39" t="s">
        <v>86</v>
      </c>
      <c r="B26" s="40">
        <v>490128.43</v>
      </c>
      <c r="C26" s="40">
        <v>14</v>
      </c>
      <c r="D26" s="40">
        <v>0</v>
      </c>
      <c r="E26" s="40">
        <v>0</v>
      </c>
      <c r="F26" s="40">
        <v>0</v>
      </c>
      <c r="G26" s="40">
        <v>0</v>
      </c>
      <c r="H26" s="40">
        <v>469907.95</v>
      </c>
      <c r="I26" s="40">
        <v>14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87</v>
      </c>
      <c r="B27" s="40">
        <v>307583.89</v>
      </c>
      <c r="C27" s="40">
        <v>10</v>
      </c>
      <c r="D27" s="40">
        <v>771876.08</v>
      </c>
      <c r="E27" s="40">
        <v>10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</row>
    <row r="28" spans="1:13" ht="15">
      <c r="A28" s="39" t="s">
        <v>88</v>
      </c>
      <c r="B28" s="40">
        <v>1232552.02</v>
      </c>
      <c r="C28" s="40">
        <v>10</v>
      </c>
      <c r="D28" s="40">
        <v>1408483.54</v>
      </c>
      <c r="E28" s="40">
        <v>12</v>
      </c>
      <c r="F28" s="40">
        <v>0</v>
      </c>
      <c r="G28" s="40">
        <v>0</v>
      </c>
      <c r="H28" s="40">
        <v>1136134.07</v>
      </c>
      <c r="I28" s="40">
        <v>10</v>
      </c>
      <c r="J28" s="40">
        <v>1497102.47</v>
      </c>
      <c r="K28" s="40">
        <v>12</v>
      </c>
      <c r="L28" s="40">
        <v>0</v>
      </c>
      <c r="M28" s="40">
        <v>0</v>
      </c>
    </row>
    <row r="29" spans="1:13" ht="15">
      <c r="A29" s="39" t="s">
        <v>89</v>
      </c>
      <c r="B29" s="40">
        <v>0</v>
      </c>
      <c r="C29" s="40">
        <v>0</v>
      </c>
      <c r="D29" s="40">
        <v>97318.31</v>
      </c>
      <c r="E29" s="40">
        <v>12</v>
      </c>
      <c r="F29" s="40">
        <v>0</v>
      </c>
      <c r="G29" s="40">
        <v>0</v>
      </c>
      <c r="H29" s="40">
        <v>0</v>
      </c>
      <c r="I29" s="40">
        <v>0</v>
      </c>
      <c r="J29" s="40">
        <v>121474.4</v>
      </c>
      <c r="K29" s="40">
        <v>15</v>
      </c>
      <c r="L29" s="40">
        <v>0</v>
      </c>
      <c r="M29" s="40">
        <v>0</v>
      </c>
    </row>
    <row r="30" spans="1:13" ht="15">
      <c r="A30" s="39" t="s">
        <v>90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124538.7</v>
      </c>
      <c r="K30" s="40">
        <v>10</v>
      </c>
      <c r="L30" s="40">
        <v>0</v>
      </c>
      <c r="M30" s="40">
        <v>0</v>
      </c>
    </row>
    <row r="31" spans="1:13" ht="15">
      <c r="A31" s="39" t="s">
        <v>91</v>
      </c>
      <c r="B31" s="40">
        <v>350378.32</v>
      </c>
      <c r="C31" s="40">
        <v>15</v>
      </c>
      <c r="D31" s="40">
        <v>0</v>
      </c>
      <c r="E31" s="40">
        <v>0</v>
      </c>
      <c r="F31" s="40">
        <v>0</v>
      </c>
      <c r="G31" s="40">
        <v>0</v>
      </c>
      <c r="H31" s="40">
        <v>348561.36</v>
      </c>
      <c r="I31" s="40">
        <v>14</v>
      </c>
      <c r="J31" s="40">
        <v>0</v>
      </c>
      <c r="K31" s="40">
        <v>0</v>
      </c>
      <c r="L31" s="40">
        <v>0</v>
      </c>
      <c r="M31" s="40">
        <v>0</v>
      </c>
    </row>
    <row r="32" spans="1:13" ht="15">
      <c r="A32" s="39" t="s">
        <v>92</v>
      </c>
      <c r="B32" s="40">
        <v>2623413.31</v>
      </c>
      <c r="C32" s="40">
        <v>42</v>
      </c>
      <c r="D32" s="40">
        <v>1655106.61</v>
      </c>
      <c r="E32" s="40">
        <v>22</v>
      </c>
      <c r="F32" s="40">
        <v>438907.65</v>
      </c>
      <c r="G32" s="40">
        <v>17</v>
      </c>
      <c r="H32" s="40">
        <v>2630257.49</v>
      </c>
      <c r="I32" s="40">
        <v>42</v>
      </c>
      <c r="J32" s="40">
        <v>1690190.67</v>
      </c>
      <c r="K32" s="40">
        <v>23</v>
      </c>
      <c r="L32" s="40">
        <v>420625.14</v>
      </c>
      <c r="M32" s="40">
        <v>15</v>
      </c>
    </row>
    <row r="33" spans="1:13" ht="15">
      <c r="A33" s="39" t="s">
        <v>93</v>
      </c>
      <c r="B33" s="40">
        <v>454638.58</v>
      </c>
      <c r="C33" s="40">
        <v>12</v>
      </c>
      <c r="D33" s="40">
        <v>0</v>
      </c>
      <c r="E33" s="40">
        <v>0</v>
      </c>
      <c r="F33" s="40">
        <v>0</v>
      </c>
      <c r="G33" s="40">
        <v>0</v>
      </c>
      <c r="H33" s="40">
        <v>492791.64</v>
      </c>
      <c r="I33" s="40">
        <v>13</v>
      </c>
      <c r="J33" s="40">
        <v>0</v>
      </c>
      <c r="K33" s="40">
        <v>0</v>
      </c>
      <c r="L33" s="40">
        <v>0</v>
      </c>
      <c r="M33" s="40">
        <v>0</v>
      </c>
    </row>
    <row r="34" spans="1:13" ht="15">
      <c r="A34" s="39" t="s">
        <v>94</v>
      </c>
      <c r="B34" s="40">
        <v>0</v>
      </c>
      <c r="C34" s="40">
        <v>0</v>
      </c>
      <c r="D34" s="40">
        <v>62820</v>
      </c>
      <c r="E34" s="40">
        <v>10</v>
      </c>
      <c r="F34" s="40">
        <v>0</v>
      </c>
      <c r="G34" s="40">
        <v>0</v>
      </c>
      <c r="H34" s="40">
        <v>0</v>
      </c>
      <c r="I34" s="40">
        <v>0</v>
      </c>
      <c r="J34" s="40">
        <v>67860.85</v>
      </c>
      <c r="K34" s="40">
        <v>11</v>
      </c>
      <c r="L34" s="40">
        <v>0</v>
      </c>
      <c r="M34" s="40">
        <v>0</v>
      </c>
    </row>
    <row r="35" spans="1:13" ht="15">
      <c r="A35" s="39" t="s">
        <v>95</v>
      </c>
      <c r="B35" s="40">
        <v>395997.53</v>
      </c>
      <c r="C35" s="40">
        <v>10</v>
      </c>
      <c r="D35" s="40">
        <v>0</v>
      </c>
      <c r="E35" s="40">
        <v>0</v>
      </c>
      <c r="F35" s="40">
        <v>0</v>
      </c>
      <c r="G35" s="40">
        <v>0</v>
      </c>
      <c r="H35" s="40">
        <v>378885.72</v>
      </c>
      <c r="I35" s="40">
        <v>10</v>
      </c>
      <c r="J35" s="40">
        <v>0</v>
      </c>
      <c r="K35" s="40">
        <v>0</v>
      </c>
      <c r="L35" s="40">
        <v>0</v>
      </c>
      <c r="M35" s="40">
        <v>0</v>
      </c>
    </row>
    <row r="36" spans="1:13" ht="15">
      <c r="A36" s="39" t="s">
        <v>96</v>
      </c>
      <c r="B36" s="40">
        <v>256678.62</v>
      </c>
      <c r="C36" s="40">
        <v>14</v>
      </c>
      <c r="D36" s="40">
        <v>0</v>
      </c>
      <c r="E36" s="40">
        <v>0</v>
      </c>
      <c r="F36" s="40">
        <v>0</v>
      </c>
      <c r="G36" s="40">
        <v>0</v>
      </c>
      <c r="H36" s="40">
        <v>290000.81</v>
      </c>
      <c r="I36" s="40">
        <v>13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97</v>
      </c>
      <c r="B37" s="40">
        <v>1015238.14</v>
      </c>
      <c r="C37" s="40">
        <v>29</v>
      </c>
      <c r="D37" s="40">
        <v>775075.72</v>
      </c>
      <c r="E37" s="40">
        <v>38</v>
      </c>
      <c r="F37" s="40">
        <v>407811.68</v>
      </c>
      <c r="G37" s="40">
        <v>23</v>
      </c>
      <c r="H37" s="40">
        <v>1021479.48</v>
      </c>
      <c r="I37" s="40">
        <v>29</v>
      </c>
      <c r="J37" s="40">
        <v>833722.68</v>
      </c>
      <c r="K37" s="40">
        <v>36</v>
      </c>
      <c r="L37" s="40">
        <v>394516.42</v>
      </c>
      <c r="M37" s="40">
        <v>21</v>
      </c>
    </row>
    <row r="38" spans="1:13" ht="15">
      <c r="A38" s="39" t="s">
        <v>98</v>
      </c>
      <c r="B38" s="40">
        <v>270349.03</v>
      </c>
      <c r="C38" s="40">
        <v>13</v>
      </c>
      <c r="D38" s="40">
        <v>60284.1</v>
      </c>
      <c r="E38" s="40">
        <v>10</v>
      </c>
      <c r="F38" s="40">
        <v>0</v>
      </c>
      <c r="G38" s="40">
        <v>0</v>
      </c>
      <c r="H38" s="40">
        <v>238828.07</v>
      </c>
      <c r="I38" s="40">
        <v>12</v>
      </c>
      <c r="J38" s="40">
        <v>63507.94</v>
      </c>
      <c r="K38" s="40">
        <v>12</v>
      </c>
      <c r="L38" s="40">
        <v>0</v>
      </c>
      <c r="M38" s="40">
        <v>0</v>
      </c>
    </row>
    <row r="39" spans="1:13" ht="15">
      <c r="A39" s="39" t="s">
        <v>99</v>
      </c>
      <c r="B39" s="40">
        <v>1160402.25</v>
      </c>
      <c r="C39" s="40">
        <v>36</v>
      </c>
      <c r="D39" s="40">
        <v>538093.78</v>
      </c>
      <c r="E39" s="40">
        <v>35</v>
      </c>
      <c r="F39" s="40">
        <v>353100.58</v>
      </c>
      <c r="G39" s="40">
        <v>22</v>
      </c>
      <c r="H39" s="40">
        <v>1312228.87</v>
      </c>
      <c r="I39" s="40">
        <v>36</v>
      </c>
      <c r="J39" s="40">
        <v>652753.7</v>
      </c>
      <c r="K39" s="40">
        <v>40</v>
      </c>
      <c r="L39" s="40">
        <v>369242.1</v>
      </c>
      <c r="M39" s="40">
        <v>22</v>
      </c>
    </row>
    <row r="40" spans="1:13" ht="15">
      <c r="A40" s="39" t="s">
        <v>100</v>
      </c>
      <c r="B40" s="40">
        <v>1040644.62</v>
      </c>
      <c r="C40" s="40">
        <v>24</v>
      </c>
      <c r="D40" s="40">
        <v>0</v>
      </c>
      <c r="E40" s="40">
        <v>0</v>
      </c>
      <c r="F40" s="40">
        <v>97548.99</v>
      </c>
      <c r="G40" s="40">
        <v>11</v>
      </c>
      <c r="H40" s="40">
        <v>1065366.58</v>
      </c>
      <c r="I40" s="40">
        <v>29</v>
      </c>
      <c r="J40" s="40">
        <v>180523.59</v>
      </c>
      <c r="K40" s="40">
        <v>10</v>
      </c>
      <c r="L40" s="40">
        <v>112838.28</v>
      </c>
      <c r="M40" s="40">
        <v>15</v>
      </c>
    </row>
    <row r="41" spans="1:13" ht="15">
      <c r="A41" s="39" t="s">
        <v>101</v>
      </c>
      <c r="B41" s="40">
        <v>3273662.75</v>
      </c>
      <c r="C41" s="40">
        <v>56</v>
      </c>
      <c r="D41" s="40">
        <v>3524883.46</v>
      </c>
      <c r="E41" s="40">
        <v>35</v>
      </c>
      <c r="F41" s="40">
        <v>829070.87</v>
      </c>
      <c r="G41" s="40">
        <v>34</v>
      </c>
      <c r="H41" s="40">
        <v>3171112.02</v>
      </c>
      <c r="I41" s="40">
        <v>56</v>
      </c>
      <c r="J41" s="40">
        <v>3367803.91</v>
      </c>
      <c r="K41" s="40">
        <v>38</v>
      </c>
      <c r="L41" s="40">
        <v>779578.73</v>
      </c>
      <c r="M41" s="40">
        <v>33</v>
      </c>
    </row>
    <row r="42" spans="1:13" ht="15">
      <c r="A42" s="39" t="s">
        <v>102</v>
      </c>
      <c r="B42" s="40">
        <v>2236949.9</v>
      </c>
      <c r="C42" s="40">
        <v>51</v>
      </c>
      <c r="D42" s="40">
        <v>0</v>
      </c>
      <c r="E42" s="40">
        <v>0</v>
      </c>
      <c r="F42" s="40">
        <v>386481.17</v>
      </c>
      <c r="G42" s="40">
        <v>25</v>
      </c>
      <c r="H42" s="40">
        <v>2202452.11</v>
      </c>
      <c r="I42" s="40">
        <v>49</v>
      </c>
      <c r="J42" s="40">
        <v>0</v>
      </c>
      <c r="K42" s="40">
        <v>0</v>
      </c>
      <c r="L42" s="40">
        <v>394624.79</v>
      </c>
      <c r="M42" s="40">
        <v>24</v>
      </c>
    </row>
    <row r="43" spans="1:13" ht="15">
      <c r="A43" s="39" t="s">
        <v>103</v>
      </c>
      <c r="B43" s="40">
        <v>971520.58</v>
      </c>
      <c r="C43" s="40">
        <v>24</v>
      </c>
      <c r="D43" s="40">
        <v>0</v>
      </c>
      <c r="E43" s="40">
        <v>0</v>
      </c>
      <c r="F43" s="40">
        <v>0</v>
      </c>
      <c r="G43" s="40">
        <v>0</v>
      </c>
      <c r="H43" s="40">
        <v>1065306.41</v>
      </c>
      <c r="I43" s="40">
        <v>28</v>
      </c>
      <c r="J43" s="40">
        <v>0</v>
      </c>
      <c r="K43" s="40">
        <v>0</v>
      </c>
      <c r="L43" s="40">
        <v>0</v>
      </c>
      <c r="M43" s="40">
        <v>0</v>
      </c>
    </row>
    <row r="44" spans="1:13" ht="15">
      <c r="A44" s="39" t="s">
        <v>104</v>
      </c>
      <c r="B44" s="40">
        <v>2475547.17</v>
      </c>
      <c r="C44" s="40">
        <v>59</v>
      </c>
      <c r="D44" s="40">
        <v>0</v>
      </c>
      <c r="E44" s="40">
        <v>0</v>
      </c>
      <c r="F44" s="40">
        <v>437417.25</v>
      </c>
      <c r="G44" s="40">
        <v>27</v>
      </c>
      <c r="H44" s="40">
        <v>2362875.88</v>
      </c>
      <c r="I44" s="40">
        <v>57</v>
      </c>
      <c r="J44" s="40">
        <v>477125.97</v>
      </c>
      <c r="K44" s="40">
        <v>15</v>
      </c>
      <c r="L44" s="40">
        <v>427558.5</v>
      </c>
      <c r="M44" s="40">
        <v>25</v>
      </c>
    </row>
    <row r="45" spans="1:13" ht="15">
      <c r="A45" s="39" t="s">
        <v>105</v>
      </c>
      <c r="B45" s="40">
        <v>1269140.91</v>
      </c>
      <c r="C45" s="40">
        <v>31</v>
      </c>
      <c r="D45" s="40">
        <v>144596.11</v>
      </c>
      <c r="E45" s="40">
        <v>11</v>
      </c>
      <c r="F45" s="40">
        <v>133315.63</v>
      </c>
      <c r="G45" s="40">
        <v>13</v>
      </c>
      <c r="H45" s="40">
        <v>1178288.7</v>
      </c>
      <c r="I45" s="40">
        <v>32</v>
      </c>
      <c r="J45" s="40">
        <v>156047.29</v>
      </c>
      <c r="K45" s="40">
        <v>15</v>
      </c>
      <c r="L45" s="40">
        <v>104615.17</v>
      </c>
      <c r="M45" s="40">
        <v>12</v>
      </c>
    </row>
    <row r="46" spans="1:13" ht="15">
      <c r="A46" s="39" t="s">
        <v>106</v>
      </c>
      <c r="B46" s="40">
        <v>0</v>
      </c>
      <c r="C46" s="40">
        <v>0</v>
      </c>
      <c r="D46" s="40">
        <v>33332.42</v>
      </c>
      <c r="E46" s="40">
        <v>10</v>
      </c>
      <c r="F46" s="40">
        <v>0</v>
      </c>
      <c r="G46" s="40">
        <v>0</v>
      </c>
      <c r="H46" s="40">
        <v>0</v>
      </c>
      <c r="I46" s="40">
        <v>0</v>
      </c>
      <c r="J46" s="40">
        <v>32761.2</v>
      </c>
      <c r="K46" s="40">
        <v>11</v>
      </c>
      <c r="L46" s="40">
        <v>0</v>
      </c>
      <c r="M46" s="40">
        <v>0</v>
      </c>
    </row>
    <row r="47" spans="1:13" ht="15">
      <c r="A47" s="39" t="s">
        <v>107</v>
      </c>
      <c r="B47" s="40">
        <v>1142392.92</v>
      </c>
      <c r="C47" s="40">
        <v>31</v>
      </c>
      <c r="D47" s="40">
        <v>0</v>
      </c>
      <c r="E47" s="40">
        <v>0</v>
      </c>
      <c r="F47" s="40">
        <v>199276.77</v>
      </c>
      <c r="G47" s="40">
        <v>15</v>
      </c>
      <c r="H47" s="40">
        <v>1109064.81</v>
      </c>
      <c r="I47" s="40">
        <v>33</v>
      </c>
      <c r="J47" s="40">
        <v>0</v>
      </c>
      <c r="K47" s="40">
        <v>0</v>
      </c>
      <c r="L47" s="40">
        <v>212276.49</v>
      </c>
      <c r="M47" s="40">
        <v>14</v>
      </c>
    </row>
    <row r="48" spans="1:13" ht="15">
      <c r="A48" s="39" t="s">
        <v>108</v>
      </c>
      <c r="B48" s="40">
        <v>0</v>
      </c>
      <c r="C48" s="40">
        <v>0</v>
      </c>
      <c r="D48" s="40">
        <v>327894.81</v>
      </c>
      <c r="E48" s="40">
        <v>19</v>
      </c>
      <c r="F48" s="40">
        <v>0</v>
      </c>
      <c r="G48" s="40">
        <v>0</v>
      </c>
      <c r="H48" s="40">
        <v>0</v>
      </c>
      <c r="I48" s="40">
        <v>0</v>
      </c>
      <c r="J48" s="40">
        <v>354409.03</v>
      </c>
      <c r="K48" s="40">
        <v>20</v>
      </c>
      <c r="L48" s="40">
        <v>0</v>
      </c>
      <c r="M48" s="40">
        <v>0</v>
      </c>
    </row>
    <row r="49" spans="1:13" ht="15">
      <c r="A49" s="39" t="s">
        <v>109</v>
      </c>
      <c r="B49" s="40">
        <v>342271.78</v>
      </c>
      <c r="C49" s="40">
        <v>18</v>
      </c>
      <c r="D49" s="40">
        <v>0</v>
      </c>
      <c r="E49" s="40">
        <v>0</v>
      </c>
      <c r="F49" s="40">
        <v>0</v>
      </c>
      <c r="G49" s="40">
        <v>0</v>
      </c>
      <c r="H49" s="40">
        <v>310098.1</v>
      </c>
      <c r="I49" s="40">
        <v>18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110</v>
      </c>
      <c r="B50" s="40">
        <v>0</v>
      </c>
      <c r="C50" s="40">
        <v>0</v>
      </c>
      <c r="D50" s="40">
        <v>47544.84</v>
      </c>
      <c r="E50" s="40">
        <v>11</v>
      </c>
      <c r="F50" s="40">
        <v>0</v>
      </c>
      <c r="G50" s="40">
        <v>0</v>
      </c>
      <c r="H50" s="40">
        <v>0</v>
      </c>
      <c r="I50" s="40">
        <v>0</v>
      </c>
      <c r="J50" s="40">
        <v>48858.03</v>
      </c>
      <c r="K50" s="40">
        <v>10</v>
      </c>
      <c r="L50" s="40">
        <v>0</v>
      </c>
      <c r="M50" s="40">
        <v>0</v>
      </c>
    </row>
    <row r="51" spans="1:13" ht="15">
      <c r="A51" s="39" t="s">
        <v>111</v>
      </c>
      <c r="B51" s="40">
        <v>310345.34</v>
      </c>
      <c r="C51" s="40">
        <v>13</v>
      </c>
      <c r="D51" s="40">
        <v>0</v>
      </c>
      <c r="E51" s="40">
        <v>0</v>
      </c>
      <c r="F51" s="40">
        <v>0</v>
      </c>
      <c r="G51" s="40">
        <v>0</v>
      </c>
      <c r="H51" s="40">
        <v>217862.21</v>
      </c>
      <c r="I51" s="40">
        <v>12</v>
      </c>
      <c r="J51" s="40">
        <v>54439</v>
      </c>
      <c r="K51" s="40">
        <v>11</v>
      </c>
      <c r="L51" s="40">
        <v>0</v>
      </c>
      <c r="M51" s="40">
        <v>0</v>
      </c>
    </row>
    <row r="52" spans="1:13" ht="15">
      <c r="A52" s="39" t="s">
        <v>112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173878.42</v>
      </c>
      <c r="I52" s="40">
        <v>12</v>
      </c>
      <c r="J52" s="40">
        <v>0</v>
      </c>
      <c r="K52" s="40">
        <v>0</v>
      </c>
      <c r="L52" s="40">
        <v>0</v>
      </c>
      <c r="M52" s="40">
        <v>0</v>
      </c>
    </row>
    <row r="53" spans="1:13" ht="15">
      <c r="A53" s="39" t="s">
        <v>113</v>
      </c>
      <c r="B53" s="40">
        <v>550367.39</v>
      </c>
      <c r="C53" s="40">
        <v>21</v>
      </c>
      <c r="D53" s="40">
        <v>0</v>
      </c>
      <c r="E53" s="40">
        <v>0</v>
      </c>
      <c r="F53" s="40">
        <v>0</v>
      </c>
      <c r="G53" s="40">
        <v>0</v>
      </c>
      <c r="H53" s="40">
        <v>618674.88</v>
      </c>
      <c r="I53" s="40">
        <v>24</v>
      </c>
      <c r="J53" s="40">
        <v>0</v>
      </c>
      <c r="K53" s="40">
        <v>0</v>
      </c>
      <c r="L53" s="40">
        <v>0</v>
      </c>
      <c r="M53" s="40">
        <v>0</v>
      </c>
    </row>
    <row r="54" spans="1:13" ht="15">
      <c r="A54" s="39" t="s">
        <v>114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265516.94</v>
      </c>
      <c r="I54" s="40">
        <v>10</v>
      </c>
      <c r="J54" s="40">
        <v>0</v>
      </c>
      <c r="K54" s="40">
        <v>0</v>
      </c>
      <c r="L54" s="40">
        <v>0</v>
      </c>
      <c r="M54" s="40">
        <v>0</v>
      </c>
    </row>
    <row r="55" spans="1:13" ht="15">
      <c r="A55" s="39" t="s">
        <v>115</v>
      </c>
      <c r="B55" s="40">
        <v>419536.21</v>
      </c>
      <c r="C55" s="40">
        <v>27</v>
      </c>
      <c r="D55" s="40">
        <v>0</v>
      </c>
      <c r="E55" s="40">
        <v>0</v>
      </c>
      <c r="F55" s="40">
        <v>68434.56</v>
      </c>
      <c r="G55" s="40">
        <v>10</v>
      </c>
      <c r="H55" s="40">
        <v>457877.23</v>
      </c>
      <c r="I55" s="40">
        <v>28</v>
      </c>
      <c r="J55" s="40">
        <v>0</v>
      </c>
      <c r="K55" s="40">
        <v>0</v>
      </c>
      <c r="L55" s="40">
        <v>109744</v>
      </c>
      <c r="M55" s="40">
        <v>13</v>
      </c>
    </row>
    <row r="56" spans="1:13" ht="15">
      <c r="A56" s="39" t="s">
        <v>116</v>
      </c>
      <c r="B56" s="40">
        <v>409059.13</v>
      </c>
      <c r="C56" s="40">
        <v>12</v>
      </c>
      <c r="D56" s="40">
        <v>0</v>
      </c>
      <c r="E56" s="40">
        <v>0</v>
      </c>
      <c r="F56" s="40">
        <v>0</v>
      </c>
      <c r="G56" s="40">
        <v>0</v>
      </c>
      <c r="H56" s="40">
        <v>397440.76</v>
      </c>
      <c r="I56" s="40">
        <v>10</v>
      </c>
      <c r="J56" s="40">
        <v>0</v>
      </c>
      <c r="K56" s="40">
        <v>0</v>
      </c>
      <c r="L56" s="40">
        <v>0</v>
      </c>
      <c r="M56" s="40">
        <v>0</v>
      </c>
    </row>
    <row r="57" spans="1:13" ht="15">
      <c r="A57" s="39" t="s">
        <v>117</v>
      </c>
      <c r="B57" s="40">
        <v>3652644.29</v>
      </c>
      <c r="C57" s="40">
        <v>89</v>
      </c>
      <c r="D57" s="40">
        <v>361196.22</v>
      </c>
      <c r="E57" s="40">
        <v>11</v>
      </c>
      <c r="F57" s="40">
        <v>447285.62</v>
      </c>
      <c r="G57" s="40">
        <v>38</v>
      </c>
      <c r="H57" s="40">
        <v>3606083.04</v>
      </c>
      <c r="I57" s="40">
        <v>93</v>
      </c>
      <c r="J57" s="40">
        <v>313323.93</v>
      </c>
      <c r="K57" s="40">
        <v>14</v>
      </c>
      <c r="L57" s="40">
        <v>456189</v>
      </c>
      <c r="M57" s="40">
        <v>41</v>
      </c>
    </row>
    <row r="58" spans="1:13" ht="15">
      <c r="A58" s="39" t="s">
        <v>118</v>
      </c>
      <c r="B58" s="40">
        <v>729746.98</v>
      </c>
      <c r="C58" s="40">
        <v>13</v>
      </c>
      <c r="D58" s="40">
        <v>0</v>
      </c>
      <c r="E58" s="40">
        <v>0</v>
      </c>
      <c r="F58" s="40">
        <v>0</v>
      </c>
      <c r="G58" s="40">
        <v>0</v>
      </c>
      <c r="H58" s="40">
        <v>859929.88</v>
      </c>
      <c r="I58" s="40">
        <v>13</v>
      </c>
      <c r="J58" s="40">
        <v>0</v>
      </c>
      <c r="K58" s="40">
        <v>0</v>
      </c>
      <c r="L58" s="40">
        <v>0</v>
      </c>
      <c r="M58" s="40">
        <v>0</v>
      </c>
    </row>
    <row r="59" spans="1:13" ht="15">
      <c r="A59" s="39" t="s">
        <v>119</v>
      </c>
      <c r="B59" s="40">
        <v>0</v>
      </c>
      <c r="C59" s="40">
        <v>0</v>
      </c>
      <c r="D59" s="40">
        <v>51420.14</v>
      </c>
      <c r="E59" s="40">
        <v>11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120</v>
      </c>
      <c r="B60" s="40">
        <v>1339299.07</v>
      </c>
      <c r="C60" s="40">
        <v>27</v>
      </c>
      <c r="D60" s="40">
        <v>0</v>
      </c>
      <c r="E60" s="40">
        <v>0</v>
      </c>
      <c r="F60" s="40">
        <v>211804.21</v>
      </c>
      <c r="G60" s="40">
        <v>17</v>
      </c>
      <c r="H60" s="40">
        <v>1435164.07</v>
      </c>
      <c r="I60" s="40">
        <v>30</v>
      </c>
      <c r="J60" s="40">
        <v>757802.85</v>
      </c>
      <c r="K60" s="40">
        <v>10</v>
      </c>
      <c r="L60" s="40">
        <v>205555.59</v>
      </c>
      <c r="M60" s="40">
        <v>16</v>
      </c>
    </row>
    <row r="61" spans="1:13" ht="15">
      <c r="A61" s="39" t="s">
        <v>121</v>
      </c>
      <c r="B61" s="40">
        <v>6813555.62</v>
      </c>
      <c r="C61" s="40">
        <v>93</v>
      </c>
      <c r="D61" s="40">
        <v>5108816</v>
      </c>
      <c r="E61" s="40">
        <v>25</v>
      </c>
      <c r="F61" s="40">
        <v>957633.02</v>
      </c>
      <c r="G61" s="40">
        <v>35</v>
      </c>
      <c r="H61" s="40">
        <v>7040078.14</v>
      </c>
      <c r="I61" s="40">
        <v>94</v>
      </c>
      <c r="J61" s="40">
        <v>5424044.9</v>
      </c>
      <c r="K61" s="40">
        <v>23</v>
      </c>
      <c r="L61" s="40">
        <v>839805.63</v>
      </c>
      <c r="M61" s="40">
        <v>36</v>
      </c>
    </row>
    <row r="62" spans="1:13" ht="15">
      <c r="A62" s="39" t="s">
        <v>122</v>
      </c>
      <c r="B62" s="40">
        <v>410353.17</v>
      </c>
      <c r="C62" s="40">
        <v>15</v>
      </c>
      <c r="D62" s="40">
        <v>416063.97</v>
      </c>
      <c r="E62" s="40">
        <v>25</v>
      </c>
      <c r="F62" s="40">
        <v>0</v>
      </c>
      <c r="G62" s="40">
        <v>0</v>
      </c>
      <c r="H62" s="40">
        <v>402954.21</v>
      </c>
      <c r="I62" s="40">
        <v>18</v>
      </c>
      <c r="J62" s="40">
        <v>343895.25</v>
      </c>
      <c r="K62" s="40">
        <v>23</v>
      </c>
      <c r="L62" s="40">
        <v>0</v>
      </c>
      <c r="M62" s="40">
        <v>0</v>
      </c>
    </row>
    <row r="63" spans="1:13" ht="15">
      <c r="A63" s="39" t="s">
        <v>123</v>
      </c>
      <c r="B63" s="40">
        <v>916809.02</v>
      </c>
      <c r="C63" s="40">
        <v>32</v>
      </c>
      <c r="D63" s="40">
        <v>0</v>
      </c>
      <c r="E63" s="40">
        <v>0</v>
      </c>
      <c r="F63" s="40">
        <v>109057.61</v>
      </c>
      <c r="G63" s="40">
        <v>15</v>
      </c>
      <c r="H63" s="40">
        <v>927827.61</v>
      </c>
      <c r="I63" s="40">
        <v>32</v>
      </c>
      <c r="J63" s="40">
        <v>0</v>
      </c>
      <c r="K63" s="40">
        <v>0</v>
      </c>
      <c r="L63" s="40">
        <v>111602.75</v>
      </c>
      <c r="M63" s="40">
        <v>14</v>
      </c>
    </row>
    <row r="64" spans="1:13" ht="15">
      <c r="A64" s="39" t="s">
        <v>124</v>
      </c>
      <c r="B64" s="40">
        <v>1865687.38</v>
      </c>
      <c r="C64" s="40">
        <v>51</v>
      </c>
      <c r="D64" s="40">
        <v>0</v>
      </c>
      <c r="E64" s="40">
        <v>0</v>
      </c>
      <c r="F64" s="40">
        <v>229868.71</v>
      </c>
      <c r="G64" s="40">
        <v>21</v>
      </c>
      <c r="H64" s="40">
        <v>1653727.49</v>
      </c>
      <c r="I64" s="40">
        <v>45</v>
      </c>
      <c r="J64" s="40">
        <v>0</v>
      </c>
      <c r="K64" s="40">
        <v>0</v>
      </c>
      <c r="L64" s="40">
        <v>186499.6</v>
      </c>
      <c r="M64" s="40">
        <v>17</v>
      </c>
    </row>
    <row r="65" spans="1:13" ht="15">
      <c r="A65" s="39" t="s">
        <v>125</v>
      </c>
      <c r="B65" s="40">
        <v>792877.6</v>
      </c>
      <c r="C65" s="40">
        <v>11</v>
      </c>
      <c r="D65" s="40">
        <v>0</v>
      </c>
      <c r="E65" s="40">
        <v>0</v>
      </c>
      <c r="F65" s="40">
        <v>0</v>
      </c>
      <c r="G65" s="40">
        <v>0</v>
      </c>
      <c r="H65" s="40">
        <v>872741.02</v>
      </c>
      <c r="I65" s="40">
        <v>13</v>
      </c>
      <c r="J65" s="40">
        <v>0</v>
      </c>
      <c r="K65" s="40">
        <v>0</v>
      </c>
      <c r="L65" s="40">
        <v>0</v>
      </c>
      <c r="M65" s="40">
        <v>0</v>
      </c>
    </row>
    <row r="66" spans="1:13" ht="15">
      <c r="A66" s="39" t="s">
        <v>126</v>
      </c>
      <c r="B66" s="40">
        <v>1228015.97</v>
      </c>
      <c r="C66" s="40">
        <v>47</v>
      </c>
      <c r="D66" s="40">
        <v>0</v>
      </c>
      <c r="E66" s="40">
        <v>0</v>
      </c>
      <c r="F66" s="40">
        <v>120189.34</v>
      </c>
      <c r="G66" s="40">
        <v>21</v>
      </c>
      <c r="H66" s="40">
        <v>1228147.12</v>
      </c>
      <c r="I66" s="40">
        <v>48</v>
      </c>
      <c r="J66" s="40">
        <v>0</v>
      </c>
      <c r="K66" s="40">
        <v>0</v>
      </c>
      <c r="L66" s="40">
        <v>103517.95</v>
      </c>
      <c r="M66" s="40">
        <v>20</v>
      </c>
    </row>
    <row r="67" spans="1:13" ht="15">
      <c r="A67" s="39" t="s">
        <v>127</v>
      </c>
      <c r="B67" s="40">
        <v>4738676.32</v>
      </c>
      <c r="C67" s="40">
        <v>69</v>
      </c>
      <c r="D67" s="40">
        <v>6273923.05</v>
      </c>
      <c r="E67" s="40">
        <v>75</v>
      </c>
      <c r="F67" s="40">
        <v>1414445.5</v>
      </c>
      <c r="G67" s="40">
        <v>44</v>
      </c>
      <c r="H67" s="40">
        <v>4515906.85</v>
      </c>
      <c r="I67" s="40">
        <v>66</v>
      </c>
      <c r="J67" s="40">
        <v>6489556.93</v>
      </c>
      <c r="K67" s="40">
        <v>88</v>
      </c>
      <c r="L67" s="40">
        <v>1283549.44</v>
      </c>
      <c r="M67" s="40">
        <v>37</v>
      </c>
    </row>
    <row r="68" spans="1:13" ht="15">
      <c r="A68" s="39" t="s">
        <v>128</v>
      </c>
      <c r="B68" s="40">
        <v>568268.62</v>
      </c>
      <c r="C68" s="40">
        <v>16</v>
      </c>
      <c r="D68" s="40">
        <v>0</v>
      </c>
      <c r="E68" s="40">
        <v>0</v>
      </c>
      <c r="F68" s="40">
        <v>0</v>
      </c>
      <c r="G68" s="40">
        <v>0</v>
      </c>
      <c r="H68" s="40">
        <v>581726.79</v>
      </c>
      <c r="I68" s="40">
        <v>16</v>
      </c>
      <c r="J68" s="40">
        <v>0</v>
      </c>
      <c r="K68" s="40">
        <v>0</v>
      </c>
      <c r="L68" s="40">
        <v>0</v>
      </c>
      <c r="M68" s="40">
        <v>0</v>
      </c>
    </row>
    <row r="69" spans="1:13" ht="15">
      <c r="A69" s="39" t="s">
        <v>129</v>
      </c>
      <c r="B69" s="40">
        <v>459412.93</v>
      </c>
      <c r="C69" s="40">
        <v>15</v>
      </c>
      <c r="D69" s="40">
        <v>0</v>
      </c>
      <c r="E69" s="40">
        <v>0</v>
      </c>
      <c r="F69" s="40">
        <v>0</v>
      </c>
      <c r="G69" s="40">
        <v>0</v>
      </c>
      <c r="H69" s="40">
        <v>384942.9</v>
      </c>
      <c r="I69" s="40">
        <v>14</v>
      </c>
      <c r="J69" s="40">
        <v>0</v>
      </c>
      <c r="K69" s="40">
        <v>0</v>
      </c>
      <c r="L69" s="40">
        <v>0</v>
      </c>
      <c r="M69" s="40">
        <v>0</v>
      </c>
    </row>
    <row r="70" spans="1:13" ht="15">
      <c r="A70" s="39" t="s">
        <v>130</v>
      </c>
      <c r="B70" s="40">
        <v>1019406.14</v>
      </c>
      <c r="C70" s="40">
        <v>29</v>
      </c>
      <c r="D70" s="40">
        <v>334129.06</v>
      </c>
      <c r="E70" s="40">
        <v>16</v>
      </c>
      <c r="F70" s="40">
        <v>302519.82</v>
      </c>
      <c r="G70" s="40">
        <v>20</v>
      </c>
      <c r="H70" s="40">
        <v>988983.95</v>
      </c>
      <c r="I70" s="40">
        <v>31</v>
      </c>
      <c r="J70" s="40">
        <v>354634.18</v>
      </c>
      <c r="K70" s="40">
        <v>21</v>
      </c>
      <c r="L70" s="40">
        <v>293530.38</v>
      </c>
      <c r="M70" s="40">
        <v>19</v>
      </c>
    </row>
    <row r="71" spans="1:13" ht="15">
      <c r="A71" s="39" t="s">
        <v>131</v>
      </c>
      <c r="B71" s="40">
        <v>454325.45</v>
      </c>
      <c r="C71" s="40">
        <v>15</v>
      </c>
      <c r="D71" s="40">
        <v>397029.75</v>
      </c>
      <c r="E71" s="40">
        <v>16</v>
      </c>
      <c r="F71" s="40">
        <v>0</v>
      </c>
      <c r="G71" s="40">
        <v>0</v>
      </c>
      <c r="H71" s="40">
        <v>409603.34</v>
      </c>
      <c r="I71" s="40">
        <v>18</v>
      </c>
      <c r="J71" s="40">
        <v>428698.05</v>
      </c>
      <c r="K71" s="40">
        <v>23</v>
      </c>
      <c r="L71" s="40">
        <v>160123.33</v>
      </c>
      <c r="M71" s="40">
        <v>10</v>
      </c>
    </row>
    <row r="72" spans="1:13" ht="15">
      <c r="A72" s="39" t="s">
        <v>132</v>
      </c>
      <c r="B72" s="40">
        <v>1866748.63</v>
      </c>
      <c r="C72" s="40">
        <v>45</v>
      </c>
      <c r="D72" s="40">
        <v>0</v>
      </c>
      <c r="E72" s="40">
        <v>0</v>
      </c>
      <c r="F72" s="40">
        <v>501338.95</v>
      </c>
      <c r="G72" s="40">
        <v>18</v>
      </c>
      <c r="H72" s="40">
        <v>1819864.68</v>
      </c>
      <c r="I72" s="40">
        <v>42</v>
      </c>
      <c r="J72" s="40">
        <v>812486.3</v>
      </c>
      <c r="K72" s="40">
        <v>17</v>
      </c>
      <c r="L72" s="40">
        <v>493402.14</v>
      </c>
      <c r="M72" s="40">
        <v>17</v>
      </c>
    </row>
    <row r="73" spans="1:13" ht="15">
      <c r="A73" s="39" t="s">
        <v>133</v>
      </c>
      <c r="B73" s="40">
        <v>126004.71</v>
      </c>
      <c r="C73" s="40">
        <v>10</v>
      </c>
      <c r="D73" s="40">
        <v>0</v>
      </c>
      <c r="E73" s="40">
        <v>0</v>
      </c>
      <c r="F73" s="40">
        <v>0</v>
      </c>
      <c r="G73" s="40">
        <v>0</v>
      </c>
      <c r="H73" s="40">
        <v>131210.58</v>
      </c>
      <c r="I73" s="40">
        <v>11</v>
      </c>
      <c r="J73" s="40">
        <v>0</v>
      </c>
      <c r="K73" s="40">
        <v>0</v>
      </c>
      <c r="L73" s="40">
        <v>0</v>
      </c>
      <c r="M73" s="40">
        <v>0</v>
      </c>
    </row>
    <row r="74" spans="1:13" ht="15">
      <c r="A74" s="39" t="s">
        <v>134</v>
      </c>
      <c r="B74" s="40">
        <v>2923592.22</v>
      </c>
      <c r="C74" s="40">
        <v>43</v>
      </c>
      <c r="D74" s="40">
        <v>0</v>
      </c>
      <c r="E74" s="40">
        <v>0</v>
      </c>
      <c r="F74" s="40">
        <v>336068.17</v>
      </c>
      <c r="G74" s="40">
        <v>17</v>
      </c>
      <c r="H74" s="40">
        <v>3242288.79</v>
      </c>
      <c r="I74" s="40">
        <v>45</v>
      </c>
      <c r="J74" s="40">
        <v>0</v>
      </c>
      <c r="K74" s="40">
        <v>0</v>
      </c>
      <c r="L74" s="40">
        <v>404166.92</v>
      </c>
      <c r="M74" s="40">
        <v>19</v>
      </c>
    </row>
    <row r="75" spans="1:13" ht="15">
      <c r="A75" s="39" t="s">
        <v>135</v>
      </c>
      <c r="B75" s="40">
        <v>857215.23</v>
      </c>
      <c r="C75" s="40">
        <v>23</v>
      </c>
      <c r="D75" s="40">
        <v>192189</v>
      </c>
      <c r="E75" s="40">
        <v>16</v>
      </c>
      <c r="F75" s="40">
        <v>165532.68</v>
      </c>
      <c r="G75" s="40">
        <v>15</v>
      </c>
      <c r="H75" s="40">
        <v>794475.33</v>
      </c>
      <c r="I75" s="40">
        <v>23</v>
      </c>
      <c r="J75" s="40">
        <v>178149.78</v>
      </c>
      <c r="K75" s="40">
        <v>17</v>
      </c>
      <c r="L75" s="40">
        <v>171147.73</v>
      </c>
      <c r="M75" s="40">
        <v>15</v>
      </c>
    </row>
    <row r="76" spans="1:13" ht="15">
      <c r="A76" s="39" t="s">
        <v>136</v>
      </c>
      <c r="B76" s="40">
        <v>425171.14</v>
      </c>
      <c r="C76" s="40">
        <v>13</v>
      </c>
      <c r="D76" s="40">
        <v>0</v>
      </c>
      <c r="E76" s="40">
        <v>0</v>
      </c>
      <c r="F76" s="40">
        <v>0</v>
      </c>
      <c r="G76" s="40">
        <v>0</v>
      </c>
      <c r="H76" s="40">
        <v>347109.87</v>
      </c>
      <c r="I76" s="40">
        <v>12</v>
      </c>
      <c r="J76" s="40">
        <v>0</v>
      </c>
      <c r="K76" s="40">
        <v>0</v>
      </c>
      <c r="L76" s="40">
        <v>0</v>
      </c>
      <c r="M76" s="40">
        <v>0</v>
      </c>
    </row>
    <row r="77" spans="1:13" ht="15">
      <c r="A77" s="36" t="s">
        <v>137</v>
      </c>
      <c r="B77" s="36">
        <v>0</v>
      </c>
      <c r="C77" s="36">
        <v>0</v>
      </c>
      <c r="D77" s="36">
        <v>40830.65</v>
      </c>
      <c r="E77" s="36">
        <v>11</v>
      </c>
      <c r="F77" s="36">
        <v>0</v>
      </c>
      <c r="G77" s="36">
        <v>0</v>
      </c>
      <c r="H77" s="36">
        <v>0</v>
      </c>
      <c r="I77" s="36">
        <v>0</v>
      </c>
      <c r="J77" s="36">
        <v>48240.41</v>
      </c>
      <c r="K77" s="36">
        <v>11</v>
      </c>
      <c r="L77" s="36">
        <v>0</v>
      </c>
      <c r="M77" s="36">
        <v>0</v>
      </c>
    </row>
    <row r="78" spans="1:13" ht="15">
      <c r="A78" s="36" t="s">
        <v>138</v>
      </c>
      <c r="B78" s="36">
        <v>1150876.94</v>
      </c>
      <c r="C78" s="36">
        <v>31</v>
      </c>
      <c r="D78" s="36">
        <v>0</v>
      </c>
      <c r="E78" s="36">
        <v>0</v>
      </c>
      <c r="F78" s="36">
        <v>452142.32</v>
      </c>
      <c r="G78" s="36">
        <v>13</v>
      </c>
      <c r="H78" s="36">
        <v>1103613.96</v>
      </c>
      <c r="I78" s="36">
        <v>31</v>
      </c>
      <c r="J78" s="36">
        <v>0</v>
      </c>
      <c r="K78" s="36">
        <v>0</v>
      </c>
      <c r="L78" s="36">
        <v>430668.97</v>
      </c>
      <c r="M78" s="36">
        <v>15</v>
      </c>
    </row>
    <row r="79" spans="1:13" ht="15">
      <c r="A79" s="36" t="s">
        <v>139</v>
      </c>
      <c r="B79" s="36">
        <v>1604706.1</v>
      </c>
      <c r="C79" s="36">
        <v>26</v>
      </c>
      <c r="D79" s="36">
        <v>2040825.46</v>
      </c>
      <c r="E79" s="36">
        <v>25</v>
      </c>
      <c r="F79" s="36">
        <v>424036.2</v>
      </c>
      <c r="G79" s="36">
        <v>16</v>
      </c>
      <c r="H79" s="36">
        <v>1654704.16</v>
      </c>
      <c r="I79" s="36">
        <v>23</v>
      </c>
      <c r="J79" s="36">
        <v>2008959.27</v>
      </c>
      <c r="K79" s="36">
        <v>24</v>
      </c>
      <c r="L79" s="36">
        <v>463202.72</v>
      </c>
      <c r="M79" s="36">
        <v>15</v>
      </c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29</v>
      </c>
      <c r="B1" s="34" t="s">
        <v>15</v>
      </c>
      <c r="C1" s="33" t="s">
        <v>19</v>
      </c>
      <c r="D1" s="34" t="s">
        <v>20</v>
      </c>
      <c r="E1" s="33" t="s">
        <v>21</v>
      </c>
      <c r="F1" s="34" t="s">
        <v>17</v>
      </c>
      <c r="G1" s="33" t="s">
        <v>22</v>
      </c>
      <c r="H1" s="34" t="s">
        <v>23</v>
      </c>
      <c r="I1" s="33" t="s">
        <v>24</v>
      </c>
      <c r="J1" s="34" t="s">
        <v>25</v>
      </c>
      <c r="K1" s="33" t="s">
        <v>26</v>
      </c>
      <c r="L1" s="34" t="s">
        <v>27</v>
      </c>
      <c r="M1" s="33" t="s">
        <v>28</v>
      </c>
    </row>
    <row r="2" spans="1:18" ht="15">
      <c r="A2" s="36" t="s">
        <v>47</v>
      </c>
      <c r="B2" s="36">
        <v>5078162.16</v>
      </c>
      <c r="C2" s="37">
        <v>134</v>
      </c>
      <c r="D2" s="36">
        <v>2571391.83</v>
      </c>
      <c r="E2" s="37">
        <v>83</v>
      </c>
      <c r="F2" s="36">
        <v>875155.23</v>
      </c>
      <c r="G2" s="37">
        <v>56</v>
      </c>
      <c r="H2" s="36">
        <v>4885958.19</v>
      </c>
      <c r="I2" s="37">
        <v>130</v>
      </c>
      <c r="J2" s="36">
        <v>2701894.66</v>
      </c>
      <c r="K2" s="37">
        <v>92</v>
      </c>
      <c r="L2" s="36">
        <v>828120.22</v>
      </c>
      <c r="M2" s="38">
        <v>54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7135512.5</v>
      </c>
      <c r="C3" s="37">
        <v>171</v>
      </c>
      <c r="D3" s="36">
        <v>5109161.91</v>
      </c>
      <c r="E3" s="37">
        <v>115</v>
      </c>
      <c r="F3" s="36">
        <v>1500045.39</v>
      </c>
      <c r="G3" s="37">
        <v>91</v>
      </c>
      <c r="H3" s="36">
        <v>6884617.59</v>
      </c>
      <c r="I3" s="37">
        <v>173</v>
      </c>
      <c r="J3" s="36">
        <v>4883926.48</v>
      </c>
      <c r="K3" s="37">
        <v>124</v>
      </c>
      <c r="L3" s="36">
        <v>1373327.5</v>
      </c>
      <c r="M3" s="38">
        <v>84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3254800.7</v>
      </c>
      <c r="C4" s="37">
        <v>119</v>
      </c>
      <c r="D4" s="36">
        <v>1044307.12</v>
      </c>
      <c r="E4" s="37">
        <v>56</v>
      </c>
      <c r="F4" s="36">
        <v>448235.28</v>
      </c>
      <c r="G4" s="37">
        <v>49</v>
      </c>
      <c r="H4" s="36">
        <v>3159518.62</v>
      </c>
      <c r="I4" s="37">
        <v>120</v>
      </c>
      <c r="J4" s="36">
        <v>959639.42</v>
      </c>
      <c r="K4" s="37">
        <v>72</v>
      </c>
      <c r="L4" s="36">
        <v>386203.34</v>
      </c>
      <c r="M4" s="38">
        <v>50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32229773.64</v>
      </c>
      <c r="C5" s="37">
        <v>591</v>
      </c>
      <c r="D5" s="36">
        <v>14483518.58</v>
      </c>
      <c r="E5" s="37">
        <v>124</v>
      </c>
      <c r="F5" s="36">
        <v>7301523.89</v>
      </c>
      <c r="G5" s="37">
        <v>255</v>
      </c>
      <c r="H5" s="36">
        <v>32710734.24</v>
      </c>
      <c r="I5" s="37">
        <v>607</v>
      </c>
      <c r="J5" s="36">
        <v>14927169.38</v>
      </c>
      <c r="K5" s="37">
        <v>149</v>
      </c>
      <c r="L5" s="36">
        <v>7122227.25</v>
      </c>
      <c r="M5" s="38">
        <v>254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191381.85</v>
      </c>
      <c r="C6" s="37">
        <v>18</v>
      </c>
      <c r="D6" s="36">
        <v>266780.4</v>
      </c>
      <c r="E6" s="37">
        <v>17</v>
      </c>
      <c r="F6" s="36">
        <v>0</v>
      </c>
      <c r="G6" s="37">
        <v>0</v>
      </c>
      <c r="H6" s="36">
        <v>156279.85</v>
      </c>
      <c r="I6" s="37">
        <v>18</v>
      </c>
      <c r="J6" s="36">
        <v>110512.55</v>
      </c>
      <c r="K6" s="37">
        <v>18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4403957.97</v>
      </c>
      <c r="C7" s="37">
        <v>144</v>
      </c>
      <c r="D7" s="36">
        <v>3480928.89</v>
      </c>
      <c r="E7" s="37">
        <v>40</v>
      </c>
      <c r="F7" s="36">
        <v>494910.61</v>
      </c>
      <c r="G7" s="37">
        <v>50</v>
      </c>
      <c r="H7" s="36">
        <v>4232310.23</v>
      </c>
      <c r="I7" s="37">
        <v>144</v>
      </c>
      <c r="J7" s="36">
        <v>2687601.47</v>
      </c>
      <c r="K7" s="37">
        <v>43</v>
      </c>
      <c r="L7" s="36">
        <v>461370.14</v>
      </c>
      <c r="M7" s="38">
        <v>49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1126071.44</v>
      </c>
      <c r="C8" s="37">
        <v>43</v>
      </c>
      <c r="D8" s="36">
        <v>985180.36</v>
      </c>
      <c r="E8" s="37">
        <v>81</v>
      </c>
      <c r="F8" s="36">
        <v>224827.82</v>
      </c>
      <c r="G8" s="37">
        <v>13</v>
      </c>
      <c r="H8" s="36">
        <v>1118162.23</v>
      </c>
      <c r="I8" s="37">
        <v>44</v>
      </c>
      <c r="J8" s="36">
        <v>1013803.93</v>
      </c>
      <c r="K8" s="37">
        <v>88</v>
      </c>
      <c r="L8" s="36">
        <v>233663.09</v>
      </c>
      <c r="M8" s="38">
        <v>13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7219525.23</v>
      </c>
      <c r="C9" s="37">
        <v>146</v>
      </c>
      <c r="D9" s="36">
        <v>7374041.03</v>
      </c>
      <c r="E9" s="37">
        <v>119</v>
      </c>
      <c r="F9" s="36">
        <v>1753924.23</v>
      </c>
      <c r="G9" s="37">
        <v>74</v>
      </c>
      <c r="H9" s="36">
        <v>6867222.47</v>
      </c>
      <c r="I9" s="37">
        <v>142</v>
      </c>
      <c r="J9" s="36">
        <v>7714457.13</v>
      </c>
      <c r="K9" s="37">
        <v>139</v>
      </c>
      <c r="L9" s="36">
        <v>1569694.02</v>
      </c>
      <c r="M9" s="38">
        <v>63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1968974.2</v>
      </c>
      <c r="C10" s="37">
        <v>76</v>
      </c>
      <c r="D10" s="36">
        <v>872180.08</v>
      </c>
      <c r="E10" s="37">
        <v>33</v>
      </c>
      <c r="F10" s="36">
        <v>213921.64</v>
      </c>
      <c r="G10" s="37">
        <v>22</v>
      </c>
      <c r="H10" s="36">
        <v>1971804.22</v>
      </c>
      <c r="I10" s="37">
        <v>75</v>
      </c>
      <c r="J10" s="36">
        <v>900276.65</v>
      </c>
      <c r="K10" s="37">
        <v>38</v>
      </c>
      <c r="L10" s="36">
        <v>219875.5</v>
      </c>
      <c r="M10" s="38">
        <v>24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3121196.18</v>
      </c>
      <c r="C11" s="37">
        <v>113</v>
      </c>
      <c r="D11" s="36">
        <v>1055813.42</v>
      </c>
      <c r="E11" s="37">
        <v>85</v>
      </c>
      <c r="F11" s="36">
        <v>495892.01</v>
      </c>
      <c r="G11" s="37">
        <v>41</v>
      </c>
      <c r="H11" s="36">
        <v>3029343.15</v>
      </c>
      <c r="I11" s="37">
        <v>116</v>
      </c>
      <c r="J11" s="36">
        <v>1013757.8</v>
      </c>
      <c r="K11" s="37">
        <v>97</v>
      </c>
      <c r="L11" s="36">
        <v>485600.74</v>
      </c>
      <c r="M11" s="38">
        <v>37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3036435.56</v>
      </c>
      <c r="C12" s="37">
        <v>74</v>
      </c>
      <c r="D12" s="36">
        <v>5377642.83</v>
      </c>
      <c r="E12" s="37">
        <v>43</v>
      </c>
      <c r="F12" s="36">
        <v>0</v>
      </c>
      <c r="G12" s="37">
        <v>0</v>
      </c>
      <c r="H12" s="36">
        <v>2981103.86</v>
      </c>
      <c r="I12" s="37">
        <v>71</v>
      </c>
      <c r="J12" s="36">
        <v>2353323.1</v>
      </c>
      <c r="K12" s="37">
        <v>44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8853996.32</v>
      </c>
      <c r="C13" s="37">
        <v>269</v>
      </c>
      <c r="D13" s="36">
        <v>3493203.4</v>
      </c>
      <c r="E13" s="37">
        <v>137</v>
      </c>
      <c r="F13" s="36">
        <v>1598368.54</v>
      </c>
      <c r="G13" s="37">
        <v>117</v>
      </c>
      <c r="H13" s="36">
        <v>8747549.56</v>
      </c>
      <c r="I13" s="37">
        <v>280</v>
      </c>
      <c r="J13" s="36">
        <v>3588059.5</v>
      </c>
      <c r="K13" s="37">
        <v>153</v>
      </c>
      <c r="L13" s="36">
        <v>1554763.16</v>
      </c>
      <c r="M13" s="38">
        <v>116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9777438.4</v>
      </c>
      <c r="C14" s="37">
        <v>267</v>
      </c>
      <c r="D14" s="36">
        <v>2710543.91</v>
      </c>
      <c r="E14" s="37">
        <v>90</v>
      </c>
      <c r="F14" s="36">
        <v>1765328.8</v>
      </c>
      <c r="G14" s="37">
        <v>116</v>
      </c>
      <c r="H14" s="36">
        <v>9514385.33</v>
      </c>
      <c r="I14" s="37">
        <v>273</v>
      </c>
      <c r="J14" s="36">
        <v>2706209.69</v>
      </c>
      <c r="K14" s="37">
        <v>114</v>
      </c>
      <c r="L14" s="36">
        <v>1774930.13</v>
      </c>
      <c r="M14" s="38">
        <v>112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7014629.77</v>
      </c>
      <c r="C15" s="37">
        <v>225</v>
      </c>
      <c r="D15" s="36">
        <v>2508183.35</v>
      </c>
      <c r="E15" s="37">
        <v>118</v>
      </c>
      <c r="F15" s="36">
        <v>1322412.33</v>
      </c>
      <c r="G15" s="37">
        <v>108</v>
      </c>
      <c r="H15" s="36">
        <v>7110617.5</v>
      </c>
      <c r="I15" s="37">
        <v>236</v>
      </c>
      <c r="J15" s="36">
        <v>2534736.68</v>
      </c>
      <c r="K15" s="37">
        <v>132</v>
      </c>
      <c r="L15" s="36">
        <v>1316090.48</v>
      </c>
      <c r="M15" s="38">
        <v>114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9572896.41</v>
      </c>
      <c r="C16" s="37">
        <v>255</v>
      </c>
      <c r="D16" s="36">
        <v>6497488.11</v>
      </c>
      <c r="E16" s="37">
        <v>166</v>
      </c>
      <c r="F16" s="36">
        <v>2150684.76</v>
      </c>
      <c r="G16" s="37">
        <v>121</v>
      </c>
      <c r="H16" s="36">
        <v>9546395.74</v>
      </c>
      <c r="I16" s="37">
        <v>254</v>
      </c>
      <c r="J16" s="36">
        <v>6461712.05</v>
      </c>
      <c r="K16" s="37">
        <v>184</v>
      </c>
      <c r="L16" s="36">
        <v>2042732.2</v>
      </c>
      <c r="M16" s="38">
        <v>115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2018-01-29T21:06:44Z</dcterms:modified>
  <cp:category/>
  <cp:version/>
  <cp:contentType/>
  <cp:contentStatus/>
</cp:coreProperties>
</file>