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32760" windowWidth="9510" windowHeight="7230" activeTab="0"/>
  </bookViews>
  <sheets>
    <sheet name="Valuation" sheetId="1" r:id="rId1"/>
    <sheet name="lists" sheetId="2" r:id="rId2"/>
    <sheet name="readme" sheetId="3" r:id="rId3"/>
    <sheet name="Law" sheetId="4" r:id="rId4"/>
    <sheet name="Sheet1" sheetId="5" r:id="rId5"/>
  </sheets>
  <definedNames>
    <definedName name="_xlnm._FilterDatabase" localSheetId="1" hidden="1">'lists'!$A$8:$P$268</definedName>
    <definedName name="and_Urban_Development" localSheetId="4">'Sheet1'!$A$69</definedName>
    <definedName name="Furnished_Utilities_and_Other_Services" localSheetId="4">'Sheet1'!$A$64</definedName>
    <definedName name="_xlnm.Print_Area" localSheetId="0">'Valuation'!$B$1:$O$54</definedName>
  </definedNames>
  <calcPr fullCalcOnLoad="1"/>
</workbook>
</file>

<file path=xl/sharedStrings.xml><?xml version="1.0" encoding="utf-8"?>
<sst xmlns="http://schemas.openxmlformats.org/spreadsheetml/2006/main" count="1026" uniqueCount="684">
  <si>
    <t>Owner</t>
  </si>
  <si>
    <t>Total number of rental units.</t>
  </si>
  <si>
    <t>Studio</t>
  </si>
  <si>
    <t>1 Bdrm.</t>
  </si>
  <si>
    <t>2 Bdrm.</t>
  </si>
  <si>
    <t>3 Bdrm.</t>
  </si>
  <si>
    <t>4 Bdrm.</t>
  </si>
  <si>
    <t>Comm.</t>
  </si>
  <si>
    <t>Annualized</t>
  </si>
  <si>
    <t>X</t>
  </si>
  <si>
    <t>=</t>
  </si>
  <si>
    <t>Monthly H.U.D. rents:</t>
  </si>
  <si>
    <t>Monthly Utility Adjustments:</t>
  </si>
  <si>
    <t>Gross Rent:</t>
  </si>
  <si>
    <t>Total Gross Monthly Rent for the property:</t>
  </si>
  <si>
    <t>Plus Other Income from laundry, parking, air conditioning, etc.:</t>
  </si>
  <si>
    <t>Effective Annual Gross Income:</t>
  </si>
  <si>
    <t>Net Annual Operating Income:</t>
  </si>
  <si>
    <t>TAX YEAR</t>
  </si>
  <si>
    <t>Base Capitalization Rate:</t>
  </si>
  <si>
    <t>(published annually)</t>
  </si>
  <si>
    <t xml:space="preserve">          Total Capitalization Rate:</t>
  </si>
  <si>
    <t>(see attached audited owners statement)</t>
  </si>
  <si>
    <t>Net Operating Income divided by the Total Capitalization Rate equals 100% Market Value</t>
  </si>
  <si>
    <t>Listed Value</t>
  </si>
  <si>
    <t>(published Annually)</t>
  </si>
  <si>
    <t>LOA</t>
  </si>
  <si>
    <t>Vacancy Allowance</t>
  </si>
  <si>
    <t>divided by</t>
  </si>
  <si>
    <t>times</t>
  </si>
  <si>
    <t>Reported actual expenses</t>
  </si>
  <si>
    <t>Property Taxes</t>
  </si>
  <si>
    <t>Expenses minus taxes</t>
  </si>
  <si>
    <t>HUD Rate</t>
  </si>
  <si>
    <t>Town/City:</t>
  </si>
  <si>
    <t>Property location:</t>
  </si>
  <si>
    <t>County</t>
  </si>
  <si>
    <t>Addison</t>
  </si>
  <si>
    <t>Bridport</t>
  </si>
  <si>
    <t>Bristol</t>
  </si>
  <si>
    <t>Cornwall</t>
  </si>
  <si>
    <t>Ferrisburgh</t>
  </si>
  <si>
    <t>Goshen</t>
  </si>
  <si>
    <t>Granville</t>
  </si>
  <si>
    <t>Hancock</t>
  </si>
  <si>
    <t>Leicester</t>
  </si>
  <si>
    <t>Lincoln</t>
  </si>
  <si>
    <t>Middlebury</t>
  </si>
  <si>
    <t>Monkton</t>
  </si>
  <si>
    <t>New Haven</t>
  </si>
  <si>
    <t>Orwell</t>
  </si>
  <si>
    <t>Panton</t>
  </si>
  <si>
    <t>Ripton</t>
  </si>
  <si>
    <t>Salisbury</t>
  </si>
  <si>
    <t>Shoreham</t>
  </si>
  <si>
    <t>Starksboro</t>
  </si>
  <si>
    <t>Vergennes</t>
  </si>
  <si>
    <t>Waltham</t>
  </si>
  <si>
    <t>Weybridge</t>
  </si>
  <si>
    <t>Whiting</t>
  </si>
  <si>
    <t>Arlington</t>
  </si>
  <si>
    <t>Bennington</t>
  </si>
  <si>
    <t>Dorset</t>
  </si>
  <si>
    <t>Glastenbury</t>
  </si>
  <si>
    <t>Landgrove</t>
  </si>
  <si>
    <t>Manchester</t>
  </si>
  <si>
    <t>Peru</t>
  </si>
  <si>
    <t>Pownal</t>
  </si>
  <si>
    <t>Readsboro</t>
  </si>
  <si>
    <t>Rupert</t>
  </si>
  <si>
    <t>Sandgate</t>
  </si>
  <si>
    <t>Searsburg</t>
  </si>
  <si>
    <t>Shaftsbury</t>
  </si>
  <si>
    <t>Shaftsbury ID</t>
  </si>
  <si>
    <t>Stamford</t>
  </si>
  <si>
    <t>Sunderland</t>
  </si>
  <si>
    <t>Winhall</t>
  </si>
  <si>
    <t>Woodford</t>
  </si>
  <si>
    <t>Barnet</t>
  </si>
  <si>
    <t>Burke</t>
  </si>
  <si>
    <t>Danville</t>
  </si>
  <si>
    <t>Groton</t>
  </si>
  <si>
    <t>Hardwick</t>
  </si>
  <si>
    <t>Kirby</t>
  </si>
  <si>
    <t>Lyndon</t>
  </si>
  <si>
    <t>Newark</t>
  </si>
  <si>
    <t>Peacham</t>
  </si>
  <si>
    <t>Ryegate</t>
  </si>
  <si>
    <t>St. Johnsbury</t>
  </si>
  <si>
    <t>Sheffield</t>
  </si>
  <si>
    <t>Stannard</t>
  </si>
  <si>
    <t>Sutton</t>
  </si>
  <si>
    <t>Walden</t>
  </si>
  <si>
    <t>Waterford</t>
  </si>
  <si>
    <t>Wheelock</t>
  </si>
  <si>
    <t>Bolton</t>
  </si>
  <si>
    <t>Buels Gore</t>
  </si>
  <si>
    <t>Burlington</t>
  </si>
  <si>
    <t>Charlotte</t>
  </si>
  <si>
    <t>Colchester</t>
  </si>
  <si>
    <t>Essex Town</t>
  </si>
  <si>
    <t>Hinesburg</t>
  </si>
  <si>
    <t>Huntington</t>
  </si>
  <si>
    <t>Jericho</t>
  </si>
  <si>
    <t>Milton</t>
  </si>
  <si>
    <t>Richmond</t>
  </si>
  <si>
    <t>St. George</t>
  </si>
  <si>
    <t>Shelburne</t>
  </si>
  <si>
    <t>South Burlington</t>
  </si>
  <si>
    <t>Underhill</t>
  </si>
  <si>
    <t>Westford</t>
  </si>
  <si>
    <t>Williston</t>
  </si>
  <si>
    <t>Winooski</t>
  </si>
  <si>
    <t>Averill</t>
  </si>
  <si>
    <t>Averys Gore</t>
  </si>
  <si>
    <t>Bloomfield</t>
  </si>
  <si>
    <t>Brighton</t>
  </si>
  <si>
    <t>Brunswick</t>
  </si>
  <si>
    <t>Canaan</t>
  </si>
  <si>
    <t>Concord</t>
  </si>
  <si>
    <t>East Haven</t>
  </si>
  <si>
    <t>Ferdinand</t>
  </si>
  <si>
    <t>Granby</t>
  </si>
  <si>
    <t>Guildhall</t>
  </si>
  <si>
    <t>Lemington</t>
  </si>
  <si>
    <t>Lewis</t>
  </si>
  <si>
    <t>Lunenburg</t>
  </si>
  <si>
    <t>Maidstone</t>
  </si>
  <si>
    <t>Norton</t>
  </si>
  <si>
    <t>Victory</t>
  </si>
  <si>
    <t>Warners Grant</t>
  </si>
  <si>
    <t>Bakersfield</t>
  </si>
  <si>
    <t>Berkshire</t>
  </si>
  <si>
    <t>Fairfax</t>
  </si>
  <si>
    <t>Fairfield</t>
  </si>
  <si>
    <t>Fletcher</t>
  </si>
  <si>
    <t>Franklin</t>
  </si>
  <si>
    <t>Georgia</t>
  </si>
  <si>
    <t>Highgate</t>
  </si>
  <si>
    <t>Montgomery</t>
  </si>
  <si>
    <t>Richford</t>
  </si>
  <si>
    <t>St. Albans City</t>
  </si>
  <si>
    <t>St. Albans Town</t>
  </si>
  <si>
    <t>Sheldon</t>
  </si>
  <si>
    <t>Swanton</t>
  </si>
  <si>
    <t>Grand Isle</t>
  </si>
  <si>
    <t>North Hero</t>
  </si>
  <si>
    <t>South Hero</t>
  </si>
  <si>
    <t>Belvidere</t>
  </si>
  <si>
    <t>Cambridge</t>
  </si>
  <si>
    <t>Eden</t>
  </si>
  <si>
    <t>Elmore</t>
  </si>
  <si>
    <t>Hyde Park</t>
  </si>
  <si>
    <t>Johnson</t>
  </si>
  <si>
    <t>Morristown</t>
  </si>
  <si>
    <t>Stowe</t>
  </si>
  <si>
    <t>Waterville</t>
  </si>
  <si>
    <t>Wolcott</t>
  </si>
  <si>
    <t>Bradford</t>
  </si>
  <si>
    <t>Braintree</t>
  </si>
  <si>
    <t>Brookfield</t>
  </si>
  <si>
    <t>Chelsea</t>
  </si>
  <si>
    <t>Corinth</t>
  </si>
  <si>
    <t>Fairlee</t>
  </si>
  <si>
    <t>Newbury</t>
  </si>
  <si>
    <t>Orange</t>
  </si>
  <si>
    <t>Randolph</t>
  </si>
  <si>
    <t>Strafford</t>
  </si>
  <si>
    <t>Thetford</t>
  </si>
  <si>
    <t>Topsham</t>
  </si>
  <si>
    <t>Tunbridge</t>
  </si>
  <si>
    <t>Vershire</t>
  </si>
  <si>
    <t>Washington</t>
  </si>
  <si>
    <t>Wells River</t>
  </si>
  <si>
    <t>West Fairlee</t>
  </si>
  <si>
    <t>Williamstown</t>
  </si>
  <si>
    <t>Albany</t>
  </si>
  <si>
    <t>Barton</t>
  </si>
  <si>
    <t>Brownington</t>
  </si>
  <si>
    <t>Charleston</t>
  </si>
  <si>
    <t>Coventry</t>
  </si>
  <si>
    <t>Craftsbury</t>
  </si>
  <si>
    <t>Derby</t>
  </si>
  <si>
    <t>Glover</t>
  </si>
  <si>
    <t>Greensboro</t>
  </si>
  <si>
    <t>Holland</t>
  </si>
  <si>
    <t>Irasburg</t>
  </si>
  <si>
    <t>Jay</t>
  </si>
  <si>
    <t>Lowell</t>
  </si>
  <si>
    <t>Morgan</t>
  </si>
  <si>
    <t>Newport City</t>
  </si>
  <si>
    <t>Newport Town</t>
  </si>
  <si>
    <t>Troy</t>
  </si>
  <si>
    <t>Westfield</t>
  </si>
  <si>
    <t>Westmore</t>
  </si>
  <si>
    <t>Benson</t>
  </si>
  <si>
    <t>Brandon</t>
  </si>
  <si>
    <t>Castleton</t>
  </si>
  <si>
    <t>Chittenden</t>
  </si>
  <si>
    <t>Clarendon</t>
  </si>
  <si>
    <t>Danby</t>
  </si>
  <si>
    <t>Fair Haven</t>
  </si>
  <si>
    <t>Hubbardton</t>
  </si>
  <si>
    <t>Ira</t>
  </si>
  <si>
    <t>Mendon</t>
  </si>
  <si>
    <t>Middletown Springs</t>
  </si>
  <si>
    <t>Mount Holly</t>
  </si>
  <si>
    <t>Mount Tabor</t>
  </si>
  <si>
    <t>Pawlet</t>
  </si>
  <si>
    <t>Pittsfield</t>
  </si>
  <si>
    <t>Pittsford</t>
  </si>
  <si>
    <t>Poultney</t>
  </si>
  <si>
    <t>Proctor</t>
  </si>
  <si>
    <t>Rutland City</t>
  </si>
  <si>
    <t>Rutland Town</t>
  </si>
  <si>
    <t>Killington</t>
  </si>
  <si>
    <t>Shrewsbury</t>
  </si>
  <si>
    <t>Sudbury</t>
  </si>
  <si>
    <t>Tinmouth</t>
  </si>
  <si>
    <t>Wallingford</t>
  </si>
  <si>
    <t>Wells</t>
  </si>
  <si>
    <t>West Haven</t>
  </si>
  <si>
    <t>West Rutland</t>
  </si>
  <si>
    <t>Barre City</t>
  </si>
  <si>
    <t>Barre Town</t>
  </si>
  <si>
    <t>Berlin</t>
  </si>
  <si>
    <t>Cabot</t>
  </si>
  <si>
    <t>Calais</t>
  </si>
  <si>
    <t>Duxbury</t>
  </si>
  <si>
    <t>East Montpelier</t>
  </si>
  <si>
    <t>Fayston</t>
  </si>
  <si>
    <t>Marshfield</t>
  </si>
  <si>
    <t>Middlesex</t>
  </si>
  <si>
    <t>Montpelier</t>
  </si>
  <si>
    <t>Moretown</t>
  </si>
  <si>
    <t>Northfield</t>
  </si>
  <si>
    <t>Plainfield</t>
  </si>
  <si>
    <t>Roxbury</t>
  </si>
  <si>
    <t>Waitsfield</t>
  </si>
  <si>
    <t>Warren</t>
  </si>
  <si>
    <t>Waterbury</t>
  </si>
  <si>
    <t>Woodbury</t>
  </si>
  <si>
    <t>Worcester</t>
  </si>
  <si>
    <t>Athens</t>
  </si>
  <si>
    <t>Brattleboro</t>
  </si>
  <si>
    <t>Brookline</t>
  </si>
  <si>
    <t>Dover</t>
  </si>
  <si>
    <t>Dummerston</t>
  </si>
  <si>
    <t>Grafton</t>
  </si>
  <si>
    <t>Guilford</t>
  </si>
  <si>
    <t>Halifax</t>
  </si>
  <si>
    <t>Jamaica</t>
  </si>
  <si>
    <t>Londonderry</t>
  </si>
  <si>
    <t>Marlboro</t>
  </si>
  <si>
    <t>Newfane</t>
  </si>
  <si>
    <t>Putney</t>
  </si>
  <si>
    <t>Rockingham</t>
  </si>
  <si>
    <t>Somerset</t>
  </si>
  <si>
    <t>Stratton</t>
  </si>
  <si>
    <t>Townshend</t>
  </si>
  <si>
    <t>Vernon</t>
  </si>
  <si>
    <t>Wardsboro</t>
  </si>
  <si>
    <t>Westminster</t>
  </si>
  <si>
    <t>Whitingham</t>
  </si>
  <si>
    <t>Wilmington</t>
  </si>
  <si>
    <t>Windham</t>
  </si>
  <si>
    <t>Andover</t>
  </si>
  <si>
    <t>Baltimore</t>
  </si>
  <si>
    <t>Barnard</t>
  </si>
  <si>
    <t>Bethel</t>
  </si>
  <si>
    <t>Bridgewater</t>
  </si>
  <si>
    <t>Cavendish</t>
  </si>
  <si>
    <t>Chester</t>
  </si>
  <si>
    <t>Hartford</t>
  </si>
  <si>
    <t>Hartland</t>
  </si>
  <si>
    <t>Ludlow</t>
  </si>
  <si>
    <t>Norwich</t>
  </si>
  <si>
    <t>Plymouth</t>
  </si>
  <si>
    <t>Pomfret</t>
  </si>
  <si>
    <t>Reading</t>
  </si>
  <si>
    <t>Rochester</t>
  </si>
  <si>
    <t>Royalton</t>
  </si>
  <si>
    <t>Sharon</t>
  </si>
  <si>
    <t>Springfield</t>
  </si>
  <si>
    <t>Stockbridge</t>
  </si>
  <si>
    <t>Weathersfield</t>
  </si>
  <si>
    <t>Weston</t>
  </si>
  <si>
    <t>West Windsor</t>
  </si>
  <si>
    <t>Windsor</t>
  </si>
  <si>
    <t>Woodstock</t>
  </si>
  <si>
    <t>For residential rental property that is subject to a housing subsidy covenant or other legal restriction, imposed by a governmental, quasi-governmental, or public purpose entity, on rents that may be charged, fair market value shall be determined by an income approach using the following elements:</t>
  </si>
  <si>
    <t>(C) a vacancy rate that is 50 percent of the market vacancy rate as determined by the United States Census Bureau with local review by the Vermont housing finance agency; and</t>
  </si>
  <si>
    <t>(D) a capitalization rate that is typical for the geographic area determined and published annually prior to April 1 by the division of property valuation and review after consultation with the Vermont housing finance agency.</t>
  </si>
  <si>
    <t>For residential rental property that is subject to a housing subsidy covenant or other legal restriction, imposed by a governmental, quasi-governmental, or public purpose entity, on rents that may be charged</t>
  </si>
  <si>
    <t>only fill this in if reported actual expenses included property taxes</t>
  </si>
  <si>
    <t>link cell</t>
  </si>
  <si>
    <t>result</t>
  </si>
  <si>
    <t>formula</t>
  </si>
  <si>
    <t>HUD2 Result</t>
  </si>
  <si>
    <t>HUD1 Result</t>
  </si>
  <si>
    <t>HUD3 Result</t>
  </si>
  <si>
    <t>HUD0 Result</t>
  </si>
  <si>
    <t>HUD4 Result</t>
  </si>
  <si>
    <t>ETR Result</t>
  </si>
  <si>
    <t>HUD0</t>
  </si>
  <si>
    <t>HUD1</t>
  </si>
  <si>
    <t>HUD2</t>
  </si>
  <si>
    <t>HUD3</t>
  </si>
  <si>
    <t>HUD4</t>
  </si>
  <si>
    <t>ETR</t>
  </si>
  <si>
    <t>MIllETR</t>
  </si>
  <si>
    <t>SPAN:</t>
  </si>
  <si>
    <t>SPAN</t>
  </si>
  <si>
    <t>The appraisal tab brings you to a sheet you can use to estimate the value of a residential rental property that is subject to a housing subsidy covenant or other legal restriction, imposed by a governmental, quasi-governmental, or public purpose entity, on rents that may be charged</t>
  </si>
  <si>
    <t xml:space="preserve">1.  Using the drop down box, select the town or city where the property is located </t>
  </si>
  <si>
    <t>Property location</t>
  </si>
  <si>
    <t>Owner name</t>
  </si>
  <si>
    <t># Studio Apartments</t>
  </si>
  <si>
    <t># 1-Bedroom Units</t>
  </si>
  <si>
    <t># 2-Bedroom Units</t>
  </si>
  <si>
    <t># 3-Bedroom Units</t>
  </si>
  <si>
    <t># 4 -Bedroom Units</t>
  </si>
  <si>
    <t># Commercial Units</t>
  </si>
  <si>
    <t>Reported Other Expenses</t>
  </si>
  <si>
    <t>Reported Actual Expenses (include property taxes)</t>
  </si>
  <si>
    <t>Number of  each size unit:</t>
  </si>
  <si>
    <t>Assessment Date</t>
  </si>
  <si>
    <t>If not filled, will default to:</t>
  </si>
  <si>
    <t>Effective tax rate to use for cap rate determination:</t>
  </si>
  <si>
    <t>PVR Code</t>
  </si>
  <si>
    <t>Effective tax rate for nonresidential properties (be sure to include municipal tax)</t>
  </si>
  <si>
    <t>Town1</t>
  </si>
  <si>
    <t>(A) market rents with utility allowance adjustments for the geographic area in which the property is located as determined by the federal office of Housing and Urban Development or in the case of properties authorized under 42 U.S.C. § 1437, 12 U.S.C. § 1701q, 42 U.S.C. § 1485, 12 U.S.C. § 1715z-1, 42 U.S.C. § 1437f, and 24 CFR Part 882 Subpart D and E, the higher of contract rents (meaning the amount of federal rental assistance plus any tenant contribution) and HUD market rents;</t>
  </si>
  <si>
    <t>(B) actual expenses incurred with respect to the property which shall be provided by the property owner in a format acceptable to the commissioner and certified by an independent third party, such as a certified public accounting firm or public or quasi-public funding agency;</t>
  </si>
  <si>
    <t>32 V.S.A. §3481</t>
  </si>
  <si>
    <t xml:space="preserve">Actual monthly income per commercial unit </t>
  </si>
  <si>
    <t>32 V.S.A. §3481(1)</t>
  </si>
  <si>
    <t>2.  Fill in the blue-shaded boxes to include:</t>
  </si>
  <si>
    <t xml:space="preserve"> </t>
  </si>
  <si>
    <t>Property Taxes (if actual expenses includes property taxes)</t>
  </si>
  <si>
    <t>North Bennington</t>
  </si>
  <si>
    <t>TNAME</t>
  </si>
  <si>
    <t>Warren Gore</t>
  </si>
  <si>
    <t>Enosburgh</t>
  </si>
  <si>
    <t>Alburgh</t>
  </si>
  <si>
    <t>Isle La Motte</t>
  </si>
  <si>
    <t>Orleans ID</t>
  </si>
  <si>
    <t>Buels gore, Chittenden County</t>
  </si>
  <si>
    <t>Albany Town, Orleans County</t>
  </si>
  <si>
    <t>Alburgh Town, Grand Isle County</t>
  </si>
  <si>
    <t>Town code result</t>
  </si>
  <si>
    <t>Addison Town, Addison County</t>
  </si>
  <si>
    <t>Andover Town, Windsor County</t>
  </si>
  <si>
    <t>Arlington Town, Bennington County</t>
  </si>
  <si>
    <t>Athens Town, Windham County</t>
  </si>
  <si>
    <t>Averill Town, Essex County</t>
  </si>
  <si>
    <t>Bakersfield Town, Franklin County</t>
  </si>
  <si>
    <t>Baltimore Town, Windsor County</t>
  </si>
  <si>
    <t>Barnard Town, Windsor County</t>
  </si>
  <si>
    <t>Barnet Town, Caledonia County</t>
  </si>
  <si>
    <t>Barre Town, Washington County</t>
  </si>
  <si>
    <t>Barton Town, Orleans County</t>
  </si>
  <si>
    <t>Belvidere Town, Lamoille County</t>
  </si>
  <si>
    <t>Bennington Town, Bennington County</t>
  </si>
  <si>
    <t>Benson Town, Rutland County</t>
  </si>
  <si>
    <t>Berkshire Town, Franklin County</t>
  </si>
  <si>
    <t>Berlin Town, Washington County</t>
  </si>
  <si>
    <t>Bethel Town, Windsor County</t>
  </si>
  <si>
    <t>Bloomfield Town, Essex County</t>
  </si>
  <si>
    <t>Bolton Town, Chittenden County</t>
  </si>
  <si>
    <t>Bradford Town, Orange County</t>
  </si>
  <si>
    <t>Braintree Town, Orange County</t>
  </si>
  <si>
    <t>Brandon Town, Rutland County</t>
  </si>
  <si>
    <t>Brattleboro Town, Windham County</t>
  </si>
  <si>
    <t>Bridgewater Town, Windsor County</t>
  </si>
  <si>
    <t>Bridport Town, Addison County</t>
  </si>
  <si>
    <t>Brighton Town, Essex County</t>
  </si>
  <si>
    <t>Bristol Town, Addison County</t>
  </si>
  <si>
    <t>Brookfield Town, Orange County</t>
  </si>
  <si>
    <t>Brookline Town, Windham County</t>
  </si>
  <si>
    <t>Brownington Town, Orleans County</t>
  </si>
  <si>
    <t>Brunswick Town, Essex County</t>
  </si>
  <si>
    <t>Burke Town, Caledonia County</t>
  </si>
  <si>
    <t>Cabot Town, Washington County</t>
  </si>
  <si>
    <t>Calais Town, Washington County</t>
  </si>
  <si>
    <t>Cambridge Town, Lamoille County</t>
  </si>
  <si>
    <t>Canaan Town, Essex County</t>
  </si>
  <si>
    <t>Castleton Town, Rutland County</t>
  </si>
  <si>
    <t>Cavendish Town, Windsor County</t>
  </si>
  <si>
    <t>Charleston Town, Orleans County</t>
  </si>
  <si>
    <t>Charlotte Town, Chittenden County</t>
  </si>
  <si>
    <t>Chelsea Town, Orange County</t>
  </si>
  <si>
    <t>Chester Town, Windsor County</t>
  </si>
  <si>
    <t>Chittenden Town, Rutland County</t>
  </si>
  <si>
    <t>Clarendon Town, Rutland County</t>
  </si>
  <si>
    <t>Colchester Town, Chittenden County</t>
  </si>
  <si>
    <t>Concord Town, Essex County</t>
  </si>
  <si>
    <t>Corinth Town, Orange County</t>
  </si>
  <si>
    <t>Cornwall Town, Addison County</t>
  </si>
  <si>
    <t>Coventry Town, Orleans County</t>
  </si>
  <si>
    <t>Craftsbury Town, Orleans County</t>
  </si>
  <si>
    <t>Danby Town, Rutland County</t>
  </si>
  <si>
    <t>Danville Town, Caledonia County</t>
  </si>
  <si>
    <t>Derby Town, Orleans County</t>
  </si>
  <si>
    <t>Dorset Town, Bennington County</t>
  </si>
  <si>
    <t>Dover Town, Windham County</t>
  </si>
  <si>
    <t>Dummerston Town, Windham County</t>
  </si>
  <si>
    <t>Duxbury Town, Washington County</t>
  </si>
  <si>
    <t>East Haven Town, Essex County</t>
  </si>
  <si>
    <t>East Montpelier Town, Washington County</t>
  </si>
  <si>
    <t>Eden Town, Lamoille County</t>
  </si>
  <si>
    <t>Elmore Town, Lamoille County</t>
  </si>
  <si>
    <t>Enosburgh Town, Franklin County</t>
  </si>
  <si>
    <t>Essex Town, Chittenden County</t>
  </si>
  <si>
    <t>Fair Haven Town, Rutland County</t>
  </si>
  <si>
    <t>Fairfax Town, Franklin County</t>
  </si>
  <si>
    <t>Fairfield Town, Franklin County</t>
  </si>
  <si>
    <t>Fairlee Town, Orange County</t>
  </si>
  <si>
    <t>Fayston Town, Washington County</t>
  </si>
  <si>
    <t>Ferdinand Town, Essex County</t>
  </si>
  <si>
    <t>Ferrisburgh Town, Addison County</t>
  </si>
  <si>
    <t>Fletcher Town, Franklin County</t>
  </si>
  <si>
    <t>Franklin Town, Franklin County</t>
  </si>
  <si>
    <t>Georgia Town, Franklin County</t>
  </si>
  <si>
    <t>Glastenbury Town, Bennington County</t>
  </si>
  <si>
    <t>Glover Town, Orleans County</t>
  </si>
  <si>
    <t>Goshen Town, Addison County</t>
  </si>
  <si>
    <t>Grafton Town, Windham County</t>
  </si>
  <si>
    <t>Granby Town, Essex County</t>
  </si>
  <si>
    <t>Grand Isle Town, Grand Isle County</t>
  </si>
  <si>
    <t>Granville Town, Addison County</t>
  </si>
  <si>
    <t>Greensboro Town, Orleans County</t>
  </si>
  <si>
    <t>Groton Town, Caledonia County</t>
  </si>
  <si>
    <t>Guildhall Town, Essex County</t>
  </si>
  <si>
    <t>Guilford Town, Windham County</t>
  </si>
  <si>
    <t>Halifax Town, Windham County</t>
  </si>
  <si>
    <t>Hancock Town, Addison County</t>
  </si>
  <si>
    <t>Hardwick Town, Caledonia County</t>
  </si>
  <si>
    <t>Hartford Town, Windsor County</t>
  </si>
  <si>
    <t>Hartland Town, Windsor County</t>
  </si>
  <si>
    <t>Highgate Town, Franklin County</t>
  </si>
  <si>
    <t>Hinesburg Town, Chittenden County</t>
  </si>
  <si>
    <t>Holland Town, Orleans County</t>
  </si>
  <si>
    <t>Hubbardton Town, Rutland County</t>
  </si>
  <si>
    <t>Huntington Town, Chittenden County</t>
  </si>
  <si>
    <t>Hyde Park Town, Lamoille County</t>
  </si>
  <si>
    <t>Ira Town, Rutland County</t>
  </si>
  <si>
    <t>Irasburg Town, Orleans County</t>
  </si>
  <si>
    <t>Isle La Motte Town, Grand Isle County</t>
  </si>
  <si>
    <t>Jamaica Town, Windham County</t>
  </si>
  <si>
    <t>Jay Town, Orleans County</t>
  </si>
  <si>
    <t>Jericho Town, Chittenden County</t>
  </si>
  <si>
    <t>Johnson Town, Lamoille County</t>
  </si>
  <si>
    <t>Killington Town, Rutland County</t>
  </si>
  <si>
    <t>Kirby Town, Caledonia County</t>
  </si>
  <si>
    <t>Landgrove Town, Bennington County</t>
  </si>
  <si>
    <t>Leicester Town, Addison County</t>
  </si>
  <si>
    <t>Lemington Town, Essex County</t>
  </si>
  <si>
    <t>Lewis Town, Essex County</t>
  </si>
  <si>
    <t>Lincoln Town, Addison County</t>
  </si>
  <si>
    <t>Londonderry Town, Windham County</t>
  </si>
  <si>
    <t>Lowell Town, Orleans County</t>
  </si>
  <si>
    <t>Ludlow Town, Windsor County</t>
  </si>
  <si>
    <t>Lunenburg Town, Essex County</t>
  </si>
  <si>
    <t>Lyndon Town, Caledonia County</t>
  </si>
  <si>
    <t>Maidstone Town, Essex County</t>
  </si>
  <si>
    <t>Manchester Town, Bennington County</t>
  </si>
  <si>
    <t>Marlboro Town, Windham County</t>
  </si>
  <si>
    <t>Marshfield Town, Washington County</t>
  </si>
  <si>
    <t>Mendon Town, Rutland County</t>
  </si>
  <si>
    <t>Middlebury Town, Addison County</t>
  </si>
  <si>
    <t>Middlesex Town, Washington County</t>
  </si>
  <si>
    <t>MiddleTown Springs Town, Rutland County</t>
  </si>
  <si>
    <t>Milton Town, Chittenden County</t>
  </si>
  <si>
    <t>Monkton Town, Addison County</t>
  </si>
  <si>
    <t>Montgomery Town, Franklin County</t>
  </si>
  <si>
    <t>Morgan Town, Orleans County</t>
  </si>
  <si>
    <t>MorrisTown Town, Lamoille County</t>
  </si>
  <si>
    <t>Mount Holly Town, Rutland County</t>
  </si>
  <si>
    <t>Mount Tabor Town, Rutland County</t>
  </si>
  <si>
    <t>New Haven Town, Addison County</t>
  </si>
  <si>
    <t>Newark Town, Caledonia County</t>
  </si>
  <si>
    <t>Newbury Town, Orange County</t>
  </si>
  <si>
    <t>Newfane Town, Windham County</t>
  </si>
  <si>
    <t>Newport Town, Orleans County</t>
  </si>
  <si>
    <t>North Hero Town, Grand Isle County</t>
  </si>
  <si>
    <t>Northfield Town, Washington County</t>
  </si>
  <si>
    <t>Norton Town, Essex County</t>
  </si>
  <si>
    <t>Norwich Town, Windsor County</t>
  </si>
  <si>
    <t>Orange Town, Orange County</t>
  </si>
  <si>
    <t>Orwell Town, Addison County</t>
  </si>
  <si>
    <t>Panton Town, Addison County</t>
  </si>
  <si>
    <t>Pawlet Town, Rutland County</t>
  </si>
  <si>
    <t>Peacham Town, Caledonia County</t>
  </si>
  <si>
    <t>Peru Town, Bennington County</t>
  </si>
  <si>
    <t>Pittsfield Town, Rutland County</t>
  </si>
  <si>
    <t>Pittsford Town, Rutland County</t>
  </si>
  <si>
    <t>Plainfield Town, Washington County</t>
  </si>
  <si>
    <t>Plymouth Town, Windsor County</t>
  </si>
  <si>
    <t>Pomfret Town, Windsor County</t>
  </si>
  <si>
    <t>Poultney Town, Rutland County</t>
  </si>
  <si>
    <t>Pownal Town, Bennington County</t>
  </si>
  <si>
    <t>Proctor Town, Rutland County</t>
  </si>
  <si>
    <t>Putney Town, Windham County</t>
  </si>
  <si>
    <t>Randolph Town, Orange County</t>
  </si>
  <si>
    <t>Reading Town, Windsor County</t>
  </si>
  <si>
    <t>Readsboro Town, Bennington County</t>
  </si>
  <si>
    <t>Richford Town, Franklin County</t>
  </si>
  <si>
    <t>Richmond Town, Chittenden County</t>
  </si>
  <si>
    <t>Ripton Town, Addison County</t>
  </si>
  <si>
    <t>Rochester Town, Windsor County</t>
  </si>
  <si>
    <t>Rockingham Town, Windham County</t>
  </si>
  <si>
    <t>Roxbury Town, Washington County</t>
  </si>
  <si>
    <t>Royalton Town, Windsor County</t>
  </si>
  <si>
    <t>Rupert Town, Bennington County</t>
  </si>
  <si>
    <t>Rutland Town, Rutland County</t>
  </si>
  <si>
    <t>Ryegate Town, Caledonia County</t>
  </si>
  <si>
    <t>Salisbury Town, Addison County</t>
  </si>
  <si>
    <t>Sandgate Town, Bennington County</t>
  </si>
  <si>
    <t>Searsburg Town, Bennington County</t>
  </si>
  <si>
    <t>Shaftsbury Town, Bennington County</t>
  </si>
  <si>
    <t>Sharon Town, Windsor County</t>
  </si>
  <si>
    <t>Sheffield Town, Caledonia County</t>
  </si>
  <si>
    <t>Shelburne Town, Chittenden County</t>
  </si>
  <si>
    <t>Sheldon Town, Franklin County</t>
  </si>
  <si>
    <t>Shoreham Town, Addison County</t>
  </si>
  <si>
    <t>Shrewsbury Town, Rutland County</t>
  </si>
  <si>
    <t>Somerset Town, Windham County</t>
  </si>
  <si>
    <t>South Hero Town, Grand Isle County</t>
  </si>
  <si>
    <t>Springfield Town, Windsor County</t>
  </si>
  <si>
    <t>St. Albans Town, Franklin County</t>
  </si>
  <si>
    <t>St. George Town, Chittenden County</t>
  </si>
  <si>
    <t>St. Johnsbury Town, Caledonia County</t>
  </si>
  <si>
    <t>Stamford Town, Bennington County</t>
  </si>
  <si>
    <t>Stannard Town, Caledonia County</t>
  </si>
  <si>
    <t>Starksboro Town, Addison County</t>
  </si>
  <si>
    <t>Stockbridge Town, Windsor County</t>
  </si>
  <si>
    <t>Stowe Town, Lamoille County</t>
  </si>
  <si>
    <t>Strafford Town, Orange County</t>
  </si>
  <si>
    <t>Stratton Town, Windham County</t>
  </si>
  <si>
    <t>Sudbury Town, Rutland County</t>
  </si>
  <si>
    <t>Sunderland Town, Bennington County</t>
  </si>
  <si>
    <t>Sutton Town, Caledonia County</t>
  </si>
  <si>
    <t>Swanton Town, Franklin County</t>
  </si>
  <si>
    <t>Thetford Town, Orange County</t>
  </si>
  <si>
    <t>Tinmouth Town, Rutland County</t>
  </si>
  <si>
    <t>Topsham Town, Orange County</t>
  </si>
  <si>
    <t>Townshend Town, Windham County</t>
  </si>
  <si>
    <t>Troy Town, Orleans County</t>
  </si>
  <si>
    <t>Tunbridge Town, Orange County</t>
  </si>
  <si>
    <t>Underhill Town, Chittenden County</t>
  </si>
  <si>
    <t>Vernon Town, Windham County</t>
  </si>
  <si>
    <t>Vershire Town, Orange County</t>
  </si>
  <si>
    <t>Victory Town, Essex County</t>
  </si>
  <si>
    <t>Waitsfield Town, Washington County</t>
  </si>
  <si>
    <t>Walden Town, Caledonia County</t>
  </si>
  <si>
    <t>Wallingford Town, Rutland County</t>
  </si>
  <si>
    <t>Waltham Town, Addison County</t>
  </si>
  <si>
    <t>Wardsboro Town, Windham County</t>
  </si>
  <si>
    <t>Warren Town, Washington County</t>
  </si>
  <si>
    <t>Washington Town, Orange County</t>
  </si>
  <si>
    <t>Waterbury Town, Washington County</t>
  </si>
  <si>
    <t>Waterford Town, Caledonia County</t>
  </si>
  <si>
    <t>Waterville Town, Lamoille County</t>
  </si>
  <si>
    <t>Weathersfield Town, Windsor County</t>
  </si>
  <si>
    <t>Wells Town, Rutland County</t>
  </si>
  <si>
    <t>West Fairlee Town, Orange County</t>
  </si>
  <si>
    <t>West Haven Town, Rutland County</t>
  </si>
  <si>
    <t>West Rutland Town, Rutland County</t>
  </si>
  <si>
    <t>West Windsor Town, Windsor County</t>
  </si>
  <si>
    <t>Westfield Town, Orleans County</t>
  </si>
  <si>
    <t>Westford Town, Chittenden County</t>
  </si>
  <si>
    <t>Westminster Town, Windham County</t>
  </si>
  <si>
    <t>Westmore Town, Orleans County</t>
  </si>
  <si>
    <t>Weston Town, Windsor County</t>
  </si>
  <si>
    <t>Weybridge Town, Addison County</t>
  </si>
  <si>
    <t>Wheelock Town, Caledonia County</t>
  </si>
  <si>
    <t>Whiting Town, Addison County</t>
  </si>
  <si>
    <t>Whitingham Town, Windham County</t>
  </si>
  <si>
    <t>WilliamsTown Town, Orange County</t>
  </si>
  <si>
    <t>Williston Town, Chittenden County</t>
  </si>
  <si>
    <t>Wilmington Town, Windham County</t>
  </si>
  <si>
    <t>Windham Town, Windham County</t>
  </si>
  <si>
    <t>Windsor Town, Windsor County</t>
  </si>
  <si>
    <t>Winhall Town, Bennington County</t>
  </si>
  <si>
    <t>Wolcott Town, Lamoille County</t>
  </si>
  <si>
    <t>Woodbury Town, Washington County</t>
  </si>
  <si>
    <t>Woodford Town, Bennington County</t>
  </si>
  <si>
    <t>Woodstock Town, Windsor County</t>
  </si>
  <si>
    <t>Worcester Town, Washington County</t>
  </si>
  <si>
    <t>Barre City, Washington County</t>
  </si>
  <si>
    <t>Burlington City, Chittenden County</t>
  </si>
  <si>
    <t>Montpelier City, Washington County</t>
  </si>
  <si>
    <t>Newport City, Orleans County</t>
  </si>
  <si>
    <t>Rutland City, Rutland County</t>
  </si>
  <si>
    <t>South Burlington City, Chittenden County</t>
  </si>
  <si>
    <t>St. Albans City, Franklin County</t>
  </si>
  <si>
    <t>Vergennes City, Addison County</t>
  </si>
  <si>
    <t>Winooski City, Chittenden County</t>
  </si>
  <si>
    <t>Avery's Gore, Essex County</t>
  </si>
  <si>
    <t>Warner's Grant, Essex County</t>
  </si>
  <si>
    <t>Warren's Gore, Essex County</t>
  </si>
  <si>
    <t>SCHEFTR_HS</t>
  </si>
  <si>
    <t>SCHEFTR_NR</t>
  </si>
  <si>
    <t>LOCAGR_EFTR</t>
  </si>
  <si>
    <t>MUN_EFTR</t>
  </si>
  <si>
    <t>Essex County Unified UTG</t>
  </si>
  <si>
    <t>Moretown Town, Washington County</t>
  </si>
  <si>
    <t>g</t>
  </si>
  <si>
    <t>2018 Eff Tax Rate from PVR Annual Report</t>
  </si>
  <si>
    <t>100% Market Value as of April 1, 2019</t>
  </si>
  <si>
    <t>LOA - Enter whole number percentage, eg. 90 for ninety percent.  Level of Assessment is the overall ratio of assessed values to fair market values as of assessment date.  Determine by comparing arms-length sales prices to listed values for one year period prior to April 1, 2019.</t>
  </si>
  <si>
    <t>ee</t>
  </si>
  <si>
    <t>LOA - Level of Assessment - Town's estimate of the overall ratio of listed values to fair market values for April 1, 2018 grand list</t>
  </si>
  <si>
    <r>
      <rPr>
        <b/>
        <sz val="10"/>
        <rFont val="Arial"/>
        <family val="2"/>
      </rPr>
      <t>*Note:</t>
    </r>
    <r>
      <rPr>
        <sz val="10"/>
        <rFont val="Arial"/>
        <family val="2"/>
      </rPr>
      <t xml:space="preserve"> If nothing is input, program defaults to effective tax rate from 2018 Annual Report (nonres educ + town + local agreement rate)</t>
    </r>
  </si>
  <si>
    <r>
      <rPr>
        <b/>
        <vertAlign val="subscript"/>
        <sz val="14"/>
        <rFont val="Arial"/>
        <family val="2"/>
      </rPr>
      <t xml:space="preserve">Allowances for Tenant-                   </t>
    </r>
    <r>
      <rPr>
        <b/>
        <sz val="9"/>
        <rFont val="Arial"/>
        <family val="2"/>
      </rPr>
      <t xml:space="preserve">U.S. Department of Housing                                               </t>
    </r>
    <r>
      <rPr>
        <vertAlign val="superscript"/>
        <sz val="8"/>
        <rFont val="Arial"/>
        <family val="2"/>
      </rPr>
      <t>OMB Approval No. 2577-0169</t>
    </r>
  </si>
  <si>
    <r>
      <rPr>
        <b/>
        <sz val="14"/>
        <rFont val="Arial"/>
        <family val="2"/>
      </rPr>
      <t>Furnished Utilities and Other Services</t>
    </r>
  </si>
  <si>
    <r>
      <rPr>
        <sz val="8"/>
        <rFont val="Arial"/>
        <family val="2"/>
      </rPr>
      <t>See Public Reporting Statement and Instructions on back</t>
    </r>
  </si>
  <si>
    <r>
      <rPr>
        <b/>
        <sz val="9"/>
        <rFont val="Arial"/>
        <family val="2"/>
      </rPr>
      <t>and Urban Development</t>
    </r>
  </si>
  <si>
    <r>
      <rPr>
        <sz val="9"/>
        <rFont val="Arial"/>
        <family val="2"/>
      </rPr>
      <t>Office of Public and Indian Housing</t>
    </r>
  </si>
  <si>
    <r>
      <rPr>
        <sz val="8"/>
        <rFont val="Arial"/>
        <family val="2"/>
      </rPr>
      <t>(exp. 04/30/2018)</t>
    </r>
  </si>
  <si>
    <r>
      <rPr>
        <sz val="12"/>
        <rFont val="Arial"/>
        <family val="2"/>
      </rPr>
      <t>Vermont State Housing Authority</t>
    </r>
  </si>
  <si>
    <r>
      <rPr>
        <sz val="14"/>
        <rFont val="Arial"/>
        <family val="2"/>
      </rPr>
      <t>Single Family</t>
    </r>
  </si>
  <si>
    <r>
      <rPr>
        <sz val="8"/>
        <rFont val="Arial"/>
        <family val="2"/>
      </rPr>
      <t>Utility or Service</t>
    </r>
  </si>
  <si>
    <r>
      <rPr>
        <sz val="8"/>
        <rFont val="Arial"/>
        <family val="2"/>
      </rPr>
      <t>Monthly Dollar Allowances</t>
    </r>
  </si>
  <si>
    <r>
      <rPr>
        <sz val="8"/>
        <rFont val="Arial"/>
        <family val="2"/>
      </rPr>
      <t>0 BR</t>
    </r>
  </si>
  <si>
    <r>
      <rPr>
        <sz val="8"/>
        <rFont val="Arial"/>
        <family val="2"/>
      </rPr>
      <t>1 BR</t>
    </r>
  </si>
  <si>
    <r>
      <rPr>
        <sz val="8"/>
        <rFont val="Arial"/>
        <family val="2"/>
      </rPr>
      <t>2 BR</t>
    </r>
  </si>
  <si>
    <r>
      <rPr>
        <sz val="8"/>
        <rFont val="Arial"/>
        <family val="2"/>
      </rPr>
      <t>3 BR</t>
    </r>
  </si>
  <si>
    <r>
      <rPr>
        <sz val="8"/>
        <rFont val="Arial"/>
        <family val="2"/>
      </rPr>
      <t>4 BR</t>
    </r>
  </si>
  <si>
    <r>
      <rPr>
        <sz val="8"/>
        <rFont val="Arial"/>
        <family val="2"/>
      </rPr>
      <t>5 BR</t>
    </r>
  </si>
  <si>
    <r>
      <rPr>
        <sz val="9"/>
        <rFont val="Arial"/>
        <family val="2"/>
      </rPr>
      <t>Heating</t>
    </r>
  </si>
  <si>
    <r>
      <rPr>
        <sz val="9"/>
        <rFont val="Arial"/>
        <family val="2"/>
      </rPr>
      <t>a.  Natural Gas</t>
    </r>
  </si>
  <si>
    <r>
      <rPr>
        <sz val="9"/>
        <rFont val="Arial"/>
        <family val="2"/>
      </rPr>
      <t>b.  Bottle Gas</t>
    </r>
  </si>
  <si>
    <r>
      <rPr>
        <sz val="9"/>
        <rFont val="Arial"/>
        <family val="2"/>
      </rPr>
      <t>c.  Electric</t>
    </r>
  </si>
  <si>
    <r>
      <rPr>
        <sz val="9"/>
        <rFont val="Arial"/>
        <family val="2"/>
      </rPr>
      <t>d.  Kerosene</t>
    </r>
  </si>
  <si>
    <r>
      <rPr>
        <sz val="9"/>
        <rFont val="Arial"/>
        <family val="2"/>
      </rPr>
      <t>e.  Wood</t>
    </r>
  </si>
  <si>
    <r>
      <rPr>
        <sz val="9"/>
        <rFont val="Arial"/>
        <family val="2"/>
      </rPr>
      <t>f.   Oil</t>
    </r>
  </si>
  <si>
    <r>
      <rPr>
        <sz val="9"/>
        <rFont val="Arial"/>
        <family val="2"/>
      </rPr>
      <t>Cooking</t>
    </r>
  </si>
  <si>
    <r>
      <rPr>
        <sz val="9"/>
        <rFont val="Arial"/>
        <family val="2"/>
      </rPr>
      <t>Other Electric</t>
    </r>
  </si>
  <si>
    <r>
      <rPr>
        <sz val="9"/>
        <rFont val="Arial"/>
        <family val="2"/>
      </rPr>
      <t>Air Conditioning</t>
    </r>
  </si>
  <si>
    <r>
      <rPr>
        <sz val="9"/>
        <rFont val="Arial"/>
        <family val="2"/>
      </rPr>
      <t>Water Heating</t>
    </r>
  </si>
  <si>
    <r>
      <rPr>
        <sz val="9"/>
        <rFont val="Arial"/>
        <family val="2"/>
      </rPr>
      <t>d.  Oil</t>
    </r>
  </si>
  <si>
    <r>
      <rPr>
        <sz val="9"/>
        <rFont val="Arial"/>
        <family val="2"/>
      </rPr>
      <t>Water</t>
    </r>
  </si>
  <si>
    <r>
      <rPr>
        <sz val="9"/>
        <rFont val="Arial"/>
        <family val="2"/>
      </rPr>
      <t>Sewer</t>
    </r>
  </si>
  <si>
    <r>
      <rPr>
        <sz val="9"/>
        <rFont val="Arial"/>
        <family val="2"/>
      </rPr>
      <t>Trash Collection-pick up</t>
    </r>
  </si>
  <si>
    <r>
      <rPr>
        <sz val="9"/>
        <rFont val="Arial"/>
        <family val="2"/>
      </rPr>
      <t>Trash Collection-drop off</t>
    </r>
  </si>
  <si>
    <r>
      <rPr>
        <sz val="9"/>
        <rFont val="Arial"/>
        <family val="2"/>
      </rPr>
      <t>Range/Microwave</t>
    </r>
  </si>
  <si>
    <r>
      <rPr>
        <sz val="9"/>
        <rFont val="Arial"/>
        <family val="2"/>
      </rPr>
      <t>Refrigerator</t>
    </r>
  </si>
  <si>
    <r>
      <rPr>
        <sz val="9"/>
        <rFont val="Arial"/>
        <family val="2"/>
      </rPr>
      <t>Other -- specify</t>
    </r>
  </si>
  <si>
    <r>
      <rPr>
        <b/>
        <sz val="9"/>
        <rFont val="Arial"/>
        <family val="2"/>
      </rPr>
      <t xml:space="preserve">Actual Family Allowances </t>
    </r>
    <r>
      <rPr>
        <sz val="8"/>
        <rFont val="Arial"/>
        <family val="2"/>
      </rPr>
      <t>To be used by the family to compute allowance. Complete below for the actual unit rented.</t>
    </r>
  </si>
  <si>
    <r>
      <rPr>
        <sz val="9"/>
        <rFont val="Arial"/>
        <family val="2"/>
      </rPr>
      <t>Utility or Service</t>
    </r>
  </si>
  <si>
    <r>
      <rPr>
        <sz val="9"/>
        <rFont val="Arial"/>
        <family val="2"/>
      </rPr>
      <t>per month cost</t>
    </r>
  </si>
  <si>
    <r>
      <rPr>
        <sz val="9"/>
        <rFont val="Arial"/>
        <family val="2"/>
      </rPr>
      <t>$</t>
    </r>
  </si>
  <si>
    <r>
      <rPr>
        <sz val="7"/>
        <rFont val="Arial"/>
        <family val="2"/>
      </rPr>
      <t>Name of Family</t>
    </r>
  </si>
  <si>
    <r>
      <rPr>
        <sz val="7"/>
        <rFont val="Arial"/>
        <family val="2"/>
      </rPr>
      <t>Address of Unit</t>
    </r>
  </si>
  <si>
    <r>
      <rPr>
        <sz val="9"/>
        <rFont val="Arial"/>
        <family val="2"/>
      </rPr>
      <t>Trash Collection</t>
    </r>
  </si>
  <si>
    <r>
      <rPr>
        <sz val="7"/>
        <rFont val="Arial"/>
        <family val="2"/>
      </rPr>
      <t>Number of Bedrooms</t>
    </r>
  </si>
  <si>
    <r>
      <rPr>
        <sz val="9"/>
        <rFont val="Arial"/>
        <family val="2"/>
      </rPr>
      <t>Other</t>
    </r>
  </si>
  <si>
    <r>
      <rPr>
        <b/>
        <sz val="9"/>
        <rFont val="Arial"/>
        <family val="2"/>
      </rPr>
      <t>Total</t>
    </r>
  </si>
  <si>
    <r>
      <rPr>
        <sz val="8"/>
        <rFont val="Arial"/>
        <family val="2"/>
      </rPr>
      <t xml:space="preserve">Previous editions are obsolete                                                                     </t>
    </r>
    <r>
      <rPr>
        <vertAlign val="superscript"/>
        <sz val="6"/>
        <rFont val="Arial"/>
        <family val="2"/>
      </rPr>
      <t xml:space="preserve">Page 1 of 1                                                                                                                           </t>
    </r>
    <r>
      <rPr>
        <vertAlign val="superscript"/>
        <sz val="8"/>
        <rFont val="Arial"/>
        <family val="2"/>
      </rPr>
      <t xml:space="preserve">form </t>
    </r>
    <r>
      <rPr>
        <b/>
        <vertAlign val="superscript"/>
        <sz val="8"/>
        <rFont val="Arial"/>
        <family val="2"/>
      </rPr>
      <t xml:space="preserve">HUD-52667 </t>
    </r>
    <r>
      <rPr>
        <vertAlign val="superscript"/>
        <sz val="8"/>
        <rFont val="Arial"/>
        <family val="2"/>
      </rPr>
      <t xml:space="preserve">(04/15) </t>
    </r>
    <r>
      <rPr>
        <sz val="8"/>
        <rFont val="Arial"/>
        <family val="2"/>
      </rPr>
      <t>ref. Handbook 7420.8</t>
    </r>
  </si>
  <si>
    <r>
      <rPr>
        <sz val="14"/>
        <rFont val="Arial"/>
        <family val="2"/>
      </rPr>
      <t>Multi Family</t>
    </r>
  </si>
  <si>
    <r>
      <rPr>
        <b/>
        <sz val="9"/>
        <rFont val="Arial"/>
        <family val="2"/>
      </rPr>
      <t xml:space="preserve">Actual Family Allowances </t>
    </r>
    <r>
      <rPr>
        <sz val="8"/>
        <rFont val="Arial"/>
        <family val="2"/>
      </rPr>
      <t xml:space="preserve">To be used by the family to compute allowance.
</t>
    </r>
    <r>
      <rPr>
        <sz val="8"/>
        <rFont val="Arial"/>
        <family val="2"/>
      </rPr>
      <t>Complete below for the actual unit rented.</t>
    </r>
  </si>
  <si>
    <r>
      <rPr>
        <sz val="8"/>
        <rFont val="Arial"/>
        <family val="2"/>
      </rPr>
      <t xml:space="preserve">Previous editions are obsolete                                                                     </t>
    </r>
    <r>
      <rPr>
        <vertAlign val="superscript"/>
        <sz val="6"/>
        <rFont val="Arial"/>
        <family val="2"/>
      </rPr>
      <t>Page 1 of 1</t>
    </r>
  </si>
  <si>
    <r>
      <rPr>
        <sz val="8"/>
        <rFont val="Arial"/>
        <family val="2"/>
      </rPr>
      <t xml:space="preserve">form </t>
    </r>
    <r>
      <rPr>
        <b/>
        <sz val="8"/>
        <rFont val="Arial"/>
        <family val="2"/>
      </rPr>
      <t xml:space="preserve">HUD-52667 </t>
    </r>
    <r>
      <rPr>
        <sz val="8"/>
        <rFont val="Arial"/>
        <family val="2"/>
      </rPr>
      <t>(04/15)</t>
    </r>
  </si>
  <si>
    <r>
      <rPr>
        <sz val="8"/>
        <rFont val="Arial"/>
        <family val="2"/>
      </rPr>
      <t>ref. Handbook 7420.8</t>
    </r>
  </si>
  <si>
    <t>ADDISON</t>
  </si>
  <si>
    <t>ORLEANS</t>
  </si>
  <si>
    <t>GRAND ISLE</t>
  </si>
  <si>
    <t>WINDSOR</t>
  </si>
  <si>
    <t>BENNINGTON</t>
  </si>
  <si>
    <t>WINDHAM</t>
  </si>
  <si>
    <t>ESSEX</t>
  </si>
  <si>
    <t>FRANKLIN</t>
  </si>
  <si>
    <t>CALEDONIA</t>
  </si>
  <si>
    <t>WASHINGTON</t>
  </si>
  <si>
    <t>LAMOILLE</t>
  </si>
  <si>
    <t>RUTLAND</t>
  </si>
  <si>
    <t>CHITTENDEN</t>
  </si>
  <si>
    <t>ORANGE</t>
  </si>
  <si>
    <t>Shaftsbury ID, Bennington County</t>
  </si>
  <si>
    <t>North Bennington, Bennington County</t>
  </si>
  <si>
    <t>Orleans ID, Orleans County</t>
  </si>
  <si>
    <t>Well River, Orange County</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</si>
</sst>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0.0"/>
    <numFmt numFmtId="167" formatCode="0.0%"/>
    <numFmt numFmtId="168" formatCode="_(&quot;$&quot;* #,##0.000_);_(&quot;$&quot;* \(#,##0.000\);_(&quot;$&quot;* &quot;-&quot;??_);_(@_)"/>
    <numFmt numFmtId="169" formatCode="_(&quot;$&quot;* #,##0.0000_);_(&quot;$&quot;* \(#,##0.0000\);_(&quot;$&quot;* &quot;-&quot;??_);_(@_)"/>
    <numFmt numFmtId="170" formatCode="_(* #,##0.0000_);_(* \(#,##0.0000\);_(* &quot;-&quot;????_);_(@_)"/>
    <numFmt numFmtId="171" formatCode="_(* #,##0.000_);_(* \(#,##0.000\);_(* &quot;-&quot;??_);_(@_)"/>
    <numFmt numFmtId="172" formatCode="_(* #,##0.0000_);_(* \(#,##0.0000\);_(* &quot;-&quot;??_);_(@_)"/>
    <numFmt numFmtId="173" formatCode="_(* #,##0.00000_);_(* \(#,##0.00000\);_(* &quot;-&quot;??_);_(@_)"/>
    <numFmt numFmtId="174" formatCode="_(* #,##0.000000_);_(* \(#,##0.000000\);_(* &quot;-&quot;??_);_(@_)"/>
    <numFmt numFmtId="175" formatCode="_(* #,##0.000000_);_(* \(#,##0.000000\);_(* &quot;-&quot;??????_);_(@_)"/>
    <numFmt numFmtId="176" formatCode="_(&quot;$&quot;* #,##0.00000_);_(&quot;$&quot;* \(#,##0.00000\);_(&quot;$&quot;* &quot;-&quot;??_);_(@_)"/>
    <numFmt numFmtId="177" formatCode="_(&quot;$&quot;* #,##0.000000_);_(&quot;$&quot;* \(#,##0.000000\);_(&quot;$&quot;* &quot;-&quot;??_);_(@_)"/>
    <numFmt numFmtId="178" formatCode="_(* #,##0.0_);_(* \(#,##0.0\);_(* &quot;-&quot;??_);_(@_)"/>
    <numFmt numFmtId="179" formatCode="_(* #,##0_);_(* \(#,##0\);_(* &quot;-&quot;??_);_(@_)"/>
    <numFmt numFmtId="180" formatCode="_(* #,##0.0_);_(* \(#,##0.0\);_(* &quot;-&quot;?_);_(@_)"/>
    <numFmt numFmtId="181" formatCode="0.000%"/>
    <numFmt numFmtId="182" formatCode="&quot;$&quot;#,##0"/>
    <numFmt numFmtId="183" formatCode="&quot;$&quot;#,##0.0"/>
    <numFmt numFmtId="184" formatCode="&quot;$&quot;#,##0.00"/>
    <numFmt numFmtId="185" formatCode="&quot;$&quot;#,##0.000"/>
    <numFmt numFmtId="186" formatCode="&quot;$&quot;#,##0.0000"/>
    <numFmt numFmtId="187" formatCode="0.000"/>
    <numFmt numFmtId="188" formatCode="&quot;$&quot;#,##0.0_);[Red]\(&quot;$&quot;#,##0.0\)"/>
    <numFmt numFmtId="189" formatCode="&quot;$&quot;#,##0.000_);[Red]\(&quot;$&quot;#,##0.000\)"/>
    <numFmt numFmtId="190" formatCode="&quot;$&quot;#,##0.0000_);[Red]\(&quot;$&quot;#,##0.0000\)"/>
    <numFmt numFmtId="191" formatCode="0.0000%"/>
    <numFmt numFmtId="192" formatCode="0.00000%"/>
    <numFmt numFmtId="193" formatCode="0.000000%"/>
    <numFmt numFmtId="194" formatCode="&quot;Yes&quot;;&quot;Yes&quot;;&quot;No&quot;"/>
    <numFmt numFmtId="195" formatCode="&quot;True&quot;;&quot;True&quot;;&quot;False&quot;"/>
    <numFmt numFmtId="196" formatCode="&quot;On&quot;;&quot;On&quot;;&quot;Off&quot;"/>
    <numFmt numFmtId="197" formatCode="[$€-2]\ #,##0.00_);[Red]\([$€-2]\ #,##0.00\)"/>
    <numFmt numFmtId="198" formatCode="[$-409]dddd\,\ mmmm\ dd\,\ yyyy"/>
    <numFmt numFmtId="199" formatCode="[$-409]mmmm\ d\,\ yyyy;@"/>
    <numFmt numFmtId="200" formatCode="0_);\(0\)"/>
    <numFmt numFmtId="201" formatCode="mm/d/yyyy;@"/>
  </numFmts>
  <fonts count="70">
    <font>
      <sz val="10"/>
      <name val="Arial"/>
      <family val="0"/>
    </font>
    <font>
      <b/>
      <sz val="14"/>
      <name val="Arial"/>
      <family val="2"/>
    </font>
    <font>
      <sz val="8"/>
      <name val="Arial"/>
      <family val="2"/>
    </font>
    <font>
      <b/>
      <sz val="10"/>
      <name val="Arial"/>
      <family val="2"/>
    </font>
    <font>
      <b/>
      <sz val="12"/>
      <name val="Arial"/>
      <family val="2"/>
    </font>
    <font>
      <sz val="16"/>
      <name val="Arial"/>
      <family val="2"/>
    </font>
    <font>
      <b/>
      <sz val="10"/>
      <name val="CG Times"/>
      <family val="1"/>
    </font>
    <font>
      <sz val="14"/>
      <name val="Arial"/>
      <family val="2"/>
    </font>
    <font>
      <sz val="11"/>
      <color indexed="8"/>
      <name val="Calibri"/>
      <family val="2"/>
    </font>
    <font>
      <sz val="10"/>
      <color indexed="8"/>
      <name val="Arial"/>
      <family val="2"/>
    </font>
    <font>
      <b/>
      <sz val="11"/>
      <color indexed="16"/>
      <name val="Arial"/>
      <family val="2"/>
    </font>
    <font>
      <sz val="11"/>
      <color indexed="16"/>
      <name val="Arial"/>
      <family val="2"/>
    </font>
    <font>
      <b/>
      <vertAlign val="subscript"/>
      <sz val="14"/>
      <name val="Arial"/>
      <family val="2"/>
    </font>
    <font>
      <b/>
      <sz val="9"/>
      <name val="Arial"/>
      <family val="2"/>
    </font>
    <font>
      <vertAlign val="superscript"/>
      <sz val="8"/>
      <name val="Arial"/>
      <family val="2"/>
    </font>
    <font>
      <sz val="9"/>
      <name val="Arial"/>
      <family val="2"/>
    </font>
    <font>
      <sz val="12"/>
      <name val="Arial"/>
      <family val="2"/>
    </font>
    <font>
      <sz val="7"/>
      <name val="Arial"/>
      <family val="2"/>
    </font>
    <font>
      <vertAlign val="superscript"/>
      <sz val="6"/>
      <name val="Arial"/>
      <family val="2"/>
    </font>
    <font>
      <b/>
      <vertAlign val="superscript"/>
      <sz val="8"/>
      <name val="Arial"/>
      <family val="2"/>
    </font>
    <font>
      <b/>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2"/>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10"/>
      <name val="Arial"/>
      <family val="2"/>
    </font>
    <font>
      <sz val="10"/>
      <color indexed="10"/>
      <name val="Arial"/>
      <family val="2"/>
    </font>
    <font>
      <b/>
      <sz val="12"/>
      <color indexed="8"/>
      <name val="Calibri"/>
      <family val="2"/>
    </font>
    <font>
      <sz val="14"/>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Arial"/>
      <family val="2"/>
    </font>
    <font>
      <sz val="10"/>
      <color rgb="FFFF0000"/>
      <name val="Arial"/>
      <family val="2"/>
    </font>
    <font>
      <b/>
      <sz val="12"/>
      <color theme="1"/>
      <name val="Calibri"/>
      <family val="2"/>
    </font>
    <font>
      <sz val="11"/>
      <color rgb="FF000000"/>
      <name val="Calibri"/>
      <family val="2"/>
    </font>
    <font>
      <sz val="14"/>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51"/>
        <bgColor indexed="64"/>
      </patternFill>
    </fill>
    <fill>
      <patternFill patternType="solid">
        <fgColor indexed="47"/>
        <bgColor indexed="64"/>
      </patternFill>
    </fill>
    <fill>
      <patternFill patternType="solid">
        <fgColor rgb="FFE5F4F7"/>
        <bgColor indexed="64"/>
      </patternFill>
    </fill>
    <fill>
      <patternFill patternType="solid">
        <fgColor indexed="22"/>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medium"/>
      <right style="medium"/>
      <top style="medium"/>
      <bottom style="mediu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rgb="FF000000"/>
      </left>
      <right style="medium"/>
      <top style="thin">
        <color rgb="FF000000"/>
      </top>
      <bottom style="thin">
        <color rgb="FF000000"/>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rgb="FF000000"/>
      </left>
      <right/>
      <top style="thin">
        <color rgb="FF000000"/>
      </top>
      <bottom style="thin">
        <color rgb="FF000000"/>
      </bottom>
    </border>
    <border>
      <left/>
      <right style="medium"/>
      <top style="thin">
        <color rgb="FF000000"/>
      </top>
      <bottom style="thin">
        <color rgb="FF000000"/>
      </bottom>
    </border>
    <border>
      <left style="medium"/>
      <right/>
      <top style="thin">
        <color rgb="FF000000"/>
      </top>
      <bottom/>
    </border>
    <border>
      <left/>
      <right/>
      <top style="thin">
        <color rgb="FF000000"/>
      </top>
      <bottom/>
    </border>
    <border>
      <left/>
      <right style="thin">
        <color rgb="FF000000"/>
      </right>
      <top style="thin">
        <color rgb="FF000000"/>
      </top>
      <bottom/>
    </border>
    <border>
      <left/>
      <right style="thin">
        <color rgb="FF000000"/>
      </right>
      <top/>
      <bottom/>
    </border>
    <border>
      <left style="medium"/>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style="medium"/>
      <top style="thin">
        <color rgb="FF000000"/>
      </top>
      <bottom/>
    </border>
    <border>
      <left style="thin">
        <color rgb="FF000000"/>
      </left>
      <right/>
      <top/>
      <bottom style="thin">
        <color rgb="FF000000"/>
      </bottom>
    </border>
    <border>
      <left/>
      <right style="medium"/>
      <top/>
      <bottom style="thin">
        <color rgb="FF000000"/>
      </bottom>
    </border>
    <border>
      <left style="medium"/>
      <right/>
      <top style="thin">
        <color rgb="FF000000"/>
      </top>
      <bottom style="thin">
        <color rgb="FF000000"/>
      </bottom>
    </border>
    <border>
      <left/>
      <right/>
      <top style="thin">
        <color rgb="FF000000"/>
      </top>
      <bottom style="thin">
        <color rgb="FF000000"/>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45" fillId="0" borderId="0">
      <alignment/>
      <protection/>
    </xf>
    <xf numFmtId="0" fontId="45" fillId="0" borderId="0">
      <alignment/>
      <protection/>
    </xf>
    <xf numFmtId="0" fontId="60" fillId="0" borderId="0">
      <alignment/>
      <protection/>
    </xf>
    <xf numFmtId="0" fontId="60" fillId="0" borderId="0">
      <alignment/>
      <protection/>
    </xf>
    <xf numFmtId="0" fontId="45" fillId="0" borderId="0">
      <alignment/>
      <protection/>
    </xf>
    <xf numFmtId="0" fontId="9"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20">
    <xf numFmtId="0" fontId="0" fillId="0" borderId="0" xfId="0" applyAlignment="1">
      <alignment/>
    </xf>
    <xf numFmtId="0" fontId="1" fillId="0" borderId="0" xfId="0" applyFont="1" applyAlignment="1">
      <alignment/>
    </xf>
    <xf numFmtId="0" fontId="0" fillId="0" borderId="10" xfId="0" applyBorder="1" applyAlignment="1">
      <alignment/>
    </xf>
    <xf numFmtId="0" fontId="0" fillId="0" borderId="0" xfId="0" applyAlignment="1">
      <alignment horizontal="center"/>
    </xf>
    <xf numFmtId="0" fontId="2" fillId="0" borderId="0" xfId="0" applyFont="1" applyAlignment="1">
      <alignment/>
    </xf>
    <xf numFmtId="0" fontId="3" fillId="0" borderId="0" xfId="0" applyFont="1" applyAlignment="1">
      <alignment/>
    </xf>
    <xf numFmtId="0" fontId="4" fillId="0" borderId="0" xfId="0" applyFont="1" applyAlignment="1" quotePrefix="1">
      <alignment horizontal="center"/>
    </xf>
    <xf numFmtId="0" fontId="0" fillId="0" borderId="11" xfId="0" applyBorder="1" applyAlignment="1">
      <alignment horizontal="center"/>
    </xf>
    <xf numFmtId="165" fontId="0" fillId="0" borderId="12" xfId="45" applyNumberFormat="1" applyFont="1" applyBorder="1" applyAlignment="1">
      <alignment/>
    </xf>
    <xf numFmtId="2" fontId="0" fillId="0" borderId="0" xfId="0" applyNumberFormat="1" applyAlignment="1" quotePrefix="1">
      <alignment/>
    </xf>
    <xf numFmtId="165" fontId="0" fillId="0" borderId="12" xfId="0" applyNumberFormat="1" applyBorder="1" applyAlignment="1">
      <alignment horizontal="center"/>
    </xf>
    <xf numFmtId="0" fontId="0" fillId="0" borderId="10" xfId="0" applyBorder="1" applyAlignment="1">
      <alignment horizontal="center"/>
    </xf>
    <xf numFmtId="165" fontId="0" fillId="0" borderId="0" xfId="45" applyNumberFormat="1" applyFont="1" applyAlignment="1">
      <alignment horizontal="center"/>
    </xf>
    <xf numFmtId="165" fontId="0" fillId="0" borderId="11" xfId="45" applyNumberFormat="1" applyFont="1" applyBorder="1" applyAlignment="1">
      <alignment horizontal="center"/>
    </xf>
    <xf numFmtId="165" fontId="0" fillId="0" borderId="12" xfId="45" applyNumberFormat="1" applyFont="1" applyBorder="1" applyAlignment="1">
      <alignment horizontal="center"/>
    </xf>
    <xf numFmtId="0" fontId="3" fillId="0" borderId="0" xfId="0" applyFont="1" applyAlignment="1">
      <alignment horizontal="center"/>
    </xf>
    <xf numFmtId="165" fontId="0" fillId="0" borderId="11" xfId="0" applyNumberFormat="1" applyBorder="1" applyAlignment="1">
      <alignment horizontal="center"/>
    </xf>
    <xf numFmtId="10" fontId="0" fillId="0" borderId="12" xfId="66" applyNumberFormat="1" applyFont="1" applyBorder="1" applyAlignment="1">
      <alignment/>
    </xf>
    <xf numFmtId="171" fontId="0" fillId="0" borderId="0" xfId="42" applyNumberFormat="1" applyFont="1" applyAlignment="1">
      <alignment/>
    </xf>
    <xf numFmtId="0" fontId="0" fillId="0" borderId="0" xfId="0" applyFont="1" applyAlignment="1">
      <alignment horizontal="center"/>
    </xf>
    <xf numFmtId="0" fontId="0" fillId="0" borderId="0" xfId="0" applyFont="1" applyAlignment="1">
      <alignment/>
    </xf>
    <xf numFmtId="165" fontId="0" fillId="0" borderId="11" xfId="45" applyNumberFormat="1" applyFont="1" applyBorder="1" applyAlignment="1">
      <alignment/>
    </xf>
    <xf numFmtId="172" fontId="0" fillId="0" borderId="0" xfId="0" applyNumberFormat="1" applyAlignment="1">
      <alignment/>
    </xf>
    <xf numFmtId="15" fontId="0" fillId="0" borderId="0" xfId="0" applyNumberFormat="1" applyAlignment="1" applyProtection="1" quotePrefix="1">
      <alignment/>
      <protection locked="0"/>
    </xf>
    <xf numFmtId="0" fontId="0" fillId="0" borderId="0" xfId="0" applyAlignment="1" applyProtection="1">
      <alignment/>
      <protection locked="0"/>
    </xf>
    <xf numFmtId="186" fontId="0" fillId="0" borderId="0" xfId="0" applyNumberFormat="1" applyAlignment="1">
      <alignment/>
    </xf>
    <xf numFmtId="169" fontId="0" fillId="0" borderId="0" xfId="45" applyNumberFormat="1" applyFont="1" applyAlignment="1" applyProtection="1">
      <alignment/>
      <protection locked="0"/>
    </xf>
    <xf numFmtId="0" fontId="1" fillId="0" borderId="0" xfId="0" applyFont="1" applyAlignment="1">
      <alignment horizontal="center"/>
    </xf>
    <xf numFmtId="0" fontId="6" fillId="0" borderId="0" xfId="0" applyFont="1" applyAlignment="1">
      <alignment/>
    </xf>
    <xf numFmtId="167" fontId="0" fillId="0" borderId="12" xfId="66" applyNumberFormat="1" applyFont="1" applyBorder="1" applyAlignment="1" applyProtection="1">
      <alignment horizontal="center"/>
      <protection hidden="1"/>
    </xf>
    <xf numFmtId="0" fontId="56" fillId="0" borderId="0" xfId="54" applyAlignment="1" applyProtection="1">
      <alignment/>
      <protection/>
    </xf>
    <xf numFmtId="0" fontId="65" fillId="0" borderId="0" xfId="0" applyFont="1" applyAlignment="1">
      <alignment/>
    </xf>
    <xf numFmtId="0" fontId="66" fillId="0" borderId="0" xfId="0" applyFont="1" applyAlignment="1">
      <alignment/>
    </xf>
    <xf numFmtId="0" fontId="7" fillId="0" borderId="0" xfId="0" applyFont="1" applyAlignment="1">
      <alignment/>
    </xf>
    <xf numFmtId="0" fontId="0" fillId="6" borderId="0" xfId="0" applyFill="1" applyAlignment="1">
      <alignment/>
    </xf>
    <xf numFmtId="0" fontId="9" fillId="0" borderId="0" xfId="58" applyFont="1">
      <alignment/>
      <protection/>
    </xf>
    <xf numFmtId="0" fontId="9" fillId="0" borderId="0" xfId="58" applyFont="1" applyAlignment="1">
      <alignment horizontal="center" wrapText="1"/>
      <protection/>
    </xf>
    <xf numFmtId="3" fontId="9" fillId="0" borderId="0" xfId="44" applyNumberFormat="1" applyFont="1" applyAlignment="1">
      <alignment horizontal="center" wrapText="1"/>
    </xf>
    <xf numFmtId="0" fontId="10" fillId="0" borderId="0" xfId="0" applyFont="1" applyAlignment="1">
      <alignment horizontal="center"/>
    </xf>
    <xf numFmtId="0" fontId="11" fillId="0" borderId="0" xfId="0" applyFont="1" applyAlignment="1">
      <alignment horizontal="center"/>
    </xf>
    <xf numFmtId="199" fontId="0" fillId="0" borderId="10" xfId="0" applyNumberFormat="1" applyFont="1" applyBorder="1" applyAlignment="1" applyProtection="1" quotePrefix="1">
      <alignment/>
      <protection locked="0"/>
    </xf>
    <xf numFmtId="10" fontId="0" fillId="0" borderId="11" xfId="66" applyNumberFormat="1" applyFont="1" applyBorder="1" applyAlignment="1">
      <alignment horizontal="center"/>
    </xf>
    <xf numFmtId="169" fontId="0" fillId="0" borderId="0" xfId="45" applyNumberFormat="1" applyFont="1" applyAlignment="1">
      <alignment/>
    </xf>
    <xf numFmtId="169" fontId="0" fillId="0" borderId="0" xfId="0" applyNumberFormat="1" applyAlignment="1">
      <alignment/>
    </xf>
    <xf numFmtId="0" fontId="0" fillId="33" borderId="0" xfId="0" applyFill="1" applyAlignment="1" applyProtection="1">
      <alignment/>
      <protection locked="0"/>
    </xf>
    <xf numFmtId="0" fontId="0" fillId="34" borderId="0" xfId="0" applyFill="1" applyAlignment="1" applyProtection="1">
      <alignment/>
      <protection locked="0"/>
    </xf>
    <xf numFmtId="0" fontId="0" fillId="35" borderId="0" xfId="0" applyFill="1" applyAlignment="1" applyProtection="1">
      <alignment/>
      <protection locked="0"/>
    </xf>
    <xf numFmtId="182" fontId="0" fillId="35" borderId="0" xfId="0" applyNumberFormat="1" applyFill="1" applyAlignment="1" applyProtection="1">
      <alignment/>
      <protection locked="0"/>
    </xf>
    <xf numFmtId="182" fontId="0" fillId="34" borderId="0" xfId="0" applyNumberFormat="1" applyFill="1" applyAlignment="1" applyProtection="1">
      <alignment/>
      <protection locked="0"/>
    </xf>
    <xf numFmtId="186" fontId="0" fillId="35" borderId="0" xfId="0" applyNumberFormat="1" applyFill="1" applyAlignment="1" applyProtection="1">
      <alignment/>
      <protection locked="0"/>
    </xf>
    <xf numFmtId="165" fontId="0" fillId="32" borderId="11" xfId="45" applyNumberFormat="1" applyFont="1" applyFill="1" applyBorder="1" applyAlignment="1">
      <alignment horizontal="center"/>
    </xf>
    <xf numFmtId="165" fontId="0" fillId="32" borderId="11" xfId="45" applyNumberFormat="1" applyFont="1" applyFill="1" applyBorder="1" applyAlignment="1">
      <alignment horizontal="center"/>
    </xf>
    <xf numFmtId="2" fontId="0" fillId="32" borderId="11" xfId="0" applyNumberFormat="1" applyFill="1" applyBorder="1" applyAlignment="1">
      <alignment horizontal="center"/>
    </xf>
    <xf numFmtId="0" fontId="1" fillId="36" borderId="11" xfId="0" applyFont="1" applyFill="1" applyBorder="1" applyAlignment="1" applyProtection="1">
      <alignment horizontal="center"/>
      <protection locked="0"/>
    </xf>
    <xf numFmtId="165" fontId="0" fillId="36" borderId="11" xfId="45" applyNumberFormat="1" applyFont="1" applyFill="1" applyBorder="1" applyAlignment="1" applyProtection="1">
      <alignment horizontal="center"/>
      <protection locked="0"/>
    </xf>
    <xf numFmtId="165" fontId="0" fillId="36" borderId="11" xfId="45" applyNumberFormat="1" applyFont="1" applyFill="1" applyBorder="1" applyAlignment="1">
      <alignment horizontal="center"/>
    </xf>
    <xf numFmtId="165" fontId="0" fillId="36" borderId="11" xfId="45" applyNumberFormat="1" applyFont="1" applyFill="1" applyBorder="1" applyAlignment="1" applyProtection="1">
      <alignment horizontal="center"/>
      <protection locked="0"/>
    </xf>
    <xf numFmtId="165" fontId="1" fillId="36" borderId="11" xfId="45" applyNumberFormat="1" applyFont="1" applyFill="1" applyBorder="1" applyAlignment="1" applyProtection="1">
      <alignment horizontal="center"/>
      <protection locked="0"/>
    </xf>
    <xf numFmtId="9" fontId="1" fillId="36" borderId="12" xfId="66" applyFont="1" applyFill="1" applyBorder="1" applyAlignment="1" applyProtection="1">
      <alignment horizontal="center"/>
      <protection locked="0"/>
    </xf>
    <xf numFmtId="165" fontId="1" fillId="36" borderId="11" xfId="45" applyNumberFormat="1" applyFont="1" applyFill="1" applyBorder="1" applyAlignment="1" applyProtection="1">
      <alignment/>
      <protection locked="0"/>
    </xf>
    <xf numFmtId="0" fontId="0" fillId="36" borderId="11" xfId="0" applyFont="1" applyFill="1" applyBorder="1" applyAlignment="1" applyProtection="1">
      <alignment/>
      <protection locked="0"/>
    </xf>
    <xf numFmtId="0" fontId="0" fillId="0" borderId="0" xfId="0" applyFont="1" applyAlignment="1">
      <alignment vertical="center" wrapText="1"/>
    </xf>
    <xf numFmtId="0" fontId="45" fillId="0" borderId="0" xfId="62">
      <alignment/>
      <protection/>
    </xf>
    <xf numFmtId="0" fontId="67" fillId="0" borderId="0" xfId="62" applyFont="1">
      <alignment/>
      <protection/>
    </xf>
    <xf numFmtId="0" fontId="0" fillId="0" borderId="0" xfId="0" applyAlignment="1">
      <alignment wrapText="1"/>
    </xf>
    <xf numFmtId="0" fontId="0" fillId="0" borderId="0" xfId="0" applyFont="1" applyAlignment="1">
      <alignment wrapText="1"/>
    </xf>
    <xf numFmtId="0" fontId="56" fillId="0" borderId="0" xfId="54" applyAlignment="1" applyProtection="1">
      <alignment horizontal="center" vertical="center" wrapText="1"/>
      <protection/>
    </xf>
    <xf numFmtId="6" fontId="0" fillId="0" borderId="0" xfId="0" applyNumberFormat="1" applyAlignment="1">
      <alignment vertical="center" wrapText="1"/>
    </xf>
    <xf numFmtId="0" fontId="8" fillId="37" borderId="13" xfId="63" applyFont="1" applyFill="1" applyBorder="1" applyAlignment="1">
      <alignment horizontal="center"/>
      <protection/>
    </xf>
    <xf numFmtId="0" fontId="8" fillId="0" borderId="14" xfId="63" applyFont="1" applyBorder="1" applyAlignment="1">
      <alignment wrapText="1"/>
      <protection/>
    </xf>
    <xf numFmtId="0" fontId="8" fillId="0" borderId="14" xfId="63" applyFont="1" applyBorder="1" applyAlignment="1">
      <alignment horizontal="right" wrapText="1"/>
      <protection/>
    </xf>
    <xf numFmtId="0" fontId="0" fillId="0" borderId="0" xfId="0" applyAlignment="1">
      <alignment horizontal="left" vertical="top"/>
    </xf>
    <xf numFmtId="0" fontId="2" fillId="0" borderId="15" xfId="0" applyFont="1" applyBorder="1" applyAlignment="1">
      <alignment horizontal="center" vertical="top" wrapText="1"/>
    </xf>
    <xf numFmtId="0" fontId="15" fillId="0" borderId="16" xfId="0" applyFont="1" applyBorder="1" applyAlignment="1">
      <alignment horizontal="left" vertical="top" wrapText="1"/>
    </xf>
    <xf numFmtId="1" fontId="68" fillId="0" borderId="15" xfId="0" applyNumberFormat="1" applyFont="1" applyBorder="1" applyAlignment="1">
      <alignment horizontal="center" vertical="top" wrapText="1"/>
    </xf>
    <xf numFmtId="0" fontId="0" fillId="0" borderId="15" xfId="0" applyBorder="1" applyAlignment="1">
      <alignment horizontal="left" vertical="top" wrapText="1"/>
    </xf>
    <xf numFmtId="0" fontId="0" fillId="0" borderId="17" xfId="0"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xf>
    <xf numFmtId="0" fontId="1" fillId="0" borderId="20" xfId="0" applyFont="1" applyBorder="1" applyAlignment="1">
      <alignment horizontal="left" vertical="top"/>
    </xf>
    <xf numFmtId="0" fontId="0" fillId="0" borderId="21" xfId="0" applyBorder="1" applyAlignment="1">
      <alignment horizontal="left" vertical="top"/>
    </xf>
    <xf numFmtId="0" fontId="2" fillId="0" borderId="20" xfId="0" applyFont="1" applyBorder="1" applyAlignment="1">
      <alignment horizontal="left" vertical="top"/>
    </xf>
    <xf numFmtId="0" fontId="13" fillId="0" borderId="20" xfId="0" applyFont="1" applyBorder="1" applyAlignment="1">
      <alignment horizontal="left" vertical="top"/>
    </xf>
    <xf numFmtId="0" fontId="15" fillId="0" borderId="20" xfId="0" applyFont="1" applyBorder="1" applyAlignment="1">
      <alignment horizontal="left" vertical="top"/>
    </xf>
    <xf numFmtId="0" fontId="0" fillId="0" borderId="20" xfId="0" applyBorder="1" applyAlignment="1">
      <alignment horizontal="left" vertical="top"/>
    </xf>
    <xf numFmtId="0" fontId="2" fillId="0" borderId="22" xfId="0" applyFont="1" applyBorder="1" applyAlignment="1">
      <alignment horizontal="left" vertical="top" indent="1"/>
    </xf>
    <xf numFmtId="0" fontId="0" fillId="0" borderId="23" xfId="0" applyBorder="1" applyAlignment="1">
      <alignment horizontal="left" vertical="top"/>
    </xf>
    <xf numFmtId="0" fontId="0" fillId="0" borderId="24" xfId="0" applyBorder="1" applyAlignment="1">
      <alignment horizontal="left" vertical="top"/>
    </xf>
    <xf numFmtId="201" fontId="69" fillId="0" borderId="25" xfId="0" applyNumberFormat="1" applyFont="1" applyBorder="1" applyAlignment="1">
      <alignment horizontal="center" vertical="top" wrapText="1"/>
    </xf>
    <xf numFmtId="0" fontId="2" fillId="0" borderId="25" xfId="0" applyFont="1" applyBorder="1" applyAlignment="1">
      <alignment horizontal="center" vertical="top" wrapText="1"/>
    </xf>
    <xf numFmtId="1" fontId="68" fillId="0" borderId="25" xfId="0" applyNumberFormat="1" applyFont="1" applyBorder="1" applyAlignment="1">
      <alignment horizontal="center" vertical="top" wrapText="1"/>
    </xf>
    <xf numFmtId="0" fontId="0" fillId="0" borderId="25" xfId="0" applyBorder="1" applyAlignment="1">
      <alignment horizontal="left" vertical="top" wrapText="1"/>
    </xf>
    <xf numFmtId="0" fontId="0" fillId="0" borderId="22" xfId="0" applyBorder="1" applyAlignment="1">
      <alignment horizontal="right" vertical="top"/>
    </xf>
    <xf numFmtId="0" fontId="1" fillId="32" borderId="26" xfId="0" applyFont="1" applyFill="1" applyBorder="1" applyAlignment="1">
      <alignment horizontal="center" vertical="center" wrapText="1"/>
    </xf>
    <xf numFmtId="0" fontId="1" fillId="32" borderId="0" xfId="0" applyFont="1" applyFill="1" applyAlignment="1">
      <alignment horizontal="center" vertical="center" wrapText="1"/>
    </xf>
    <xf numFmtId="0" fontId="0" fillId="0" borderId="0" xfId="0" applyAlignment="1">
      <alignment horizontal="left"/>
    </xf>
    <xf numFmtId="0" fontId="0" fillId="0" borderId="27" xfId="0" applyBorder="1" applyAlignment="1">
      <alignment horizontal="left"/>
    </xf>
    <xf numFmtId="0" fontId="0" fillId="0" borderId="0" xfId="0" applyFont="1" applyAlignment="1">
      <alignment horizontal="center" vertical="center" wrapText="1"/>
    </xf>
    <xf numFmtId="0" fontId="2" fillId="0" borderId="0" xfId="0" applyFont="1" applyAlignment="1">
      <alignment horizontal="center"/>
    </xf>
    <xf numFmtId="0" fontId="1" fillId="36" borderId="28" xfId="0" applyFont="1" applyFill="1" applyBorder="1" applyAlignment="1" applyProtection="1">
      <alignment/>
      <protection locked="0"/>
    </xf>
    <xf numFmtId="0" fontId="1" fillId="36" borderId="29" xfId="0" applyFont="1" applyFill="1" applyBorder="1" applyAlignment="1" applyProtection="1">
      <alignment/>
      <protection locked="0"/>
    </xf>
    <xf numFmtId="0" fontId="1" fillId="36" borderId="30" xfId="0" applyFont="1" applyFill="1" applyBorder="1" applyAlignment="1" applyProtection="1">
      <alignment/>
      <protection locked="0"/>
    </xf>
    <xf numFmtId="0" fontId="0" fillId="0" borderId="0" xfId="0" applyAlignment="1">
      <alignment horizontal="right"/>
    </xf>
    <xf numFmtId="0" fontId="0" fillId="0" borderId="27" xfId="0" applyBorder="1" applyAlignment="1">
      <alignment horizontal="right"/>
    </xf>
    <xf numFmtId="174" fontId="3" fillId="0" borderId="0" xfId="42" applyNumberFormat="1" applyFont="1" applyAlignment="1">
      <alignment horizontal="center"/>
    </xf>
    <xf numFmtId="0" fontId="5" fillId="0" borderId="0" xfId="0" applyFont="1" applyAlignment="1">
      <alignment horizontal="center" wrapText="1"/>
    </xf>
    <xf numFmtId="0" fontId="0" fillId="0" borderId="0" xfId="0" applyAlignment="1">
      <alignment horizontal="center" wrapText="1"/>
    </xf>
    <xf numFmtId="200" fontId="1" fillId="36" borderId="28" xfId="0" applyNumberFormat="1" applyFont="1" applyFill="1" applyBorder="1" applyAlignment="1" applyProtection="1">
      <alignment horizontal="left"/>
      <protection locked="0"/>
    </xf>
    <xf numFmtId="200" fontId="1" fillId="36" borderId="29" xfId="0" applyNumberFormat="1" applyFont="1" applyFill="1" applyBorder="1" applyAlignment="1" applyProtection="1">
      <alignment horizontal="left"/>
      <protection locked="0"/>
    </xf>
    <xf numFmtId="200" fontId="1" fillId="36" borderId="30" xfId="0" applyNumberFormat="1" applyFont="1" applyFill="1" applyBorder="1" applyAlignment="1" applyProtection="1">
      <alignment horizontal="left"/>
      <protection locked="0"/>
    </xf>
    <xf numFmtId="0" fontId="1" fillId="0" borderId="0" xfId="0" applyFont="1" applyAlignment="1">
      <alignment horizontal="left" wrapText="1" shrinkToFit="1"/>
    </xf>
    <xf numFmtId="0" fontId="1" fillId="0" borderId="27" xfId="0" applyFont="1" applyBorder="1" applyAlignment="1">
      <alignment horizontal="left" wrapText="1" shrinkToFit="1"/>
    </xf>
    <xf numFmtId="0" fontId="0" fillId="0" borderId="0" xfId="0" applyAlignment="1" quotePrefix="1">
      <alignment horizontal="center"/>
    </xf>
    <xf numFmtId="0" fontId="2" fillId="0" borderId="0" xfId="0" applyFont="1" applyAlignment="1">
      <alignment horizontal="left"/>
    </xf>
    <xf numFmtId="0" fontId="0"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wrapText="1"/>
    </xf>
    <xf numFmtId="0" fontId="0" fillId="0" borderId="31" xfId="0" applyBorder="1" applyAlignment="1">
      <alignment horizontal="left" vertical="top" wrapText="1"/>
    </xf>
    <xf numFmtId="0" fontId="0" fillId="0" borderId="32" xfId="0" applyBorder="1" applyAlignment="1">
      <alignment horizontal="left" vertical="top" wrapText="1"/>
    </xf>
    <xf numFmtId="0" fontId="15" fillId="0" borderId="31" xfId="0" applyFont="1" applyBorder="1" applyAlignment="1">
      <alignment horizontal="left" vertical="top" wrapText="1" indent="2"/>
    </xf>
    <xf numFmtId="0" fontId="15" fillId="0" borderId="16" xfId="0" applyFont="1" applyBorder="1" applyAlignment="1">
      <alignment horizontal="left" vertical="top" wrapText="1" indent="2"/>
    </xf>
    <xf numFmtId="0" fontId="17" fillId="0" borderId="33" xfId="0" applyFont="1" applyBorder="1" applyAlignment="1">
      <alignment horizontal="center" wrapText="1"/>
    </xf>
    <xf numFmtId="0" fontId="17" fillId="0" borderId="34" xfId="0" applyFont="1" applyBorder="1" applyAlignment="1">
      <alignment horizontal="center" wrapText="1"/>
    </xf>
    <xf numFmtId="0" fontId="17" fillId="0" borderId="35" xfId="0" applyFont="1" applyBorder="1" applyAlignment="1">
      <alignment horizontal="center" wrapText="1"/>
    </xf>
    <xf numFmtId="0" fontId="17" fillId="0" borderId="20" xfId="0" applyFont="1" applyBorder="1" applyAlignment="1">
      <alignment horizontal="center" wrapText="1"/>
    </xf>
    <xf numFmtId="0" fontId="17" fillId="0" borderId="0" xfId="0" applyFont="1" applyAlignment="1">
      <alignment horizontal="center" wrapText="1"/>
    </xf>
    <xf numFmtId="0" fontId="17" fillId="0" borderId="36" xfId="0" applyFont="1" applyBorder="1" applyAlignment="1">
      <alignment horizontal="center" wrapText="1"/>
    </xf>
    <xf numFmtId="0" fontId="17" fillId="0" borderId="37" xfId="0" applyFont="1" applyBorder="1" applyAlignment="1">
      <alignment horizontal="center" wrapText="1"/>
    </xf>
    <xf numFmtId="0" fontId="17" fillId="0" borderId="38" xfId="0" applyFont="1" applyBorder="1" applyAlignment="1">
      <alignment horizontal="center" wrapText="1"/>
    </xf>
    <xf numFmtId="0" fontId="17" fillId="0" borderId="39" xfId="0" applyFont="1" applyBorder="1" applyAlignment="1">
      <alignment horizontal="center" wrapText="1"/>
    </xf>
    <xf numFmtId="0" fontId="15" fillId="0" borderId="31" xfId="0" applyFont="1" applyBorder="1" applyAlignment="1">
      <alignment horizontal="left" vertical="top" wrapText="1" indent="4"/>
    </xf>
    <xf numFmtId="0" fontId="15" fillId="0" borderId="16" xfId="0" applyFont="1" applyBorder="1" applyAlignment="1">
      <alignment horizontal="left" vertical="top" wrapText="1" indent="4"/>
    </xf>
    <xf numFmtId="0" fontId="0" fillId="0" borderId="16" xfId="0" applyBorder="1" applyAlignment="1">
      <alignment horizontal="left" vertical="top" wrapText="1"/>
    </xf>
    <xf numFmtId="0" fontId="13" fillId="0" borderId="31" xfId="0" applyFont="1" applyBorder="1" applyAlignment="1">
      <alignment horizontal="center" vertical="top" wrapText="1"/>
    </xf>
    <xf numFmtId="0" fontId="13" fillId="0" borderId="16" xfId="0" applyFont="1" applyBorder="1" applyAlignment="1">
      <alignment horizontal="center" vertical="top" wrapText="1"/>
    </xf>
    <xf numFmtId="0" fontId="15" fillId="0" borderId="31" xfId="0" applyFont="1" applyBorder="1" applyAlignment="1">
      <alignment horizontal="center" vertical="top" wrapText="1"/>
    </xf>
    <xf numFmtId="0" fontId="15" fillId="0" borderId="32" xfId="0" applyFont="1" applyBorder="1" applyAlignment="1">
      <alignment horizontal="center" vertical="top" wrapText="1"/>
    </xf>
    <xf numFmtId="0" fontId="15" fillId="0" borderId="31" xfId="0" applyFont="1" applyBorder="1" applyAlignment="1">
      <alignment horizontal="left" vertical="top" wrapText="1" indent="1"/>
    </xf>
    <xf numFmtId="0" fontId="15" fillId="0" borderId="16" xfId="0" applyFont="1" applyBorder="1" applyAlignment="1">
      <alignment horizontal="left" vertical="top" wrapText="1" inden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42" xfId="0" applyBorder="1" applyAlignment="1">
      <alignment horizontal="left" vertical="top" wrapText="1"/>
    </xf>
    <xf numFmtId="0" fontId="0" fillId="0" borderId="43" xfId="0" applyBorder="1" applyAlignment="1">
      <alignment horizontal="left" vertical="top" wrapText="1"/>
    </xf>
    <xf numFmtId="0" fontId="15" fillId="0" borderId="44" xfId="0" applyFont="1" applyBorder="1" applyAlignment="1">
      <alignment horizontal="left" vertical="center" wrapText="1"/>
    </xf>
    <xf numFmtId="0" fontId="15" fillId="0" borderId="16" xfId="0" applyFont="1" applyBorder="1" applyAlignment="1">
      <alignment horizontal="left" vertical="center" wrapText="1"/>
    </xf>
    <xf numFmtId="0" fontId="0" fillId="0" borderId="33" xfId="0" applyBorder="1" applyAlignment="1">
      <alignment horizontal="center" vertical="top" wrapText="1"/>
    </xf>
    <xf numFmtId="0" fontId="0" fillId="0" borderId="34" xfId="0" applyBorder="1" applyAlignment="1">
      <alignment horizontal="center" vertical="top" wrapText="1"/>
    </xf>
    <xf numFmtId="0" fontId="0" fillId="0" borderId="35" xfId="0" applyBorder="1" applyAlignment="1">
      <alignment horizontal="center" vertical="top" wrapText="1"/>
    </xf>
    <xf numFmtId="0" fontId="0" fillId="0" borderId="20" xfId="0" applyBorder="1" applyAlignment="1">
      <alignment horizontal="center" vertical="top" wrapText="1"/>
    </xf>
    <xf numFmtId="0" fontId="0" fillId="0" borderId="0" xfId="0" applyAlignment="1">
      <alignment horizontal="center" vertical="top" wrapText="1"/>
    </xf>
    <xf numFmtId="0" fontId="0" fillId="0" borderId="36" xfId="0" applyBorder="1" applyAlignment="1">
      <alignment horizontal="center" vertical="top" wrapText="1"/>
    </xf>
    <xf numFmtId="0" fontId="0" fillId="0" borderId="37" xfId="0" applyBorder="1" applyAlignment="1">
      <alignment horizontal="center" vertical="top" wrapText="1"/>
    </xf>
    <xf numFmtId="0" fontId="0" fillId="0" borderId="38" xfId="0" applyBorder="1" applyAlignment="1">
      <alignment horizontal="center" vertical="top" wrapText="1"/>
    </xf>
    <xf numFmtId="0" fontId="0" fillId="0" borderId="39" xfId="0" applyBorder="1" applyAlignment="1">
      <alignment horizontal="center" vertical="top" wrapText="1"/>
    </xf>
    <xf numFmtId="0" fontId="15" fillId="0" borderId="32" xfId="0" applyFont="1" applyBorder="1" applyAlignment="1">
      <alignment horizontal="left" vertical="top" wrapText="1" indent="2"/>
    </xf>
    <xf numFmtId="0" fontId="15" fillId="0" borderId="40" xfId="0" applyFont="1" applyBorder="1" applyAlignment="1">
      <alignment horizontal="left" vertical="top" wrapText="1" indent="3"/>
    </xf>
    <xf numFmtId="0" fontId="15" fillId="0" borderId="35" xfId="0" applyFont="1" applyBorder="1" applyAlignment="1">
      <alignment horizontal="left" vertical="top" wrapText="1" indent="3"/>
    </xf>
    <xf numFmtId="0" fontId="15" fillId="0" borderId="42" xfId="0" applyFont="1" applyBorder="1" applyAlignment="1">
      <alignment horizontal="left" vertical="top" wrapText="1" indent="3"/>
    </xf>
    <xf numFmtId="0" fontId="15" fillId="0" borderId="39" xfId="0" applyFont="1" applyBorder="1" applyAlignment="1">
      <alignment horizontal="left" vertical="top" wrapText="1" indent="3"/>
    </xf>
    <xf numFmtId="0" fontId="15" fillId="0" borderId="44" xfId="0" applyFont="1" applyBorder="1" applyAlignment="1">
      <alignment horizontal="left" vertical="top" wrapText="1"/>
    </xf>
    <xf numFmtId="0" fontId="15" fillId="0" borderId="16" xfId="0" applyFont="1" applyBorder="1" applyAlignment="1">
      <alignment horizontal="left" vertical="top" wrapText="1"/>
    </xf>
    <xf numFmtId="1" fontId="68" fillId="0" borderId="31" xfId="0" applyNumberFormat="1" applyFont="1" applyBorder="1" applyAlignment="1">
      <alignment horizontal="center" vertical="top" wrapText="1"/>
    </xf>
    <xf numFmtId="1" fontId="68" fillId="0" borderId="16" xfId="0" applyNumberFormat="1" applyFont="1" applyBorder="1" applyAlignment="1">
      <alignment horizontal="center" vertical="top" wrapText="1"/>
    </xf>
    <xf numFmtId="0" fontId="15" fillId="0" borderId="33" xfId="0" applyFont="1" applyBorder="1" applyAlignment="1">
      <alignment horizontal="left" vertical="top" wrapText="1"/>
    </xf>
    <xf numFmtId="0" fontId="15" fillId="0" borderId="20" xfId="0" applyFont="1" applyBorder="1" applyAlignment="1">
      <alignment horizontal="left" vertical="top" wrapText="1"/>
    </xf>
    <xf numFmtId="0" fontId="15" fillId="0" borderId="37" xfId="0" applyFont="1" applyBorder="1" applyAlignment="1">
      <alignment horizontal="left" vertical="top" wrapText="1"/>
    </xf>
    <xf numFmtId="0" fontId="15" fillId="0" borderId="33" xfId="0" applyFont="1" applyBorder="1" applyAlignment="1">
      <alignment horizontal="left" wrapText="1"/>
    </xf>
    <xf numFmtId="0" fontId="15" fillId="0" borderId="20" xfId="0" applyFont="1" applyBorder="1" applyAlignment="1">
      <alignment horizontal="left" wrapText="1"/>
    </xf>
    <xf numFmtId="0" fontId="15" fillId="0" borderId="37" xfId="0" applyFont="1" applyBorder="1" applyAlignment="1">
      <alignment horizontal="left" wrapText="1"/>
    </xf>
    <xf numFmtId="0" fontId="16" fillId="0" borderId="44" xfId="0" applyFont="1" applyBorder="1" applyAlignment="1">
      <alignment horizontal="left" vertical="top" wrapText="1" indent="8"/>
    </xf>
    <xf numFmtId="0" fontId="16" fillId="0" borderId="45" xfId="0" applyFont="1" applyBorder="1" applyAlignment="1">
      <alignment horizontal="left" vertical="top" wrapText="1" indent="8"/>
    </xf>
    <xf numFmtId="0" fontId="16" fillId="0" borderId="16" xfId="0" applyFont="1" applyBorder="1" applyAlignment="1">
      <alignment horizontal="left" vertical="top" wrapText="1" indent="8"/>
    </xf>
    <xf numFmtId="0" fontId="7" fillId="0" borderId="31" xfId="0" applyFont="1" applyBorder="1" applyAlignment="1">
      <alignment horizontal="left" vertical="top" wrapText="1" indent="8"/>
    </xf>
    <xf numFmtId="0" fontId="7" fillId="0" borderId="45" xfId="0" applyFont="1" applyBorder="1" applyAlignment="1">
      <alignment horizontal="left" vertical="top" wrapText="1" indent="8"/>
    </xf>
    <xf numFmtId="0" fontId="7" fillId="0" borderId="16" xfId="0" applyFont="1" applyBorder="1" applyAlignment="1">
      <alignment horizontal="left" vertical="top" wrapText="1" indent="8"/>
    </xf>
    <xf numFmtId="0" fontId="2" fillId="0" borderId="33" xfId="0" applyFont="1" applyBorder="1" applyAlignment="1">
      <alignment horizontal="left" vertical="top" wrapText="1" indent="5"/>
    </xf>
    <xf numFmtId="0" fontId="2" fillId="0" borderId="35" xfId="0" applyFont="1" applyBorder="1" applyAlignment="1">
      <alignment horizontal="left" vertical="top" wrapText="1" indent="5"/>
    </xf>
    <xf numFmtId="0" fontId="2" fillId="0" borderId="37" xfId="0" applyFont="1" applyBorder="1" applyAlignment="1">
      <alignment horizontal="left" vertical="top" wrapText="1" indent="5"/>
    </xf>
    <xf numFmtId="0" fontId="2" fillId="0" borderId="39" xfId="0" applyFont="1" applyBorder="1" applyAlignment="1">
      <alignment horizontal="left" vertical="top" wrapText="1" indent="5"/>
    </xf>
    <xf numFmtId="0" fontId="2" fillId="0" borderId="31" xfId="0" applyFont="1" applyBorder="1" applyAlignment="1">
      <alignment horizontal="center" vertical="top" wrapText="1"/>
    </xf>
    <xf numFmtId="0" fontId="2" fillId="0" borderId="45" xfId="0" applyFont="1" applyBorder="1" applyAlignment="1">
      <alignment horizontal="center" vertical="top" wrapText="1"/>
    </xf>
    <xf numFmtId="0" fontId="2" fillId="0" borderId="32" xfId="0" applyFont="1" applyBorder="1" applyAlignment="1">
      <alignment horizontal="center" vertical="top" wrapText="1"/>
    </xf>
    <xf numFmtId="0" fontId="2" fillId="0" borderId="16" xfId="0" applyFont="1" applyBorder="1" applyAlignment="1">
      <alignment horizontal="center" vertical="top" wrapText="1"/>
    </xf>
    <xf numFmtId="0" fontId="15" fillId="0" borderId="31" xfId="0" applyFont="1" applyBorder="1" applyAlignment="1">
      <alignment horizontal="left" vertical="top" wrapText="1"/>
    </xf>
    <xf numFmtId="0" fontId="17" fillId="0" borderId="33" xfId="0" applyFont="1" applyBorder="1" applyAlignment="1">
      <alignment horizontal="left" vertical="top" wrapText="1"/>
    </xf>
    <xf numFmtId="0" fontId="17" fillId="0" borderId="34" xfId="0" applyFont="1" applyBorder="1" applyAlignment="1">
      <alignment horizontal="left" vertical="top" wrapText="1"/>
    </xf>
    <xf numFmtId="0" fontId="17" fillId="0" borderId="35" xfId="0" applyFont="1" applyBorder="1" applyAlignment="1">
      <alignment horizontal="left" vertical="top" wrapText="1"/>
    </xf>
    <xf numFmtId="0" fontId="17" fillId="0" borderId="20" xfId="0" applyFont="1" applyBorder="1" applyAlignment="1">
      <alignment horizontal="left" vertical="top" wrapText="1"/>
    </xf>
    <xf numFmtId="0" fontId="17" fillId="0" borderId="0" xfId="0" applyFont="1" applyAlignment="1">
      <alignment horizontal="left" vertical="top" wrapText="1"/>
    </xf>
    <xf numFmtId="0" fontId="17" fillId="0" borderId="36" xfId="0" applyFont="1" applyBorder="1" applyAlignment="1">
      <alignment horizontal="left" vertical="top" wrapText="1"/>
    </xf>
    <xf numFmtId="0" fontId="17" fillId="0" borderId="37" xfId="0" applyFont="1" applyBorder="1" applyAlignment="1">
      <alignment horizontal="left" vertical="top" wrapText="1"/>
    </xf>
    <xf numFmtId="0" fontId="17" fillId="0" borderId="38" xfId="0" applyFont="1" applyBorder="1" applyAlignment="1">
      <alignment horizontal="left" vertical="top" wrapText="1"/>
    </xf>
    <xf numFmtId="0" fontId="17" fillId="0" borderId="39" xfId="0" applyFont="1" applyBorder="1" applyAlignment="1">
      <alignment horizontal="left" vertical="top" wrapText="1"/>
    </xf>
    <xf numFmtId="0" fontId="13" fillId="0" borderId="31" xfId="0" applyFont="1" applyBorder="1" applyAlignment="1">
      <alignment horizontal="left" vertical="top" wrapText="1"/>
    </xf>
    <xf numFmtId="0" fontId="13" fillId="0" borderId="16" xfId="0" applyFont="1" applyBorder="1" applyAlignment="1">
      <alignment horizontal="left" vertical="top" wrapText="1"/>
    </xf>
    <xf numFmtId="0" fontId="15" fillId="0" borderId="32" xfId="0" applyFont="1"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0" fillId="0" borderId="35" xfId="0" applyBorder="1" applyAlignment="1">
      <alignment horizontal="left" vertical="top" wrapText="1"/>
    </xf>
    <xf numFmtId="0" fontId="0" fillId="0" borderId="20" xfId="0" applyBorder="1" applyAlignment="1">
      <alignment horizontal="left" vertical="top" wrapText="1"/>
    </xf>
    <xf numFmtId="0" fontId="0" fillId="0" borderId="0" xfId="0" applyAlignment="1">
      <alignment horizontal="left" vertical="top" wrapText="1"/>
    </xf>
    <xf numFmtId="0" fontId="0" fillId="0" borderId="36" xfId="0" applyBorder="1" applyAlignment="1">
      <alignment horizontal="left" vertical="top" wrapText="1"/>
    </xf>
    <xf numFmtId="0" fontId="0" fillId="0" borderId="37" xfId="0" applyBorder="1" applyAlignment="1">
      <alignment horizontal="left" vertical="top" wrapText="1"/>
    </xf>
    <xf numFmtId="0" fontId="0" fillId="0" borderId="38" xfId="0" applyBorder="1" applyAlignment="1">
      <alignment horizontal="left" vertical="top" wrapText="1"/>
    </xf>
    <xf numFmtId="0" fontId="0" fillId="0" borderId="39" xfId="0" applyBorder="1" applyAlignment="1">
      <alignment horizontal="left" vertical="top" wrapText="1"/>
    </xf>
    <xf numFmtId="0" fontId="15" fillId="0" borderId="32" xfId="0" applyFont="1" applyBorder="1" applyAlignment="1">
      <alignment horizontal="left" vertical="top" wrapText="1" indent="1"/>
    </xf>
    <xf numFmtId="0" fontId="15" fillId="0" borderId="40" xfId="0" applyFont="1" applyBorder="1" applyAlignment="1">
      <alignment horizontal="left" vertical="top" wrapText="1"/>
    </xf>
    <xf numFmtId="0" fontId="15" fillId="0" borderId="35" xfId="0" applyFont="1" applyBorder="1" applyAlignment="1">
      <alignment horizontal="left" vertical="top" wrapText="1"/>
    </xf>
    <xf numFmtId="0" fontId="15" fillId="0" borderId="42" xfId="0" applyFont="1" applyBorder="1" applyAlignment="1">
      <alignment horizontal="left" vertical="top" wrapText="1"/>
    </xf>
    <xf numFmtId="0" fontId="15" fillId="0" borderId="39" xfId="0" applyFont="1" applyBorder="1" applyAlignment="1">
      <alignment horizontal="left" vertical="top" wrapText="1"/>
    </xf>
    <xf numFmtId="0" fontId="15" fillId="0" borderId="44" xfId="0" applyFont="1" applyBorder="1" applyAlignment="1">
      <alignment horizontal="left" vertical="top" wrapText="1" indent="8"/>
    </xf>
    <xf numFmtId="0" fontId="15" fillId="0" borderId="16" xfId="0" applyFont="1" applyBorder="1" applyAlignment="1">
      <alignment horizontal="left" vertical="top" wrapText="1" indent="8"/>
    </xf>
    <xf numFmtId="0" fontId="7" fillId="0" borderId="31" xfId="0" applyFont="1" applyBorder="1" applyAlignment="1">
      <alignment horizontal="left" vertical="top" wrapText="1" indent="7"/>
    </xf>
    <xf numFmtId="0" fontId="7" fillId="0" borderId="45" xfId="0" applyFont="1" applyBorder="1" applyAlignment="1">
      <alignment horizontal="left" vertical="top" wrapText="1" indent="7"/>
    </xf>
    <xf numFmtId="0" fontId="7" fillId="0" borderId="16" xfId="0" applyFont="1" applyBorder="1" applyAlignment="1">
      <alignment horizontal="left" vertical="top" wrapText="1" indent="7"/>
    </xf>
    <xf numFmtId="0" fontId="2" fillId="0" borderId="33" xfId="0" applyFont="1" applyBorder="1" applyAlignment="1">
      <alignment horizontal="left" vertical="top" wrapText="1"/>
    </xf>
    <xf numFmtId="0" fontId="2" fillId="0" borderId="35" xfId="0" applyFont="1" applyBorder="1" applyAlignment="1">
      <alignment horizontal="left" vertical="top" wrapText="1"/>
    </xf>
    <xf numFmtId="0" fontId="2" fillId="0" borderId="37" xfId="0" applyFont="1" applyBorder="1" applyAlignment="1">
      <alignment horizontal="left" vertical="top" wrapText="1"/>
    </xf>
    <xf numFmtId="0" fontId="2" fillId="0" borderId="39" xfId="0" applyFont="1" applyBorder="1" applyAlignment="1">
      <alignment horizontal="left"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 5" xfId="61"/>
    <cellStyle name="Normal_lists" xfId="62"/>
    <cellStyle name="Normal_Sheet1"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huduser.gov/portal/datasets/fmr/fmrs/FY2019_code/2019summary.odn?fips=5000100325&amp;year=2019&amp;selection_type=county&amp;fmrtype=Final" TargetMode="External" /><Relationship Id="rId2" Type="http://schemas.openxmlformats.org/officeDocument/2006/relationships/hyperlink" Target="https://www.huduser.gov/portal/datasets/fmr/fmrs/FY2019_code/2019summary.odn?fips=5001900475&amp;year=2019&amp;selection_type=county&amp;fmrtype=Final" TargetMode="External" /><Relationship Id="rId3" Type="http://schemas.openxmlformats.org/officeDocument/2006/relationships/hyperlink" Target="https://www.huduser.gov/portal/datasets/fmr/fmrs/FY2019_code/2019summary.odn?fips=5001300860&amp;year=2019&amp;selection_type=county&amp;fmrtype=Final" TargetMode="External" /><Relationship Id="rId4" Type="http://schemas.openxmlformats.org/officeDocument/2006/relationships/hyperlink" Target="https://www.huduser.gov/portal/datasets/fmr/fmrs/FY2019_code/2019summary.odn?fips=5002701300&amp;year=2019&amp;selection_type=county&amp;fmrtype=Final" TargetMode="External" /><Relationship Id="rId5" Type="http://schemas.openxmlformats.org/officeDocument/2006/relationships/hyperlink" Target="https://www.huduser.gov/portal/datasets/fmr/fmrs/FY2019_code/2019summary.odn?fips=5000301450&amp;year=2019&amp;selection_type=county&amp;fmrtype=Final" TargetMode="External" /><Relationship Id="rId6" Type="http://schemas.openxmlformats.org/officeDocument/2006/relationships/hyperlink" Target="https://www.huduser.gov/portal/datasets/fmr/fmrs/FY2019_code/2019summary.odn?fips=5002501900&amp;year=2019&amp;selection_type=county&amp;fmrtype=Final" TargetMode="External" /><Relationship Id="rId7" Type="http://schemas.openxmlformats.org/officeDocument/2006/relationships/hyperlink" Target="https://www.huduser.gov/portal/datasets/fmr/fmrs/FY2019_code/2019summary.odn?fips=5000902125&amp;year=2019&amp;selection_type=county&amp;fmrtype=Final" TargetMode="External" /><Relationship Id="rId8" Type="http://schemas.openxmlformats.org/officeDocument/2006/relationships/hyperlink" Target="https://www.huduser.gov/portal/datasets/fmr/fmrs/FY2019_code/2019summary.odn?fips=5000902162&amp;year=2019&amp;selection_type=county&amp;fmrtype=Final" TargetMode="External" /><Relationship Id="rId9" Type="http://schemas.openxmlformats.org/officeDocument/2006/relationships/hyperlink" Target="https://www.huduser.gov/portal/datasets/fmr/fmrs/FY2019_code/2019summary.odn?fips=5001102500&amp;year=2019&amp;selection_type=county&amp;fmrtype=Final" TargetMode="External" /><Relationship Id="rId10" Type="http://schemas.openxmlformats.org/officeDocument/2006/relationships/hyperlink" Target="https://www.huduser.gov/portal/datasets/fmr/fmrs/FY2019_code/2019summary.odn?fips=5002702575&amp;year=2019&amp;selection_type=county&amp;fmrtype=Final" TargetMode="External" /><Relationship Id="rId11" Type="http://schemas.openxmlformats.org/officeDocument/2006/relationships/hyperlink" Target="https://www.huduser.gov/portal/datasets/fmr/fmrs/FY2019_code/2019summary.odn?fips=5002702725&amp;year=2019&amp;selection_type=county&amp;fmrtype=Final" TargetMode="External" /><Relationship Id="rId12" Type="http://schemas.openxmlformats.org/officeDocument/2006/relationships/hyperlink" Target="https://www.huduser.gov/portal/datasets/fmr/fmrs/FY2019_code/2019summary.odn?fips=5000502875&amp;year=2019&amp;selection_type=county&amp;fmrtype=Final" TargetMode="External" /><Relationship Id="rId13" Type="http://schemas.openxmlformats.org/officeDocument/2006/relationships/hyperlink" Target="https://www.huduser.gov/portal/datasets/fmr/fmrs/FY2019_code/2019summary.odn?fips=5002303175&amp;year=2019&amp;selection_type=county&amp;fmrtype=Final" TargetMode="External" /><Relationship Id="rId14" Type="http://schemas.openxmlformats.org/officeDocument/2006/relationships/hyperlink" Target="https://www.huduser.gov/portal/datasets/fmr/fmrs/FY2019_code/2019summary.odn?fips=5002303250&amp;year=2019&amp;selection_type=county&amp;fmrtype=Final" TargetMode="External" /><Relationship Id="rId15" Type="http://schemas.openxmlformats.org/officeDocument/2006/relationships/hyperlink" Target="https://www.huduser.gov/portal/datasets/fmr/fmrs/FY2019_code/2019summary.odn?fips=5001903550&amp;year=2019&amp;selection_type=county&amp;fmrtype=Final" TargetMode="External" /><Relationship Id="rId16" Type="http://schemas.openxmlformats.org/officeDocument/2006/relationships/hyperlink" Target="https://www.huduser.gov/portal/datasets/fmr/fmrs/FY2019_code/2019summary.odn?fips=5001504375&amp;year=2019&amp;selection_type=county&amp;fmrtype=Final" TargetMode="External" /><Relationship Id="rId17" Type="http://schemas.openxmlformats.org/officeDocument/2006/relationships/hyperlink" Target="https://www.huduser.gov/portal/datasets/fmr/fmrs/FY2019_code/2019summary.odn?fips=5000304825&amp;year=2019&amp;selection_type=county&amp;fmrtype=Final" TargetMode="External" /><Relationship Id="rId18" Type="http://schemas.openxmlformats.org/officeDocument/2006/relationships/hyperlink" Target="https://www.huduser.gov/portal/datasets/fmr/fmrs/FY2019_code/2019summary.odn?fips=5002105200&amp;year=2019&amp;selection_type=county&amp;fmrtype=Final" TargetMode="External" /><Relationship Id="rId19" Type="http://schemas.openxmlformats.org/officeDocument/2006/relationships/hyperlink" Target="https://www.huduser.gov/portal/datasets/fmr/fmrs/FY2019_code/2019summary.odn?fips=5001105425&amp;year=2019&amp;selection_type=county&amp;fmrtype=Final" TargetMode="External" /><Relationship Id="rId20" Type="http://schemas.openxmlformats.org/officeDocument/2006/relationships/hyperlink" Target="https://www.huduser.gov/portal/datasets/fmr/fmrs/FY2019_code/2019summary.odn?fips=5002305650&amp;year=2019&amp;selection_type=county&amp;fmrtype=Final" TargetMode="External" /><Relationship Id="rId21" Type="http://schemas.openxmlformats.org/officeDocument/2006/relationships/hyperlink" Target="https://www.huduser.gov/portal/datasets/fmr/fmrs/FY2019_code/2019summary.odn?fips=5002705800&amp;year=2019&amp;selection_type=county&amp;fmrtype=Final" TargetMode="External" /><Relationship Id="rId22" Type="http://schemas.openxmlformats.org/officeDocument/2006/relationships/hyperlink" Target="https://www.huduser.gov/portal/datasets/fmr/fmrs/FY2019_code/2019summary.odn?fips=5000906325&amp;year=2019&amp;selection_type=county&amp;fmrtype=Final" TargetMode="External" /><Relationship Id="rId23" Type="http://schemas.openxmlformats.org/officeDocument/2006/relationships/hyperlink" Target="https://www.huduser.gov/portal/datasets/fmr/fmrs/FY2019_code/2019summary.odn?fips=5000706550&amp;year=2019&amp;selection_type=county&amp;fmrtype=Final" TargetMode="External" /><Relationship Id="rId24" Type="http://schemas.openxmlformats.org/officeDocument/2006/relationships/hyperlink" Target="https://www.huduser.gov/portal/datasets/fmr/fmrs/FY2019_code/2019summary.odn?fips=5001707375&amp;year=2019&amp;selection_type=county&amp;fmrtype=Final" TargetMode="External" /><Relationship Id="rId25" Type="http://schemas.openxmlformats.org/officeDocument/2006/relationships/hyperlink" Target="https://www.huduser.gov/portal/datasets/fmr/fmrs/FY2019_code/2019summary.odn?fips=5001707600&amp;year=2019&amp;selection_type=county&amp;fmrtype=Final" TargetMode="External" /><Relationship Id="rId26" Type="http://schemas.openxmlformats.org/officeDocument/2006/relationships/hyperlink" Target="https://www.huduser.gov/portal/datasets/fmr/fmrs/FY2019_code/2019summary.odn?fips=5002107750&amp;year=2019&amp;selection_type=county&amp;fmrtype=Final" TargetMode="External" /><Relationship Id="rId27" Type="http://schemas.openxmlformats.org/officeDocument/2006/relationships/hyperlink" Target="https://www.huduser.gov/portal/datasets/fmr/fmrs/FY2019_code/2019summary.odn?fips=5002507900&amp;year=2019&amp;selection_type=county&amp;fmrtype=Final" TargetMode="External" /><Relationship Id="rId28" Type="http://schemas.openxmlformats.org/officeDocument/2006/relationships/hyperlink" Target="https://www.huduser.gov/portal/datasets/fmr/fmrs/FY2019_code/2019summary.odn?fips=5002708275&amp;year=2019&amp;selection_type=county&amp;fmrtype=Final" TargetMode="External" /><Relationship Id="rId29" Type="http://schemas.openxmlformats.org/officeDocument/2006/relationships/hyperlink" Target="https://www.huduser.gov/portal/datasets/fmr/fmrs/FY2019_code/2019summary.odn?fips=5000108575&amp;year=2019&amp;selection_type=county&amp;fmrtype=Final" TargetMode="External" /><Relationship Id="rId30" Type="http://schemas.openxmlformats.org/officeDocument/2006/relationships/hyperlink" Target="https://www.huduser.gov/portal/datasets/fmr/fmrs/FY2019_code/2019summary.odn?fips=5000908725&amp;year=2019&amp;selection_type=county&amp;fmrtype=Final" TargetMode="External" /><Relationship Id="rId31" Type="http://schemas.openxmlformats.org/officeDocument/2006/relationships/hyperlink" Target="https://www.huduser.gov/portal/datasets/fmr/fmrs/FY2019_code/2019summary.odn?fips=5000109025&amp;year=2019&amp;selection_type=county&amp;fmrtype=Final" TargetMode="External" /><Relationship Id="rId32" Type="http://schemas.openxmlformats.org/officeDocument/2006/relationships/hyperlink" Target="https://www.huduser.gov/portal/datasets/fmr/fmrs/FY2019_code/2019summary.odn?fips=5001709325&amp;year=2019&amp;selection_type=county&amp;fmrtype=Final" TargetMode="External" /><Relationship Id="rId33" Type="http://schemas.openxmlformats.org/officeDocument/2006/relationships/hyperlink" Target="https://www.huduser.gov/portal/datasets/fmr/fmrs/FY2019_code/2019summary.odn?fips=5002509475&amp;year=2019&amp;selection_type=county&amp;fmrtype=Final" TargetMode="External" /><Relationship Id="rId34" Type="http://schemas.openxmlformats.org/officeDocument/2006/relationships/hyperlink" Target="https://www.huduser.gov/portal/datasets/fmr/fmrs/FY2019_code/2019summary.odn?fips=5001909850&amp;year=2019&amp;selection_type=county&amp;fmrtype=Final" TargetMode="External" /><Relationship Id="rId35" Type="http://schemas.openxmlformats.org/officeDocument/2006/relationships/hyperlink" Target="https://www.huduser.gov/portal/datasets/fmr/fmrs/FY2019_code/2019summary.odn?fips=5000910075&amp;year=2019&amp;selection_type=county&amp;fmrtype=Final" TargetMode="External" /><Relationship Id="rId36" Type="http://schemas.openxmlformats.org/officeDocument/2006/relationships/hyperlink" Target="https://www.huduser.gov/portal/datasets/fmr/fmrs/FY2019_code/2019summary.odn?fips=5000710300&amp;year=2019&amp;selection_type=county&amp;fmrtype=Final" TargetMode="External" /><Relationship Id="rId37" Type="http://schemas.openxmlformats.org/officeDocument/2006/relationships/hyperlink" Target="https://www.huduser.gov/portal/datasets/fmr/fmrs/FY2019_code/2019summary.odn?fips=5000510450&amp;year=2019&amp;selection_type=county&amp;fmrtype=Final" TargetMode="External" /><Relationship Id="rId38" Type="http://schemas.openxmlformats.org/officeDocument/2006/relationships/hyperlink" Target="https://www.huduser.gov/portal/datasets/fmr/fmrs/FY2019_code/2019summary.odn?fips=5000710675&amp;year=2019&amp;selection_type=county&amp;fmrtype=Final" TargetMode="External" /><Relationship Id="rId39" Type="http://schemas.openxmlformats.org/officeDocument/2006/relationships/hyperlink" Target="https://www.huduser.gov/portal/datasets/fmr/fmrs/FY2019_code/2019summary.odn?fips=5002311125&amp;year=2019&amp;selection_type=county&amp;fmrtype=Final" TargetMode="External" /><Relationship Id="rId40" Type="http://schemas.openxmlformats.org/officeDocument/2006/relationships/hyperlink" Target="https://www.huduser.gov/portal/datasets/fmr/fmrs/FY2019_code/2019summary.odn?fips=5002311350&amp;year=2019&amp;selection_type=county&amp;fmrtype=Final" TargetMode="External" /><Relationship Id="rId41" Type="http://schemas.openxmlformats.org/officeDocument/2006/relationships/hyperlink" Target="https://www.huduser.gov/portal/datasets/fmr/fmrs/FY2019_code/2019summary.odn?fips=5001511500&amp;year=2019&amp;selection_type=county&amp;fmrtype=Final" TargetMode="External" /><Relationship Id="rId42" Type="http://schemas.openxmlformats.org/officeDocument/2006/relationships/hyperlink" Target="https://www.huduser.gov/portal/datasets/fmr/fmrs/FY2019_code/2019summary.odn?fips=5000911800&amp;year=2019&amp;selection_type=county&amp;fmrtype=Final" TargetMode="External" /><Relationship Id="rId43" Type="http://schemas.openxmlformats.org/officeDocument/2006/relationships/hyperlink" Target="https://www.huduser.gov/portal/datasets/fmr/fmrs/FY2019_code/2019summary.odn?fips=5002111950&amp;year=2019&amp;selection_type=county&amp;fmrtype=Final" TargetMode="External" /><Relationship Id="rId44" Type="http://schemas.openxmlformats.org/officeDocument/2006/relationships/hyperlink" Target="https://www.huduser.gov/portal/datasets/fmr/fmrs/FY2019_code/2019summary.odn?fips=5002712250&amp;year=2019&amp;selection_type=county&amp;fmrtype=Final" TargetMode="External" /><Relationship Id="rId45" Type="http://schemas.openxmlformats.org/officeDocument/2006/relationships/hyperlink" Target="https://www.huduser.gov/portal/datasets/fmr/fmrs/FY2019_code/2019summary.odn?fips=5001913150&amp;year=2019&amp;selection_type=county&amp;fmrtype=Final" TargetMode="External" /><Relationship Id="rId46" Type="http://schemas.openxmlformats.org/officeDocument/2006/relationships/hyperlink" Target="https://www.huduser.gov/portal/datasets/fmr/fmrs/FY2019_code/2019summary.odn?fips=5000713300&amp;year=2019&amp;selection_type=county&amp;fmrtype=Final" TargetMode="External" /><Relationship Id="rId47" Type="http://schemas.openxmlformats.org/officeDocument/2006/relationships/hyperlink" Target="https://www.huduser.gov/portal/datasets/fmr/fmrs/FY2019_code/2019summary.odn?fips=5001713525&amp;year=2019&amp;selection_type=county&amp;fmrtype=Final" TargetMode="External" /><Relationship Id="rId48" Type="http://schemas.openxmlformats.org/officeDocument/2006/relationships/hyperlink" Target="https://www.huduser.gov/portal/datasets/fmr/fmrs/FY2019_code/2019summary.odn?fips=5002713675&amp;year=2019&amp;selection_type=county&amp;fmrtype=Final" TargetMode="External" /><Relationship Id="rId49" Type="http://schemas.openxmlformats.org/officeDocument/2006/relationships/hyperlink" Target="https://www.huduser.gov/portal/datasets/fmr/fmrs/FY2019_code/2019summary.odn?fips=5002114350&amp;year=2019&amp;selection_type=county&amp;fmrtype=Final" TargetMode="External" /><Relationship Id="rId50" Type="http://schemas.openxmlformats.org/officeDocument/2006/relationships/hyperlink" Target="https://www.huduser.gov/portal/datasets/fmr/fmrs/FY2019_code/2019summary.odn?fips=5002114500&amp;year=2019&amp;selection_type=county&amp;fmrtype=Final" TargetMode="External" /><Relationship Id="rId51" Type="http://schemas.openxmlformats.org/officeDocument/2006/relationships/hyperlink" Target="https://www.huduser.gov/portal/datasets/fmr/fmrs/FY2019_code/2019summary.odn?fips=5000714875&amp;year=2019&amp;selection_type=county&amp;fmrtype=Final" TargetMode="External" /><Relationship Id="rId52" Type="http://schemas.openxmlformats.org/officeDocument/2006/relationships/hyperlink" Target="https://www.huduser.gov/portal/datasets/fmr/fmrs/FY2019_code/2019summary.odn?fips=5000915250&amp;year=2019&amp;selection_type=county&amp;fmrtype=Final" TargetMode="External" /><Relationship Id="rId53" Type="http://schemas.openxmlformats.org/officeDocument/2006/relationships/hyperlink" Target="https://www.huduser.gov/portal/datasets/fmr/fmrs/FY2019_code/2019summary.odn?fips=5001715700&amp;year=2019&amp;selection_type=county&amp;fmrtype=Final" TargetMode="External" /><Relationship Id="rId54" Type="http://schemas.openxmlformats.org/officeDocument/2006/relationships/hyperlink" Target="https://www.huduser.gov/portal/datasets/fmr/fmrs/FY2019_code/2019summary.odn?fips=5000116000&amp;year=2019&amp;selection_type=county&amp;fmrtype=Final" TargetMode="External" /><Relationship Id="rId55" Type="http://schemas.openxmlformats.org/officeDocument/2006/relationships/hyperlink" Target="https://www.huduser.gov/portal/datasets/fmr/fmrs/FY2019_code/2019summary.odn?fips=5001916150&amp;year=2019&amp;selection_type=county&amp;fmrtype=Final" TargetMode="External" /><Relationship Id="rId56" Type="http://schemas.openxmlformats.org/officeDocument/2006/relationships/hyperlink" Target="https://www.huduser.gov/portal/datasets/fmr/fmrs/FY2019_code/2019summary.odn?fips=5001916300&amp;year=2019&amp;selection_type=county&amp;fmrtype=Final" TargetMode="External" /><Relationship Id="rId57" Type="http://schemas.openxmlformats.org/officeDocument/2006/relationships/hyperlink" Target="https://www.huduser.gov/portal/datasets/fmr/fmrs/FY2019_code/2019summary.odn?fips=5002116825&amp;year=2019&amp;selection_type=county&amp;fmrtype=Final" TargetMode="External" /><Relationship Id="rId58" Type="http://schemas.openxmlformats.org/officeDocument/2006/relationships/hyperlink" Target="https://www.huduser.gov/portal/datasets/fmr/fmrs/FY2019_code/2019summary.odn?fips=5000517125&amp;year=2019&amp;selection_type=county&amp;fmrtype=Final" TargetMode="External" /><Relationship Id="rId59" Type="http://schemas.openxmlformats.org/officeDocument/2006/relationships/hyperlink" Target="https://www.huduser.gov/portal/datasets/fmr/fmrs/FY2019_code/2019summary.odn?fips=5001917350&amp;year=2019&amp;selection_type=county&amp;fmrtype=Final" TargetMode="External" /><Relationship Id="rId60" Type="http://schemas.openxmlformats.org/officeDocument/2006/relationships/hyperlink" Target="https://www.huduser.gov/portal/datasets/fmr/fmrs/FY2019_code/2019summary.odn?fips=5000317725&amp;year=2019&amp;selection_type=county&amp;fmrtype=Final" TargetMode="External" /><Relationship Id="rId61" Type="http://schemas.openxmlformats.org/officeDocument/2006/relationships/hyperlink" Target="https://www.huduser.gov/portal/datasets/fmr/fmrs/FY2019_code/2019summary.odn?fips=5002517875&amp;year=2019&amp;selection_type=county&amp;fmrtype=Final" TargetMode="External" /><Relationship Id="rId62" Type="http://schemas.openxmlformats.org/officeDocument/2006/relationships/hyperlink" Target="https://www.huduser.gov/portal/datasets/fmr/fmrs/FY2019_code/2019summary.odn?fips=5002518325&amp;year=2019&amp;selection_type=county&amp;fmrtype=Final" TargetMode="External" /><Relationship Id="rId63" Type="http://schemas.openxmlformats.org/officeDocument/2006/relationships/hyperlink" Target="https://www.huduser.gov/portal/datasets/fmr/fmrs/FY2019_code/2019summary.odn?fips=5002318550&amp;year=2019&amp;selection_type=county&amp;fmrtype=Final" TargetMode="External" /><Relationship Id="rId64" Type="http://schemas.openxmlformats.org/officeDocument/2006/relationships/hyperlink" Target="https://www.huduser.gov/portal/datasets/fmr/fmrs/FY2019_code/2019summary.odn?fips=5000921250&amp;year=2019&amp;selection_type=county&amp;fmrtype=Final" TargetMode="External" /><Relationship Id="rId65" Type="http://schemas.openxmlformats.org/officeDocument/2006/relationships/hyperlink" Target="https://www.huduser.gov/portal/datasets/fmr/fmrs/FY2019_code/2019summary.odn?fips=5002321925&amp;year=2019&amp;selection_type=county&amp;fmrtype=Final" TargetMode="External" /><Relationship Id="rId66" Type="http://schemas.openxmlformats.org/officeDocument/2006/relationships/hyperlink" Target="https://www.huduser.gov/portal/datasets/fmr/fmrs/FY2019_code/2019summary.odn?fips=5001523500&amp;year=2019&amp;selection_type=county&amp;fmrtype=Final" TargetMode="External" /><Relationship Id="rId67" Type="http://schemas.openxmlformats.org/officeDocument/2006/relationships/hyperlink" Target="https://www.huduser.gov/portal/datasets/fmr/fmrs/FY2019_code/2019summary.odn?fips=5001523725&amp;year=2019&amp;selection_type=county&amp;fmrtype=Final" TargetMode="External" /><Relationship Id="rId68" Type="http://schemas.openxmlformats.org/officeDocument/2006/relationships/hyperlink" Target="https://www.huduser.gov/portal/datasets/fmr/fmrs/FY2019_code/2019summary.odn?fips=5001124050&amp;year=2019&amp;selection_type=county&amp;fmrtype=Final" TargetMode="External" /><Relationship Id="rId69" Type="http://schemas.openxmlformats.org/officeDocument/2006/relationships/hyperlink" Target="https://www.huduser.gov/portal/datasets/fmr/fmrs/FY2019_code/2019summary.odn?fips=5000724175&amp;year=2019&amp;selection_type=county&amp;fmrtype=Final" TargetMode="External" /><Relationship Id="rId70" Type="http://schemas.openxmlformats.org/officeDocument/2006/relationships/hyperlink" Target="https://www.huduser.gov/portal/datasets/fmr/fmrs/FY2019_code/2019summary.odn?fips=5002125375&amp;year=2019&amp;selection_type=county&amp;fmrtype=Final" TargetMode="External" /><Relationship Id="rId71" Type="http://schemas.openxmlformats.org/officeDocument/2006/relationships/hyperlink" Target="https://www.huduser.gov/portal/datasets/fmr/fmrs/FY2019_code/2019summary.odn?fips=5001124925&amp;year=2019&amp;selection_type=county&amp;fmrtype=Final" TargetMode="External" /><Relationship Id="rId72" Type="http://schemas.openxmlformats.org/officeDocument/2006/relationships/hyperlink" Target="https://www.huduser.gov/portal/datasets/fmr/fmrs/FY2019_code/2019summary.odn?fips=5001125225&amp;year=2019&amp;selection_type=county&amp;fmrtype=Final" TargetMode="External" /><Relationship Id="rId73" Type="http://schemas.openxmlformats.org/officeDocument/2006/relationships/hyperlink" Target="https://www.huduser.gov/portal/datasets/fmr/fmrs/FY2019_code/2019summary.odn?fips=5001725675&amp;year=2019&amp;selection_type=county&amp;fmrtype=Final" TargetMode="External" /><Relationship Id="rId74" Type="http://schemas.openxmlformats.org/officeDocument/2006/relationships/hyperlink" Target="https://www.huduser.gov/portal/datasets/fmr/fmrs/FY2019_code/2019summary.odn?fips=5002325825&amp;year=2019&amp;selection_type=county&amp;fmrtype=Final" TargetMode="External" /><Relationship Id="rId75" Type="http://schemas.openxmlformats.org/officeDocument/2006/relationships/hyperlink" Target="https://www.huduser.gov/portal/datasets/fmr/fmrs/FY2019_code/2019summary.odn?fips=5000925975&amp;year=2019&amp;selection_type=county&amp;fmrtype=Final" TargetMode="External" /><Relationship Id="rId76" Type="http://schemas.openxmlformats.org/officeDocument/2006/relationships/hyperlink" Target="https://www.huduser.gov/portal/datasets/fmr/fmrs/FY2019_code/2019summary.odn?fips=5000126300&amp;year=2019&amp;selection_type=county&amp;fmrtype=Final" TargetMode="External" /><Relationship Id="rId77" Type="http://schemas.openxmlformats.org/officeDocument/2006/relationships/hyperlink" Target="https://www.huduser.gov/portal/datasets/fmr/fmrs/FY2019_code/2019summary.odn?fips=5001126500&amp;year=2019&amp;selection_type=county&amp;fmrtype=Final" TargetMode="External" /><Relationship Id="rId78" Type="http://schemas.openxmlformats.org/officeDocument/2006/relationships/hyperlink" Target="https://www.huduser.gov/portal/datasets/fmr/fmrs/FY2019_code/2019summary.odn?fips=5001127100&amp;year=2019&amp;selection_type=county&amp;fmrtype=Final" TargetMode="External" /><Relationship Id="rId79" Type="http://schemas.openxmlformats.org/officeDocument/2006/relationships/hyperlink" Target="https://www.huduser.gov/portal/datasets/fmr/fmrs/FY2019_code/2019summary.odn?fips=5001127700&amp;year=2019&amp;selection_type=county&amp;fmrtype=Final" TargetMode="External" /><Relationship Id="rId80" Type="http://schemas.openxmlformats.org/officeDocument/2006/relationships/hyperlink" Target="https://www.huduser.gov/portal/datasets/fmr/fmrs/FY2019_code/2019summary.odn?fips=5000327962&amp;year=2019&amp;selection_type=county&amp;fmrtype=Final" TargetMode="External" /><Relationship Id="rId81" Type="http://schemas.openxmlformats.org/officeDocument/2006/relationships/hyperlink" Target="https://www.huduser.gov/portal/datasets/fmr/fmrs/FY2019_code/2019summary.odn?fips=5001928075&amp;year=2019&amp;selection_type=county&amp;fmrtype=Final" TargetMode="External" /><Relationship Id="rId82" Type="http://schemas.openxmlformats.org/officeDocument/2006/relationships/hyperlink" Target="https://www.huduser.gov/portal/datasets/fmr/fmrs/FY2019_code/2019summary.odn?fips=5000128600&amp;year=2019&amp;selection_type=county&amp;fmrtype=Final" TargetMode="External" /><Relationship Id="rId83" Type="http://schemas.openxmlformats.org/officeDocument/2006/relationships/hyperlink" Target="https://www.huduser.gov/portal/datasets/fmr/fmrs/FY2019_code/2019summary.odn?fips=5002528900&amp;year=2019&amp;selection_type=county&amp;fmrtype=Final" TargetMode="External" /><Relationship Id="rId84" Type="http://schemas.openxmlformats.org/officeDocument/2006/relationships/hyperlink" Target="https://www.huduser.gov/portal/datasets/fmr/fmrs/FY2019_code/2019summary.odn?fips=5000929125&amp;year=2019&amp;selection_type=county&amp;fmrtype=Final" TargetMode="External" /><Relationship Id="rId85" Type="http://schemas.openxmlformats.org/officeDocument/2006/relationships/hyperlink" Target="https://www.huduser.gov/portal/datasets/fmr/fmrs/FY2019_code/2019summary.odn?fips=5001329275&amp;year=2019&amp;selection_type=county&amp;fmrtype=Final" TargetMode="External" /><Relationship Id="rId86" Type="http://schemas.openxmlformats.org/officeDocument/2006/relationships/hyperlink" Target="https://www.huduser.gov/portal/datasets/fmr/fmrs/FY2019_code/2019summary.odn?fips=5000129575&amp;year=2019&amp;selection_type=county&amp;fmrtype=Final" TargetMode="External" /><Relationship Id="rId87" Type="http://schemas.openxmlformats.org/officeDocument/2006/relationships/hyperlink" Target="https://www.huduser.gov/portal/datasets/fmr/fmrs/FY2019_code/2019summary.odn?fips=5001930175&amp;year=2019&amp;selection_type=county&amp;fmrtype=Final" TargetMode="External" /><Relationship Id="rId88" Type="http://schemas.openxmlformats.org/officeDocument/2006/relationships/hyperlink" Target="https://www.huduser.gov/portal/datasets/fmr/fmrs/FY2019_code/2019summary.odn?fips=5000530550&amp;year=2019&amp;selection_type=county&amp;fmrtype=Final" TargetMode="External" /><Relationship Id="rId89" Type="http://schemas.openxmlformats.org/officeDocument/2006/relationships/hyperlink" Target="https://www.huduser.gov/portal/datasets/fmr/fmrs/FY2019_code/2019summary.odn?fips=5000930775&amp;year=2019&amp;selection_type=county&amp;fmrtype=Final" TargetMode="External" /><Relationship Id="rId90" Type="http://schemas.openxmlformats.org/officeDocument/2006/relationships/hyperlink" Target="https://www.huduser.gov/portal/datasets/fmr/fmrs/FY2019_code/2019summary.odn?fips=5002530925&amp;year=2019&amp;selection_type=county&amp;fmrtype=Final" TargetMode="External" /><Relationship Id="rId91" Type="http://schemas.openxmlformats.org/officeDocument/2006/relationships/hyperlink" Target="https://www.huduser.gov/portal/datasets/fmr/fmrs/FY2019_code/2019summary.odn?fips=5002531150&amp;year=2019&amp;selection_type=county&amp;fmrtype=Final" TargetMode="External" /><Relationship Id="rId92" Type="http://schemas.openxmlformats.org/officeDocument/2006/relationships/hyperlink" Target="https://www.huduser.gov/portal/datasets/fmr/fmrs/FY2019_code/2019summary.odn?fips=5000131525&amp;year=2019&amp;selection_type=county&amp;fmrtype=Final" TargetMode="External" /><Relationship Id="rId93" Type="http://schemas.openxmlformats.org/officeDocument/2006/relationships/hyperlink" Target="https://www.huduser.gov/portal/datasets/fmr/fmrs/FY2019_code/2019summary.odn?fips=5000531825&amp;year=2019&amp;selection_type=county&amp;fmrtype=Final" TargetMode="External" /><Relationship Id="rId94" Type="http://schemas.openxmlformats.org/officeDocument/2006/relationships/hyperlink" Target="https://www.huduser.gov/portal/datasets/fmr/fmrs/FY2019_code/2019summary.odn?fips=5002732275&amp;year=2019&amp;selection_type=county&amp;fmrtype=Final" TargetMode="External" /><Relationship Id="rId95" Type="http://schemas.openxmlformats.org/officeDocument/2006/relationships/hyperlink" Target="https://www.huduser.gov/portal/datasets/fmr/fmrs/FY2019_code/2019summary.odn?fips=5002732425&amp;year=2019&amp;selection_type=county&amp;fmrtype=Final" TargetMode="External" /><Relationship Id="rId96" Type="http://schemas.openxmlformats.org/officeDocument/2006/relationships/hyperlink" Target="https://www.huduser.gov/portal/datasets/fmr/fmrs/FY2019_code/2019summary.odn?fips=5001133025&amp;year=2019&amp;selection_type=county&amp;fmrtype=Final" TargetMode="External" /><Relationship Id="rId97" Type="http://schemas.openxmlformats.org/officeDocument/2006/relationships/hyperlink" Target="https://www.huduser.gov/portal/datasets/fmr/fmrs/FY2019_code/2019summary.odn?fips=5000733475&amp;year=2019&amp;selection_type=county&amp;fmrtype=Final" TargetMode="External" /><Relationship Id="rId98" Type="http://schemas.openxmlformats.org/officeDocument/2006/relationships/hyperlink" Target="https://www.huduser.gov/portal/datasets/fmr/fmrs/FY2019_code/2019summary.odn?fips=5001933775&amp;year=2019&amp;selection_type=county&amp;fmrtype=Final" TargetMode="External" /><Relationship Id="rId99" Type="http://schemas.openxmlformats.org/officeDocument/2006/relationships/hyperlink" Target="https://www.huduser.gov/portal/datasets/fmr/fmrs/FY2019_code/2019summary.odn?fips=5002134450&amp;year=2019&amp;selection_type=county&amp;fmrtype=Final" TargetMode="External" /><Relationship Id="rId100" Type="http://schemas.openxmlformats.org/officeDocument/2006/relationships/hyperlink" Target="https://www.huduser.gov/portal/datasets/fmr/fmrs/FY2019_code/2019summary.odn?fips=5000734600&amp;year=2019&amp;selection_type=county&amp;fmrtype=Final" TargetMode="External" /><Relationship Id="rId101" Type="http://schemas.openxmlformats.org/officeDocument/2006/relationships/hyperlink" Target="https://www.huduser.gov/portal/datasets/fmr/fmrs/FY2019_code/2019summary.odn?fips=5001535050&amp;year=2019&amp;selection_type=county&amp;fmrtype=Final" TargetMode="External" /><Relationship Id="rId102" Type="http://schemas.openxmlformats.org/officeDocument/2006/relationships/hyperlink" Target="https://www.huduser.gov/portal/datasets/fmr/fmrs/FY2019_code/2019summary.odn?fips=5002135425&amp;year=2019&amp;selection_type=county&amp;fmrtype=Final" TargetMode="External" /><Relationship Id="rId103" Type="http://schemas.openxmlformats.org/officeDocument/2006/relationships/hyperlink" Target="https://www.huduser.gov/portal/datasets/fmr/fmrs/FY2019_code/2019summary.odn?fips=5001935575&amp;year=2019&amp;selection_type=county&amp;fmrtype=Final" TargetMode="External" /><Relationship Id="rId104" Type="http://schemas.openxmlformats.org/officeDocument/2006/relationships/hyperlink" Target="https://www.huduser.gov/portal/datasets/fmr/fmrs/FY2019_code/2019summary.odn?fips=5001335875&amp;year=2019&amp;selection_type=county&amp;fmrtype=Final" TargetMode="External" /><Relationship Id="rId105" Type="http://schemas.openxmlformats.org/officeDocument/2006/relationships/hyperlink" Target="https://www.huduser.gov/portal/datasets/fmr/fmrs/FY2019_code/2019summary.odn?fips=5002536175&amp;year=2019&amp;selection_type=county&amp;fmrtype=Final" TargetMode="External" /><Relationship Id="rId106" Type="http://schemas.openxmlformats.org/officeDocument/2006/relationships/hyperlink" Target="https://www.huduser.gov/portal/datasets/fmr/fmrs/FY2019_code/2019summary.odn?fips=5001936325&amp;year=2019&amp;selection_type=county&amp;fmrtype=Final" TargetMode="External" /><Relationship Id="rId107" Type="http://schemas.openxmlformats.org/officeDocument/2006/relationships/hyperlink" Target="https://www.huduser.gov/portal/datasets/fmr/fmrs/FY2019_code/2019summary.odn?fips=5000736700&amp;year=2019&amp;selection_type=county&amp;fmrtype=Final" TargetMode="External" /><Relationship Id="rId108" Type="http://schemas.openxmlformats.org/officeDocument/2006/relationships/hyperlink" Target="https://www.huduser.gov/portal/datasets/fmr/fmrs/FY2019_code/2019summary.odn?fips=5001537075&amp;year=2019&amp;selection_type=county&amp;fmrtype=Final" TargetMode="External" /><Relationship Id="rId109" Type="http://schemas.openxmlformats.org/officeDocument/2006/relationships/hyperlink" Target="https://www.huduser.gov/portal/datasets/fmr/fmrs/FY2019_code/2019summary.odn?fips=5002137685&amp;year=2019&amp;selection_type=county&amp;fmrtype=Final" TargetMode="External" /><Relationship Id="rId110" Type="http://schemas.openxmlformats.org/officeDocument/2006/relationships/hyperlink" Target="https://www.huduser.gov/portal/datasets/fmr/fmrs/FY2019_code/2019summary.odn?fips=5000537900&amp;year=2019&amp;selection_type=county&amp;fmrtype=Final" TargetMode="External" /><Relationship Id="rId111" Type="http://schemas.openxmlformats.org/officeDocument/2006/relationships/hyperlink" Target="https://www.huduser.gov/portal/datasets/fmr/fmrs/FY2019_code/2019summary.odn?fips=5000339025&amp;year=2019&amp;selection_type=county&amp;fmrtype=Final" TargetMode="External" /><Relationship Id="rId112" Type="http://schemas.openxmlformats.org/officeDocument/2006/relationships/hyperlink" Target="https://www.huduser.gov/portal/datasets/fmr/fmrs/FY2019_code/2019summary.odn?fips=5000139325&amp;year=2019&amp;selection_type=county&amp;fmrtype=Final" TargetMode="External" /><Relationship Id="rId113" Type="http://schemas.openxmlformats.org/officeDocument/2006/relationships/hyperlink" Target="https://www.huduser.gov/portal/datasets/fmr/fmrs/FY2019_code/2019summary.odn?fips=5000939700&amp;year=2019&amp;selection_type=county&amp;fmrtype=Final" TargetMode="External" /><Relationship Id="rId114" Type="http://schemas.openxmlformats.org/officeDocument/2006/relationships/hyperlink" Target="https://www.huduser.gov/portal/datasets/fmr/fmrs/FY2019_code/2019summary.odn?fips=5000939775&amp;year=2019&amp;selection_type=county&amp;fmrtype=Final" TargetMode="External" /><Relationship Id="rId115" Type="http://schemas.openxmlformats.org/officeDocument/2006/relationships/hyperlink" Target="https://www.huduser.gov/portal/datasets/fmr/fmrs/FY2019_code/2019summary.odn?fips=5000140075&amp;year=2019&amp;selection_type=county&amp;fmrtype=Final" TargetMode="External" /><Relationship Id="rId116" Type="http://schemas.openxmlformats.org/officeDocument/2006/relationships/hyperlink" Target="https://www.huduser.gov/portal/datasets/fmr/fmrs/FY2019_code/2019summary.odn?fips=5002540225&amp;year=2019&amp;selection_type=county&amp;fmrtype=Final" TargetMode="External" /><Relationship Id="rId117" Type="http://schemas.openxmlformats.org/officeDocument/2006/relationships/hyperlink" Target="https://www.huduser.gov/portal/datasets/fmr/fmrs/FY2019_code/2019summary.odn?fips=5001940525&amp;year=2019&amp;selection_type=county&amp;fmrtype=Final" TargetMode="External" /><Relationship Id="rId118" Type="http://schemas.openxmlformats.org/officeDocument/2006/relationships/hyperlink" Target="https://www.huduser.gov/portal/datasets/fmr/fmrs/FY2019_code/2019summary.odn?fips=5002741275&amp;year=2019&amp;selection_type=county&amp;fmrtype=Final" TargetMode="External" /><Relationship Id="rId119" Type="http://schemas.openxmlformats.org/officeDocument/2006/relationships/hyperlink" Target="https://www.huduser.gov/portal/datasets/fmr/fmrs/FY2019_code/2019summary.odn?fips=5000941425&amp;year=2019&amp;selection_type=county&amp;fmrtype=Final" TargetMode="External" /><Relationship Id="rId120" Type="http://schemas.openxmlformats.org/officeDocument/2006/relationships/hyperlink" Target="https://www.huduser.gov/portal/datasets/fmr/fmrs/FY2019_code/2019summary.odn?fips=5000541725&amp;year=2019&amp;selection_type=county&amp;fmrtype=Final" TargetMode="External" /><Relationship Id="rId121" Type="http://schemas.openxmlformats.org/officeDocument/2006/relationships/hyperlink" Target="https://www.huduser.gov/portal/datasets/fmr/fmrs/FY2019_code/2019summary.odn?fips=5000942475&amp;year=2019&amp;selection_type=county&amp;fmrtype=Final" TargetMode="External" /><Relationship Id="rId122" Type="http://schemas.openxmlformats.org/officeDocument/2006/relationships/hyperlink" Target="https://www.huduser.gov/portal/datasets/fmr/fmrs/FY2019_code/2019summary.odn?fips=5000342850&amp;year=2019&amp;selection_type=county&amp;fmrtype=Final" TargetMode="External" /><Relationship Id="rId123" Type="http://schemas.openxmlformats.org/officeDocument/2006/relationships/hyperlink" Target="https://www.huduser.gov/portal/datasets/fmr/fmrs/FY2019_code/2019summary.odn?fips=5002543375&amp;year=2019&amp;selection_type=county&amp;fmrtype=Final" TargetMode="External" /><Relationship Id="rId124" Type="http://schemas.openxmlformats.org/officeDocument/2006/relationships/hyperlink" Target="https://www.huduser.gov/portal/datasets/fmr/fmrs/FY2019_code/2019summary.odn?fips=5002343600&amp;year=2019&amp;selection_type=county&amp;fmrtype=Final" TargetMode="External" /><Relationship Id="rId125" Type="http://schemas.openxmlformats.org/officeDocument/2006/relationships/hyperlink" Target="https://www.huduser.gov/portal/datasets/fmr/fmrs/FY2019_code/2019summary.odn?fips=5002144125&amp;year=2019&amp;selection_type=county&amp;fmrtype=Final" TargetMode="External" /><Relationship Id="rId126" Type="http://schemas.openxmlformats.org/officeDocument/2006/relationships/hyperlink" Target="https://www.huduser.gov/portal/datasets/fmr/fmrs/FY2019_code/2019summary.odn?fips=5000144350&amp;year=2019&amp;selection_type=county&amp;fmrtype=Final" TargetMode="External" /><Relationship Id="rId127" Type="http://schemas.openxmlformats.org/officeDocument/2006/relationships/hyperlink" Target="https://www.huduser.gov/portal/datasets/fmr/fmrs/FY2019_code/2019summary.odn?fips=5002344500&amp;year=2019&amp;selection_type=county&amp;fmrtype=Final" TargetMode="External" /><Relationship Id="rId128" Type="http://schemas.openxmlformats.org/officeDocument/2006/relationships/hyperlink" Target="https://www.huduser.gov/portal/datasets/fmr/fmrs/FY2019_code/2019summary.odn?fips=5002144800&amp;year=2019&amp;selection_type=county&amp;fmrtype=Final" TargetMode="External" /><Relationship Id="rId129" Type="http://schemas.openxmlformats.org/officeDocument/2006/relationships/hyperlink" Target="https://www.huduser.gov/portal/datasets/fmr/fmrs/FY2019_code/2019summary.odn?fips=5000745250&amp;year=2019&amp;selection_type=county&amp;fmrtype=Final" TargetMode="External" /><Relationship Id="rId130" Type="http://schemas.openxmlformats.org/officeDocument/2006/relationships/hyperlink" Target="https://www.huduser.gov/portal/datasets/fmr/fmrs/FY2019_code/2019summary.odn?fips=5000145550&amp;year=2019&amp;selection_type=county&amp;fmrtype=Final" TargetMode="External" /><Relationship Id="rId131" Type="http://schemas.openxmlformats.org/officeDocument/2006/relationships/hyperlink" Target="https://www.huduser.gov/portal/datasets/fmr/fmrs/FY2019_code/2019summary.odn?fips=5001145850&amp;year=2019&amp;selection_type=county&amp;fmrtype=Final" TargetMode="External" /><Relationship Id="rId132" Type="http://schemas.openxmlformats.org/officeDocument/2006/relationships/hyperlink" Target="https://www.huduser.gov/portal/datasets/fmr/fmrs/FY2019_code/2019summary.odn?fips=5002346000&amp;year=2019&amp;selection_type=county&amp;fmrtype=Final" TargetMode="External" /><Relationship Id="rId133" Type="http://schemas.openxmlformats.org/officeDocument/2006/relationships/hyperlink" Target="https://www.huduser.gov/portal/datasets/fmr/fmrs/FY2019_code/2019summary.odn?fips=5002346225&amp;year=2019&amp;selection_type=county&amp;fmrtype=Final" TargetMode="External" /><Relationship Id="rId134" Type="http://schemas.openxmlformats.org/officeDocument/2006/relationships/hyperlink" Target="https://www.huduser.gov/portal/datasets/fmr/fmrs/FY2019_code/2019summary.odn?fips=5001946450&amp;year=2019&amp;selection_type=county&amp;fmrtype=Final" TargetMode="External" /><Relationship Id="rId135" Type="http://schemas.openxmlformats.org/officeDocument/2006/relationships/hyperlink" Target="https://www.huduser.gov/portal/datasets/fmr/fmrs/FY2019_code/2019summary.odn?fips=5001546675&amp;year=2019&amp;selection_type=county&amp;fmrtype=Final" TargetMode="External" /><Relationship Id="rId136" Type="http://schemas.openxmlformats.org/officeDocument/2006/relationships/hyperlink" Target="https://www.huduser.gov/portal/datasets/fmr/fmrs/FY2019_code/2019summary.odn?fips=5002147200&amp;year=2019&amp;selection_type=county&amp;fmrtype=Final" TargetMode="External" /><Relationship Id="rId137" Type="http://schemas.openxmlformats.org/officeDocument/2006/relationships/hyperlink" Target="https://www.huduser.gov/portal/datasets/fmr/fmrs/FY2019_code/2019summary.odn?fips=5002147425&amp;year=2019&amp;selection_type=county&amp;fmrtype=Final" TargetMode="External" /><Relationship Id="rId138" Type="http://schemas.openxmlformats.org/officeDocument/2006/relationships/hyperlink" Target="https://www.huduser.gov/portal/datasets/fmr/fmrs/FY2019_code/2019summary.odn?fips=5000148700&amp;year=2019&amp;selection_type=county&amp;fmrtype=Final" TargetMode="External" /><Relationship Id="rId139" Type="http://schemas.openxmlformats.org/officeDocument/2006/relationships/hyperlink" Target="https://www.huduser.gov/portal/datasets/fmr/fmrs/FY2019_code/2019summary.odn?fips=5000547725&amp;year=2019&amp;selection_type=county&amp;fmrtype=Final" TargetMode="External" /><Relationship Id="rId140" Type="http://schemas.openxmlformats.org/officeDocument/2006/relationships/hyperlink" Target="https://www.huduser.gov/portal/datasets/fmr/fmrs/FY2019_code/2019summary.odn?fips=5001748175&amp;year=2019&amp;selection_type=county&amp;fmrtype=Final" TargetMode="External" /><Relationship Id="rId141" Type="http://schemas.openxmlformats.org/officeDocument/2006/relationships/hyperlink" Target="https://www.huduser.gov/portal/datasets/fmr/fmrs/FY2019_code/2019summary.odn?fips=5002548400&amp;year=2019&amp;selection_type=county&amp;fmrtype=Final" TargetMode="External" /><Relationship Id="rId142" Type="http://schemas.openxmlformats.org/officeDocument/2006/relationships/hyperlink" Target="https://www.huduser.gov/portal/datasets/fmr/fmrs/FY2019_code/2019summary.odn?fips=5001948850&amp;year=2019&amp;selection_type=county&amp;fmrtype=Final" TargetMode="External" /><Relationship Id="rId143" Type="http://schemas.openxmlformats.org/officeDocument/2006/relationships/hyperlink" Target="https://www.huduser.gov/portal/datasets/fmr/fmrs/FY2019_code/2019summary.odn?fips=5001948925&amp;year=2019&amp;selection_type=county&amp;fmrtype=Final" TargetMode="External" /><Relationship Id="rId144" Type="http://schemas.openxmlformats.org/officeDocument/2006/relationships/hyperlink" Target="https://www.huduser.gov/portal/datasets/fmr/fmrs/FY2019_code/2019summary.odn?fips=5001350650&amp;year=2019&amp;selection_type=county&amp;fmrtype=Final" TargetMode="External" /><Relationship Id="rId145" Type="http://schemas.openxmlformats.org/officeDocument/2006/relationships/hyperlink" Target="https://www.huduser.gov/portal/datasets/fmr/fmrs/FY2019_code/2019summary.odn?fips=5002350275&amp;year=2019&amp;selection_type=county&amp;fmrtype=Final" TargetMode="External" /><Relationship Id="rId146" Type="http://schemas.openxmlformats.org/officeDocument/2006/relationships/hyperlink" Target="https://www.huduser.gov/portal/datasets/fmr/fmrs/FY2019_code/2019summary.odn?fips=5000952750&amp;year=2019&amp;selection_type=county&amp;fmrtype=Final" TargetMode="External" /><Relationship Id="rId147" Type="http://schemas.openxmlformats.org/officeDocument/2006/relationships/hyperlink" Target="https://www.huduser.gov/portal/datasets/fmr/fmrs/FY2019_code/2019summary.odn?fips=5002752900&amp;year=2019&amp;selection_type=county&amp;fmrtype=Final" TargetMode="External" /><Relationship Id="rId148" Type="http://schemas.openxmlformats.org/officeDocument/2006/relationships/hyperlink" Target="https://www.huduser.gov/portal/datasets/fmr/fmrs/FY2019_code/2019summary.odn?fips=5001753425&amp;year=2019&amp;selection_type=county&amp;fmrtype=Final" TargetMode="External" /><Relationship Id="rId149" Type="http://schemas.openxmlformats.org/officeDocument/2006/relationships/hyperlink" Target="https://www.huduser.gov/portal/datasets/fmr/fmrs/FY2019_code/2019summary.odn?fips=5000153725&amp;year=2019&amp;selection_type=county&amp;fmrtype=Final" TargetMode="External" /><Relationship Id="rId150" Type="http://schemas.openxmlformats.org/officeDocument/2006/relationships/hyperlink" Target="https://www.huduser.gov/portal/datasets/fmr/fmrs/FY2019_code/2019summary.odn?fips=5000153950&amp;year=2019&amp;selection_type=county&amp;fmrtype=Final" TargetMode="External" /><Relationship Id="rId151" Type="http://schemas.openxmlformats.org/officeDocument/2006/relationships/hyperlink" Target="https://www.huduser.gov/portal/datasets/fmr/fmrs/FY2019_code/2019summary.odn?fips=5002154250&amp;year=2019&amp;selection_type=county&amp;fmrtype=Final" TargetMode="External" /><Relationship Id="rId152" Type="http://schemas.openxmlformats.org/officeDocument/2006/relationships/hyperlink" Target="https://www.huduser.gov/portal/datasets/fmr/fmrs/FY2019_code/2019summary.odn?fips=5000554400&amp;year=2019&amp;selection_type=county&amp;fmrtype=Final" TargetMode="External" /><Relationship Id="rId153" Type="http://schemas.openxmlformats.org/officeDocument/2006/relationships/hyperlink" Target="https://www.huduser.gov/portal/datasets/fmr/fmrs/FY2019_code/2019summary.odn?fips=5000355000&amp;year=2019&amp;selection_type=county&amp;fmrtype=Final" TargetMode="External" /><Relationship Id="rId154" Type="http://schemas.openxmlformats.org/officeDocument/2006/relationships/hyperlink" Target="https://www.huduser.gov/portal/datasets/fmr/fmrs/FY2019_code/2019summary.odn?fips=5002155450&amp;year=2019&amp;selection_type=county&amp;fmrtype=Final" TargetMode="External" /><Relationship Id="rId155" Type="http://schemas.openxmlformats.org/officeDocument/2006/relationships/hyperlink" Target="https://www.huduser.gov/portal/datasets/fmr/fmrs/FY2019_code/2019summary.odn?fips=5002155600&amp;year=2019&amp;selection_type=county&amp;fmrtype=Final" TargetMode="External" /><Relationship Id="rId156" Type="http://schemas.openxmlformats.org/officeDocument/2006/relationships/hyperlink" Target="https://www.huduser.gov/portal/datasets/fmr/fmrs/FY2019_code/2019summary.odn?fips=5002355825&amp;year=2019&amp;selection_type=county&amp;fmrtype=Final" TargetMode="External" /><Relationship Id="rId157" Type="http://schemas.openxmlformats.org/officeDocument/2006/relationships/hyperlink" Target="https://www.huduser.gov/portal/datasets/fmr/fmrs/FY2019_code/2019summary.odn?fips=5002756050&amp;year=2019&amp;selection_type=county&amp;fmrtype=Final" TargetMode="External" /><Relationship Id="rId158" Type="http://schemas.openxmlformats.org/officeDocument/2006/relationships/hyperlink" Target="https://www.huduser.gov/portal/datasets/fmr/fmrs/FY2019_code/2019summary.odn?fips=5002756350&amp;year=2019&amp;selection_type=county&amp;fmrtype=Final" TargetMode="External" /><Relationship Id="rId159" Type="http://schemas.openxmlformats.org/officeDocument/2006/relationships/hyperlink" Target="https://www.huduser.gov/portal/datasets/fmr/fmrs/FY2019_code/2019summary.odn?fips=5002156875&amp;year=2019&amp;selection_type=county&amp;fmrtype=Final" TargetMode="External" /><Relationship Id="rId160" Type="http://schemas.openxmlformats.org/officeDocument/2006/relationships/hyperlink" Target="https://www.huduser.gov/portal/datasets/fmr/fmrs/FY2019_code/2019summary.odn?fips=5000357025&amp;year=2019&amp;selection_type=county&amp;fmrtype=Final" TargetMode="External" /><Relationship Id="rId161" Type="http://schemas.openxmlformats.org/officeDocument/2006/relationships/hyperlink" Target="https://www.huduser.gov/portal/datasets/fmr/fmrs/FY2019_code/2019summary.odn?fips=5002157250&amp;year=2019&amp;selection_type=county&amp;fmrtype=Final" TargetMode="External" /><Relationship Id="rId162" Type="http://schemas.openxmlformats.org/officeDocument/2006/relationships/hyperlink" Target="https://www.huduser.gov/portal/datasets/fmr/fmrs/FY2019_code/2019summary.odn?fips=5002557700&amp;year=2019&amp;selection_type=county&amp;fmrtype=Final" TargetMode="External" /><Relationship Id="rId163" Type="http://schemas.openxmlformats.org/officeDocument/2006/relationships/hyperlink" Target="https://www.huduser.gov/portal/datasets/fmr/fmrs/FY2019_code/2019summary.odn?fips=5001758075&amp;year=2019&amp;selection_type=county&amp;fmrtype=Final" TargetMode="External" /><Relationship Id="rId164" Type="http://schemas.openxmlformats.org/officeDocument/2006/relationships/hyperlink" Target="https://www.huduser.gov/portal/datasets/fmr/fmrs/FY2019_code/2019summary.odn?fips=5002758375&amp;year=2019&amp;selection_type=county&amp;fmrtype=Final" TargetMode="External" /><Relationship Id="rId165" Type="http://schemas.openxmlformats.org/officeDocument/2006/relationships/hyperlink" Target="https://www.huduser.gov/portal/datasets/fmr/fmrs/FY2019_code/2019summary.odn?fips=5000358600&amp;year=2019&amp;selection_type=county&amp;fmrtype=Final" TargetMode="External" /><Relationship Id="rId166" Type="http://schemas.openxmlformats.org/officeDocument/2006/relationships/hyperlink" Target="https://www.huduser.gov/portal/datasets/fmr/fmrs/FY2019_code/2019summary.odn?fips=5001159125&amp;year=2019&amp;selection_type=county&amp;fmrtype=Final" TargetMode="External" /><Relationship Id="rId167" Type="http://schemas.openxmlformats.org/officeDocument/2006/relationships/hyperlink" Target="https://www.huduser.gov/portal/datasets/fmr/fmrs/FY2019_code/2019summary.odn?fips=5000759275&amp;year=2019&amp;selection_type=county&amp;fmrtype=Final" TargetMode="External" /><Relationship Id="rId168" Type="http://schemas.openxmlformats.org/officeDocument/2006/relationships/hyperlink" Target="https://www.huduser.gov/portal/datasets/fmr/fmrs/FY2019_code/2019summary.odn?fips=5000159650&amp;year=2019&amp;selection_type=county&amp;fmrtype=Final" TargetMode="External" /><Relationship Id="rId169" Type="http://schemas.openxmlformats.org/officeDocument/2006/relationships/hyperlink" Target="https://www.huduser.gov/portal/datasets/fmr/fmrs/FY2019_code/2019summary.odn?fips=5002760100&amp;year=2019&amp;selection_type=county&amp;fmrtype=Final" TargetMode="External" /><Relationship Id="rId170" Type="http://schemas.openxmlformats.org/officeDocument/2006/relationships/hyperlink" Target="https://www.huduser.gov/portal/datasets/fmr/fmrs/FY2019_code/2019summary.odn?fips=5002560250&amp;year=2019&amp;selection_type=county&amp;fmrtype=Final" TargetMode="External" /><Relationship Id="rId171" Type="http://schemas.openxmlformats.org/officeDocument/2006/relationships/hyperlink" Target="https://www.huduser.gov/portal/datasets/fmr/fmrs/FY2019_code/2019summary.odn?fips=5002360625&amp;year=2019&amp;selection_type=county&amp;fmrtype=Final" TargetMode="External" /><Relationship Id="rId172" Type="http://schemas.openxmlformats.org/officeDocument/2006/relationships/hyperlink" Target="https://www.huduser.gov/portal/datasets/fmr/fmrs/FY2019_code/2019summary.odn?fips=5002760850&amp;year=2019&amp;selection_type=county&amp;fmrtype=Final" TargetMode="External" /><Relationship Id="rId173" Type="http://schemas.openxmlformats.org/officeDocument/2006/relationships/hyperlink" Target="https://www.huduser.gov/portal/datasets/fmr/fmrs/FY2019_code/2019summary.odn?fips=5000361000&amp;year=2019&amp;selection_type=county&amp;fmrtype=Final" TargetMode="External" /><Relationship Id="rId174" Type="http://schemas.openxmlformats.org/officeDocument/2006/relationships/hyperlink" Target="https://www.huduser.gov/portal/datasets/fmr/fmrs/FY2019_code/2019summary.odn?fips=5002161225&amp;year=2019&amp;selection_type=county&amp;fmrtype=Final" TargetMode="External" /><Relationship Id="rId175" Type="http://schemas.openxmlformats.org/officeDocument/2006/relationships/hyperlink" Target="https://www.huduser.gov/portal/datasets/fmr/fmrs/FY2019_code/2019summary.odn?fips=5002161300&amp;year=2019&amp;selection_type=county&amp;fmrtype=Final" TargetMode="External" /><Relationship Id="rId176" Type="http://schemas.openxmlformats.org/officeDocument/2006/relationships/hyperlink" Target="https://www.huduser.gov/portal/datasets/fmr/fmrs/FY2019_code/2019summary.odn?fips=5000561525&amp;year=2019&amp;selection_type=county&amp;fmrtype=Final" TargetMode="External" /><Relationship Id="rId177" Type="http://schemas.openxmlformats.org/officeDocument/2006/relationships/hyperlink" Target="https://www.huduser.gov/portal/datasets/fmr/fmrs/FY2019_code/2019summary.odn?fips=5000162575&amp;year=2019&amp;selection_type=county&amp;fmrtype=Final" TargetMode="External" /><Relationship Id="rId178" Type="http://schemas.openxmlformats.org/officeDocument/2006/relationships/hyperlink" Target="https://www.huduser.gov/portal/datasets/fmr/fmrs/FY2019_code/2019summary.odn?fips=5000362875&amp;year=2019&amp;selection_type=county&amp;fmrtype=Final" TargetMode="External" /><Relationship Id="rId179" Type="http://schemas.openxmlformats.org/officeDocument/2006/relationships/hyperlink" Target="https://www.huduser.gov/portal/datasets/fmr/fmrs/FY2019_code/2019summary.odn?fips=5000363175&amp;year=2019&amp;selection_type=county&amp;fmrtype=Final" TargetMode="External" /><Relationship Id="rId180" Type="http://schemas.openxmlformats.org/officeDocument/2006/relationships/hyperlink" Target="https://www.huduser.gov/portal/datasets/fmr/fmrs/FY2019_code/2019summary.odn?fips=5000363550&amp;year=2019&amp;selection_type=county&amp;fmrtype=Final" TargetMode="External" /><Relationship Id="rId181" Type="http://schemas.openxmlformats.org/officeDocument/2006/relationships/hyperlink" Target="https://www.huduser.gov/portal/datasets/fmr/fmrs/FY2019_code/2019summary.odn?fips=5002763775&amp;year=2019&amp;selection_type=county&amp;fmrtype=Final" TargetMode="External" /><Relationship Id="rId182" Type="http://schemas.openxmlformats.org/officeDocument/2006/relationships/hyperlink" Target="https://www.huduser.gov/portal/datasets/fmr/fmrs/FY2019_code/2019summary.odn?fips=5000564075&amp;year=2019&amp;selection_type=county&amp;fmrtype=Final" TargetMode="External" /><Relationship Id="rId183" Type="http://schemas.openxmlformats.org/officeDocument/2006/relationships/hyperlink" Target="https://www.huduser.gov/portal/datasets/fmr/fmrs/FY2019_code/2019summary.odn?fips=5000764300&amp;year=2019&amp;selection_type=county&amp;fmrtype=Final" TargetMode="External" /><Relationship Id="rId184" Type="http://schemas.openxmlformats.org/officeDocument/2006/relationships/hyperlink" Target="https://www.huduser.gov/portal/datasets/fmr/fmrs/FY2019_code/2019summary.odn?fips=5001164600&amp;year=2019&amp;selection_type=county&amp;fmrtype=Final" TargetMode="External" /><Relationship Id="rId185" Type="http://schemas.openxmlformats.org/officeDocument/2006/relationships/hyperlink" Target="https://www.huduser.gov/portal/datasets/fmr/fmrs/FY2019_code/2019summary.odn?fips=5000165050&amp;year=2019&amp;selection_type=county&amp;fmrtype=Final" TargetMode="External" /><Relationship Id="rId186" Type="http://schemas.openxmlformats.org/officeDocument/2006/relationships/hyperlink" Target="https://www.huduser.gov/portal/datasets/fmr/fmrs/FY2019_code/2019summary.odn?fips=5002165275&amp;year=2019&amp;selection_type=county&amp;fmrtype=Final" TargetMode="External" /><Relationship Id="rId187" Type="http://schemas.openxmlformats.org/officeDocument/2006/relationships/hyperlink" Target="https://www.huduser.gov/portal/datasets/fmr/fmrs/FY2019_code/2019summary.odn?fips=5002565762&amp;year=2019&amp;selection_type=county&amp;fmrtype=Final" TargetMode="External" /><Relationship Id="rId188" Type="http://schemas.openxmlformats.org/officeDocument/2006/relationships/hyperlink" Target="https://www.huduser.gov/portal/datasets/fmr/fmrs/FY2019_code/2019summary.odn?fips=5000766175&amp;year=2019&amp;selection_type=county&amp;fmrtype=Final" TargetMode="External" /><Relationship Id="rId189" Type="http://schemas.openxmlformats.org/officeDocument/2006/relationships/hyperlink" Target="https://www.huduser.gov/portal/datasets/fmr/fmrs/FY2019_code/2019summary.odn?fips=5001367000&amp;year=2019&amp;selection_type=county&amp;fmrtype=Final" TargetMode="External" /><Relationship Id="rId190" Type="http://schemas.openxmlformats.org/officeDocument/2006/relationships/hyperlink" Target="https://www.huduser.gov/portal/datasets/fmr/fmrs/FY2019_code/2019summary.odn?fips=5002769550&amp;year=2019&amp;selection_type=county&amp;fmrtype=Final" TargetMode="External" /><Relationship Id="rId191" Type="http://schemas.openxmlformats.org/officeDocument/2006/relationships/hyperlink" Target="https://www.huduser.gov/portal/datasets/fmr/fmrs/FY2019_code/2019summary.odn?fips=5001161675&amp;year=2019&amp;selection_type=county&amp;fmrtype=Final" TargetMode="External" /><Relationship Id="rId192" Type="http://schemas.openxmlformats.org/officeDocument/2006/relationships/hyperlink" Target="https://www.huduser.gov/portal/datasets/fmr/fmrs/FY2019_code/2019summary.odn?fips=5001161750&amp;year=2019&amp;selection_type=county&amp;fmrtype=Final" TargetMode="External" /><Relationship Id="rId193" Type="http://schemas.openxmlformats.org/officeDocument/2006/relationships/hyperlink" Target="https://www.huduser.gov/portal/datasets/fmr/fmrs/FY2019_code/2019summary.odn?fips=5000762050&amp;year=2019&amp;selection_type=county&amp;fmrtype=Final" TargetMode="External" /><Relationship Id="rId194" Type="http://schemas.openxmlformats.org/officeDocument/2006/relationships/hyperlink" Target="https://www.huduser.gov/portal/datasets/fmr/fmrs/FY2019_code/2019summary.odn?fips=5000562200&amp;year=2019&amp;selection_type=county&amp;fmrtype=Final" TargetMode="External" /><Relationship Id="rId195" Type="http://schemas.openxmlformats.org/officeDocument/2006/relationships/hyperlink" Target="https://www.huduser.gov/portal/datasets/fmr/fmrs/FY2019_code/2019summary.odn?fips=5000369775&amp;year=2019&amp;selection_type=county&amp;fmrtype=Final" TargetMode="External" /><Relationship Id="rId196" Type="http://schemas.openxmlformats.org/officeDocument/2006/relationships/hyperlink" Target="https://www.huduser.gov/portal/datasets/fmr/fmrs/FY2019_code/2019summary.odn?fips=5000569925&amp;year=2019&amp;selection_type=county&amp;fmrtype=Final" TargetMode="External" /><Relationship Id="rId197" Type="http://schemas.openxmlformats.org/officeDocument/2006/relationships/hyperlink" Target="https://www.huduser.gov/portal/datasets/fmr/fmrs/FY2019_code/2019summary.odn?fips=5000170075&amp;year=2019&amp;selection_type=county&amp;fmrtype=Final" TargetMode="External" /><Relationship Id="rId198" Type="http://schemas.openxmlformats.org/officeDocument/2006/relationships/hyperlink" Target="https://www.huduser.gov/portal/datasets/fmr/fmrs/FY2019_code/2019summary.odn?fips=5002770375&amp;year=2019&amp;selection_type=county&amp;fmrtype=Final" TargetMode="External" /><Relationship Id="rId199" Type="http://schemas.openxmlformats.org/officeDocument/2006/relationships/hyperlink" Target="https://www.huduser.gov/portal/datasets/fmr/fmrs/FY2019_code/2019summary.odn?fips=5001570525&amp;year=2019&amp;selection_type=county&amp;fmrtype=Final" TargetMode="External" /><Relationship Id="rId200" Type="http://schemas.openxmlformats.org/officeDocument/2006/relationships/hyperlink" Target="https://www.huduser.gov/portal/datasets/fmr/fmrs/FY2019_code/2019summary.odn?fips=5001770675&amp;year=2019&amp;selection_type=county&amp;fmrtype=Final" TargetMode="External" /><Relationship Id="rId201" Type="http://schemas.openxmlformats.org/officeDocument/2006/relationships/hyperlink" Target="https://www.huduser.gov/portal/datasets/fmr/fmrs/FY2019_code/2019summary.odn?fips=5002570750&amp;year=2019&amp;selection_type=county&amp;fmrtype=Final" TargetMode="External" /><Relationship Id="rId202" Type="http://schemas.openxmlformats.org/officeDocument/2006/relationships/hyperlink" Target="https://www.huduser.gov/portal/datasets/fmr/fmrs/FY2019_code/2019summary.odn?fips=5002171050&amp;year=2019&amp;selection_type=county&amp;fmrtype=Final" TargetMode="External" /><Relationship Id="rId203" Type="http://schemas.openxmlformats.org/officeDocument/2006/relationships/hyperlink" Target="https://www.huduser.gov/portal/datasets/fmr/fmrs/FY2019_code/2019summary.odn?fips=5000371425&amp;year=2019&amp;selection_type=county&amp;fmrtype=Final" TargetMode="External" /><Relationship Id="rId204" Type="http://schemas.openxmlformats.org/officeDocument/2006/relationships/hyperlink" Target="https://www.huduser.gov/portal/datasets/fmr/fmrs/FY2019_code/2019summary.odn?fips=5000571575&amp;year=2019&amp;selection_type=county&amp;fmrtype=Final" TargetMode="External" /><Relationship Id="rId205" Type="http://schemas.openxmlformats.org/officeDocument/2006/relationships/hyperlink" Target="https://www.huduser.gov/portal/datasets/fmr/fmrs/FY2019_code/2019summary.odn?fips=5001171725&amp;year=2019&amp;selection_type=county&amp;fmrtype=Final" TargetMode="External" /><Relationship Id="rId206" Type="http://schemas.openxmlformats.org/officeDocument/2006/relationships/hyperlink" Target="https://www.huduser.gov/portal/datasets/fmr/fmrs/FY2019_code/2019summary.odn?fips=5001772400&amp;year=2019&amp;selection_type=county&amp;fmrtype=Final" TargetMode="External" /><Relationship Id="rId207" Type="http://schemas.openxmlformats.org/officeDocument/2006/relationships/hyperlink" Target="https://www.huduser.gov/portal/datasets/fmr/fmrs/FY2019_code/2019summary.odn?fips=5002172925&amp;year=2019&amp;selection_type=county&amp;fmrtype=Final" TargetMode="External" /><Relationship Id="rId208" Type="http://schemas.openxmlformats.org/officeDocument/2006/relationships/hyperlink" Target="https://www.huduser.gov/portal/datasets/fmr/fmrs/FY2019_code/2019summary.odn?fips=5001773075&amp;year=2019&amp;selection_type=county&amp;fmrtype=Final" TargetMode="External" /><Relationship Id="rId209" Type="http://schemas.openxmlformats.org/officeDocument/2006/relationships/hyperlink" Target="https://www.huduser.gov/portal/datasets/fmr/fmrs/FY2019_code/2019summary.odn?fips=5002573300&amp;year=2019&amp;selection_type=county&amp;fmrtype=Final" TargetMode="External" /><Relationship Id="rId210" Type="http://schemas.openxmlformats.org/officeDocument/2006/relationships/hyperlink" Target="https://www.huduser.gov/portal/datasets/fmr/fmrs/FY2019_code/2019summary.odn?fips=5001973525&amp;year=2019&amp;selection_type=county&amp;fmrtype=Final" TargetMode="External" /><Relationship Id="rId211" Type="http://schemas.openxmlformats.org/officeDocument/2006/relationships/hyperlink" Target="https://www.huduser.gov/portal/datasets/fmr/fmrs/FY2019_code/2019summary.odn?fips=5001773675&amp;year=2019&amp;selection_type=county&amp;fmrtype=Final" TargetMode="External" /><Relationship Id="rId212" Type="http://schemas.openxmlformats.org/officeDocument/2006/relationships/hyperlink" Target="https://www.huduser.gov/portal/datasets/fmr/fmrs/FY2019_code/2019summary.odn?fips=5000773975&amp;year=2019&amp;selection_type=county&amp;fmrtype=Final" TargetMode="External" /><Relationship Id="rId213" Type="http://schemas.openxmlformats.org/officeDocument/2006/relationships/hyperlink" Target="https://www.huduser.gov/portal/datasets/fmr/fmrs/FY2019_code/2019summary.odn?fips=5000174650&amp;year=2019&amp;selection_type=county&amp;fmrtype=Final" TargetMode="External" /><Relationship Id="rId214" Type="http://schemas.openxmlformats.org/officeDocument/2006/relationships/hyperlink" Target="https://www.huduser.gov/portal/datasets/fmr/fmrs/FY2019_code/2019summary.odn?fips=5002574800&amp;year=2019&amp;selection_type=county&amp;fmrtype=Final" TargetMode="External" /><Relationship Id="rId215" Type="http://schemas.openxmlformats.org/officeDocument/2006/relationships/hyperlink" Target="https://www.huduser.gov/portal/datasets/fmr/fmrs/FY2019_code/2019summary.odn?fips=5001774950&amp;year=2019&amp;selection_type=county&amp;fmrtype=Final" TargetMode="External" /><Relationship Id="rId216" Type="http://schemas.openxmlformats.org/officeDocument/2006/relationships/hyperlink" Target="https://www.huduser.gov/portal/datasets/fmr/fmrs/FY2019_code/2019summary.odn?fips=5000975175&amp;year=2019&amp;selection_type=county&amp;fmrtype=Final" TargetMode="External" /><Relationship Id="rId217" Type="http://schemas.openxmlformats.org/officeDocument/2006/relationships/hyperlink" Target="https://www.huduser.gov/portal/datasets/fmr/fmrs/FY2019_code/2019summary.odn?fips=5002375325&amp;year=2019&amp;selection_type=county&amp;fmrtype=Final" TargetMode="External" /><Relationship Id="rId218" Type="http://schemas.openxmlformats.org/officeDocument/2006/relationships/hyperlink" Target="https://www.huduser.gov/portal/datasets/fmr/fmrs/FY2019_code/2019summary.odn?fips=5000575700&amp;year=2019&amp;selection_type=county&amp;fmrtype=Final" TargetMode="External" /><Relationship Id="rId219" Type="http://schemas.openxmlformats.org/officeDocument/2006/relationships/hyperlink" Target="https://www.huduser.gov/portal/datasets/fmr/fmrs/FY2019_code/2019summary.odn?fips=5002175925&amp;year=2019&amp;selection_type=county&amp;fmrtype=Final" TargetMode="External" /><Relationship Id="rId220" Type="http://schemas.openxmlformats.org/officeDocument/2006/relationships/hyperlink" Target="https://www.huduser.gov/portal/datasets/fmr/fmrs/FY2019_code/2019summary.odn?fips=5000176075&amp;year=2019&amp;selection_type=county&amp;fmrtype=Final" TargetMode="External" /><Relationship Id="rId221" Type="http://schemas.openxmlformats.org/officeDocument/2006/relationships/hyperlink" Target="https://www.huduser.gov/portal/datasets/fmr/fmrs/FY2019_code/2019summary.odn?fips=5002576225&amp;year=2019&amp;selection_type=county&amp;fmrtype=Final" TargetMode="External" /><Relationship Id="rId222" Type="http://schemas.openxmlformats.org/officeDocument/2006/relationships/hyperlink" Target="https://www.huduser.gov/portal/datasets/fmr/fmrs/FY2019_code/2019summary.odn?fips=5000976337&amp;year=2019&amp;selection_type=county&amp;fmrtype=Final" TargetMode="External" /><Relationship Id="rId223" Type="http://schemas.openxmlformats.org/officeDocument/2006/relationships/hyperlink" Target="https://www.huduser.gov/portal/datasets/fmr/fmrs/FY2019_code/2019summary.odn?fips=5002376525&amp;year=2019&amp;selection_type=county&amp;fmrtype=Final" TargetMode="External" /><Relationship Id="rId224" Type="http://schemas.openxmlformats.org/officeDocument/2006/relationships/hyperlink" Target="https://www.huduser.gov/portal/datasets/fmr/fmrs/FY2019_code/2019summary.odn?fips=5000976562&amp;year=2019&amp;selection_type=county&amp;fmrtype=Final" TargetMode="External" /><Relationship Id="rId225" Type="http://schemas.openxmlformats.org/officeDocument/2006/relationships/hyperlink" Target="https://www.huduser.gov/portal/datasets/fmr/fmrs/FY2019_code/2019summary.odn?fips=5001776750&amp;year=2019&amp;selection_type=county&amp;fmrtype=Final" TargetMode="External" /><Relationship Id="rId226" Type="http://schemas.openxmlformats.org/officeDocument/2006/relationships/hyperlink" Target="https://www.huduser.gov/portal/datasets/fmr/fmrs/FY2019_code/2019summary.odn?fips=5002376975&amp;year=2019&amp;selection_type=county&amp;fmrtype=Final" TargetMode="External" /><Relationship Id="rId227" Type="http://schemas.openxmlformats.org/officeDocument/2006/relationships/hyperlink" Target="https://www.huduser.gov/portal/datasets/fmr/fmrs/FY2019_code/2019summary.odn?fips=5000577125&amp;year=2019&amp;selection_type=county&amp;fmrtype=Final" TargetMode="External" /><Relationship Id="rId228" Type="http://schemas.openxmlformats.org/officeDocument/2006/relationships/hyperlink" Target="https://www.huduser.gov/portal/datasets/fmr/fmrs/FY2019_code/2019summary.odn?fips=5001577425&amp;year=2019&amp;selection_type=county&amp;fmrtype=Final" TargetMode="External" /><Relationship Id="rId229" Type="http://schemas.openxmlformats.org/officeDocument/2006/relationships/hyperlink" Target="https://www.huduser.gov/portal/datasets/fmr/fmrs/FY2019_code/2019summary.odn?fips=5002777500&amp;year=2019&amp;selection_type=county&amp;fmrtype=Final" TargetMode="External" /><Relationship Id="rId230" Type="http://schemas.openxmlformats.org/officeDocument/2006/relationships/hyperlink" Target="https://www.huduser.gov/portal/datasets/fmr/fmrs/FY2019_code/2019summary.odn?fips=5002177950&amp;year=2019&amp;selection_type=county&amp;fmrtype=Final" TargetMode="External" /><Relationship Id="rId231" Type="http://schemas.openxmlformats.org/officeDocument/2006/relationships/hyperlink" Target="https://www.huduser.gov/portal/datasets/fmr/fmrs/FY2019_code/2019summary.odn?fips=5001779975&amp;year=2019&amp;selection_type=county&amp;fmrtype=Final" TargetMode="External" /><Relationship Id="rId232" Type="http://schemas.openxmlformats.org/officeDocument/2006/relationships/hyperlink" Target="https://www.huduser.gov/portal/datasets/fmr/fmrs/FY2019_code/2019summary.odn?fips=5002180875&amp;year=2019&amp;selection_type=county&amp;fmrtype=Final" TargetMode="External" /><Relationship Id="rId233" Type="http://schemas.openxmlformats.org/officeDocument/2006/relationships/hyperlink" Target="https://www.huduser.gov/portal/datasets/fmr/fmrs/FY2019_code/2019summary.odn?fips=5002182300&amp;year=2019&amp;selection_type=county&amp;fmrtype=Final" TargetMode="External" /><Relationship Id="rId234" Type="http://schemas.openxmlformats.org/officeDocument/2006/relationships/hyperlink" Target="https://www.huduser.gov/portal/datasets/fmr/fmrs/FY2019_code/2019summary.odn?fips=5002783050&amp;year=2019&amp;selection_type=county&amp;fmrtype=Final" TargetMode="External" /><Relationship Id="rId235" Type="http://schemas.openxmlformats.org/officeDocument/2006/relationships/hyperlink" Target="https://www.huduser.gov/portal/datasets/fmr/fmrs/FY2019_code/2019summary.odn?fips=5001980200&amp;year=2019&amp;selection_type=county&amp;fmrtype=Final" TargetMode="External" /><Relationship Id="rId236" Type="http://schemas.openxmlformats.org/officeDocument/2006/relationships/hyperlink" Target="https://www.huduser.gov/portal/datasets/fmr/fmrs/FY2019_code/2019summary.odn?fips=5000780350&amp;year=2019&amp;selection_type=county&amp;fmrtype=Final" TargetMode="External" /><Relationship Id="rId237" Type="http://schemas.openxmlformats.org/officeDocument/2006/relationships/hyperlink" Target="https://www.huduser.gov/portal/datasets/fmr/fmrs/FY2019_code/2019summary.odn?fips=5002581400&amp;year=2019&amp;selection_type=county&amp;fmrtype=Final" TargetMode="External" /><Relationship Id="rId238" Type="http://schemas.openxmlformats.org/officeDocument/2006/relationships/hyperlink" Target="https://www.huduser.gov/portal/datasets/fmr/fmrs/FY2019_code/2019summary.odn?fips=5001981700&amp;year=2019&amp;selection_type=county&amp;fmrtype=Final" TargetMode="External" /><Relationship Id="rId239" Type="http://schemas.openxmlformats.org/officeDocument/2006/relationships/hyperlink" Target="https://www.huduser.gov/portal/datasets/fmr/fmrs/FY2019_code/2019summary.odn?fips=5002782000&amp;year=2019&amp;selection_type=county&amp;fmrtype=Final" TargetMode="External" /><Relationship Id="rId240" Type="http://schemas.openxmlformats.org/officeDocument/2006/relationships/hyperlink" Target="https://www.huduser.gov/portal/datasets/fmr/fmrs/FY2019_code/2019summary.odn?fips=5000183275&amp;year=2019&amp;selection_type=county&amp;fmrtype=Final" TargetMode="External" /><Relationship Id="rId241" Type="http://schemas.openxmlformats.org/officeDocument/2006/relationships/hyperlink" Target="https://www.huduser.gov/portal/datasets/fmr/fmrs/FY2019_code/2019summary.odn?fips=5000583500&amp;year=2019&amp;selection_type=county&amp;fmrtype=Final" TargetMode="External" /><Relationship Id="rId242" Type="http://schemas.openxmlformats.org/officeDocument/2006/relationships/hyperlink" Target="https://www.huduser.gov/portal/datasets/fmr/fmrs/FY2019_code/2019summary.odn?fips=5000183800&amp;year=2019&amp;selection_type=county&amp;fmrtype=Final" TargetMode="External" /><Relationship Id="rId243" Type="http://schemas.openxmlformats.org/officeDocument/2006/relationships/hyperlink" Target="https://www.huduser.gov/portal/datasets/fmr/fmrs/FY2019_code/2019summary.odn?fips=5002583950&amp;year=2019&amp;selection_type=county&amp;fmrtype=Final" TargetMode="External" /><Relationship Id="rId244" Type="http://schemas.openxmlformats.org/officeDocument/2006/relationships/hyperlink" Target="https://www.huduser.gov/portal/datasets/fmr/fmrs/FY2019_code/2019summary.odn?fips=5001784175&amp;year=2019&amp;selection_type=county&amp;fmrtype=Final" TargetMode="External" /><Relationship Id="rId245" Type="http://schemas.openxmlformats.org/officeDocument/2006/relationships/hyperlink" Target="https://www.huduser.gov/portal/datasets/fmr/fmrs/FY2019_code/2019summary.odn?fips=5000784475&amp;year=2019&amp;selection_type=county&amp;fmrtype=Final" TargetMode="External" /><Relationship Id="rId246" Type="http://schemas.openxmlformats.org/officeDocument/2006/relationships/hyperlink" Target="https://www.huduser.gov/portal/datasets/fmr/fmrs/FY2019_code/2019summary.odn?fips=5002584700&amp;year=2019&amp;selection_type=county&amp;fmrtype=Final" TargetMode="External" /><Relationship Id="rId247" Type="http://schemas.openxmlformats.org/officeDocument/2006/relationships/hyperlink" Target="https://www.huduser.gov/portal/datasets/fmr/fmrs/FY2019_code/2019summary.odn?fips=5002584850&amp;year=2019&amp;selection_type=county&amp;fmrtype=Final" TargetMode="External" /><Relationship Id="rId248" Type="http://schemas.openxmlformats.org/officeDocument/2006/relationships/hyperlink" Target="https://www.huduser.gov/portal/datasets/fmr/fmrs/FY2019_code/2019summary.odn?fips=5002784925&amp;year=2019&amp;selection_type=county&amp;fmrtype=Final" TargetMode="External" /><Relationship Id="rId249" Type="http://schemas.openxmlformats.org/officeDocument/2006/relationships/hyperlink" Target="https://www.huduser.gov/portal/datasets/fmr/fmrs/FY2019_code/2019summary.odn?fips=5000385075&amp;year=2019&amp;selection_type=county&amp;fmrtype=Final" TargetMode="External" /><Relationship Id="rId250" Type="http://schemas.openxmlformats.org/officeDocument/2006/relationships/hyperlink" Target="https://www.huduser.gov/portal/datasets/fmr/fmrs/FY2019_code/2019summary.odn?fips=5000785150&amp;year=2019&amp;selection_type=county&amp;fmrtype=Final" TargetMode="External" /><Relationship Id="rId251" Type="http://schemas.openxmlformats.org/officeDocument/2006/relationships/hyperlink" Target="https://www.huduser.gov/portal/datasets/fmr/fmrs/FY2019_code/2019summary.odn?fips=5001585375&amp;year=2019&amp;selection_type=county&amp;fmrtype=Final" TargetMode="External" /><Relationship Id="rId252" Type="http://schemas.openxmlformats.org/officeDocument/2006/relationships/hyperlink" Target="https://www.huduser.gov/portal/datasets/fmr/fmrs/FY2019_code/2019summary.odn?fips=5002385525&amp;year=2019&amp;selection_type=county&amp;fmrtype=Final" TargetMode="External" /><Relationship Id="rId253" Type="http://schemas.openxmlformats.org/officeDocument/2006/relationships/hyperlink" Target="https://www.huduser.gov/portal/datasets/fmr/fmrs/FY2019_code/2019summary.odn?fips=5000385675&amp;year=2019&amp;selection_type=county&amp;fmrtype=Final" TargetMode="External" /><Relationship Id="rId254" Type="http://schemas.openxmlformats.org/officeDocument/2006/relationships/hyperlink" Target="https://www.huduser.gov/portal/datasets/fmr/fmrs/FY2019_code/2019summary.odn?fips=5002785975&amp;year=2019&amp;selection_type=county&amp;fmrtype=Final" TargetMode="External" /><Relationship Id="rId255" Type="http://schemas.openxmlformats.org/officeDocument/2006/relationships/hyperlink" Target="https://www.huduser.gov/portal/datasets/fmr/fmrs/FY2019_code/2019summary.odn?fips=5002386125&amp;year=2019&amp;selection_type=county&amp;fmrtype=Final" TargetMode="External" /><Relationship Id="rId256" Type="http://schemas.openxmlformats.org/officeDocument/2006/relationships/hyperlink" Target="https://www.huduser.gov/portal/datasets/fmr/fmrs/FY2019_code/2019summary.odn?fips=5000902125&amp;year=2019&amp;selection_type=county&amp;fmrtype=Final" TargetMode="External" /><Relationship Id="rId257" Type="http://schemas.openxmlformats.org/officeDocument/2006/relationships/hyperlink" Target="https://www.huduser.gov/portal/datasets/fmr/fmrs/FY2019_code/2019summary.odn?fips=5000304825&amp;year=2019&amp;selection_type=county&amp;fmrtype=Final" TargetMode="External" /><Relationship Id="rId258" Type="http://schemas.openxmlformats.org/officeDocument/2006/relationships/hyperlink" Target="https://www.huduser.gov/portal/datasets/fmr/fmrs/FY2019_code/2019summary.odn?fips=5001903550&amp;year=2019&amp;selection_type=county&amp;fmrtype=Final" TargetMode="External" /><Relationship Id="rId259" Type="http://schemas.openxmlformats.org/officeDocument/2006/relationships/hyperlink" Target="https://www.huduser.gov/portal/datasets/fmr/fmrs/FY2019_code/2019summary.odn?fips=5001748175&amp;year=2019&amp;selection_type=county&amp;fmrtype=Final" TargetMode="External" /><Relationship Id="rId26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X56"/>
  <sheetViews>
    <sheetView showGridLines="0" showRowColHeaders="0" tabSelected="1" zoomScalePageLayoutView="0" workbookViewId="0" topLeftCell="A1">
      <selection activeCell="C5" sqref="C5:E5"/>
    </sheetView>
  </sheetViews>
  <sheetFormatPr defaultColWidth="9.140625" defaultRowHeight="12.75" zeroHeight="1"/>
  <cols>
    <col min="1" max="1" width="24.7109375" style="0" customWidth="1"/>
    <col min="4" max="4" width="13.421875" style="0" customWidth="1"/>
    <col min="5" max="5" width="15.28125" style="0" customWidth="1"/>
    <col min="6" max="6" width="9.7109375" style="0" customWidth="1"/>
    <col min="7" max="7" width="14.8515625" style="0" bestFit="1" customWidth="1"/>
    <col min="8" max="8" width="2.8515625" style="0" customWidth="1"/>
    <col min="9" max="9" width="11.28125" style="0" bestFit="1" customWidth="1"/>
    <col min="10" max="10" width="3.28125" style="0" customWidth="1"/>
    <col min="11" max="11" width="12.28125" style="0" bestFit="1" customWidth="1"/>
    <col min="12" max="12" width="1.7109375" style="0" customWidth="1"/>
    <col min="13" max="13" width="13.7109375" style="0" customWidth="1"/>
    <col min="14" max="14" width="1.7109375" style="0" customWidth="1"/>
    <col min="15" max="15" width="9.28125" style="0" bestFit="1" customWidth="1"/>
    <col min="17" max="23" width="0" style="0" hidden="1" customWidth="1"/>
    <col min="24" max="24" width="16.57421875" style="0" hidden="1" customWidth="1"/>
    <col min="25" max="16384" width="0" style="0" hidden="1" customWidth="1"/>
  </cols>
  <sheetData>
    <row r="1" spans="1:21" ht="66" customHeight="1">
      <c r="A1" s="34"/>
      <c r="B1" s="105" t="s">
        <v>293</v>
      </c>
      <c r="C1" s="105"/>
      <c r="D1" s="105"/>
      <c r="E1" s="105"/>
      <c r="F1" s="105"/>
      <c r="G1" s="105"/>
      <c r="H1" s="105"/>
      <c r="I1" s="105"/>
      <c r="J1" s="105"/>
      <c r="K1" s="105"/>
      <c r="L1" s="105"/>
      <c r="M1" s="105"/>
      <c r="N1" s="105"/>
      <c r="O1" s="105"/>
      <c r="T1" s="20"/>
      <c r="U1" s="20"/>
    </row>
    <row r="2" spans="1:15" ht="12.75" customHeight="1">
      <c r="A2" s="34"/>
      <c r="B2" s="106" t="s">
        <v>336</v>
      </c>
      <c r="C2" s="106"/>
      <c r="D2" s="106"/>
      <c r="E2" s="106"/>
      <c r="F2" s="106"/>
      <c r="G2" s="106"/>
      <c r="H2" s="106"/>
      <c r="I2" s="106"/>
      <c r="J2" s="106"/>
      <c r="K2" s="106"/>
      <c r="L2" s="106"/>
      <c r="M2" s="106"/>
      <c r="N2" s="106"/>
      <c r="O2" s="106"/>
    </row>
    <row r="3" spans="1:10" ht="11.25" customHeight="1">
      <c r="A3" s="34"/>
      <c r="D3" s="1"/>
      <c r="E3" s="1"/>
      <c r="F3" s="1"/>
      <c r="G3" s="1"/>
      <c r="H3" s="1"/>
      <c r="I3" s="1"/>
      <c r="J3" s="1"/>
    </row>
    <row r="4" spans="1:24" ht="21.75" customHeight="1">
      <c r="A4" s="34"/>
      <c r="B4" t="s">
        <v>34</v>
      </c>
      <c r="C4" s="93" t="str">
        <f>lists!B3</f>
        <v>Addison Town, Addison County</v>
      </c>
      <c r="D4" s="94"/>
      <c r="E4" s="94"/>
      <c r="F4" s="94"/>
      <c r="G4" s="94"/>
      <c r="H4" s="94"/>
      <c r="I4" s="94"/>
      <c r="O4" s="31"/>
      <c r="P4" s="32"/>
      <c r="Q4" s="32"/>
      <c r="R4" s="32"/>
      <c r="S4" s="32"/>
      <c r="T4" s="32"/>
      <c r="U4" s="32"/>
      <c r="V4" s="32"/>
      <c r="X4" s="32"/>
    </row>
    <row r="5" spans="1:9" ht="21.75" customHeight="1">
      <c r="A5" s="34"/>
      <c r="B5" t="s">
        <v>311</v>
      </c>
      <c r="C5" s="107"/>
      <c r="D5" s="108"/>
      <c r="E5" s="109"/>
      <c r="G5" s="5" t="s">
        <v>18</v>
      </c>
      <c r="I5" s="11">
        <v>2019</v>
      </c>
    </row>
    <row r="6" ht="12.75">
      <c r="A6" s="34"/>
    </row>
    <row r="7" spans="1:15" ht="12.75">
      <c r="A7" s="34"/>
      <c r="I7" s="95" t="s">
        <v>326</v>
      </c>
      <c r="J7" s="95"/>
      <c r="K7" s="95"/>
      <c r="L7" s="2"/>
      <c r="M7" s="40">
        <v>43556</v>
      </c>
      <c r="N7" s="2"/>
      <c r="O7" s="2"/>
    </row>
    <row r="8" spans="1:13" ht="12.75">
      <c r="A8" s="34"/>
      <c r="C8" s="5"/>
      <c r="E8" s="5"/>
      <c r="M8" s="23"/>
    </row>
    <row r="9" spans="1:7" ht="25.5" customHeight="1">
      <c r="A9" s="34"/>
      <c r="B9" t="s">
        <v>35</v>
      </c>
      <c r="D9" s="99" t="s">
        <v>338</v>
      </c>
      <c r="E9" s="100"/>
      <c r="F9" s="100"/>
      <c r="G9" s="101"/>
    </row>
    <row r="10" spans="1:7" ht="12.75">
      <c r="A10" s="34"/>
      <c r="E10" s="24"/>
      <c r="F10" s="24"/>
      <c r="G10" s="24"/>
    </row>
    <row r="11" spans="1:20" ht="27" customHeight="1">
      <c r="A11" s="34"/>
      <c r="B11" t="s">
        <v>0</v>
      </c>
      <c r="C11" s="99" t="s">
        <v>338</v>
      </c>
      <c r="D11" s="100"/>
      <c r="E11" s="100"/>
      <c r="F11" s="100"/>
      <c r="G11" s="101"/>
      <c r="T11" s="20" t="s">
        <v>338</v>
      </c>
    </row>
    <row r="12" ht="12.75">
      <c r="A12" s="34"/>
    </row>
    <row r="13" spans="1:5" ht="12.75">
      <c r="A13" s="34"/>
      <c r="B13" s="95" t="s">
        <v>1</v>
      </c>
      <c r="C13" s="95"/>
      <c r="D13" s="96"/>
      <c r="E13" s="7">
        <f>E16+G16+I16+K16+M16+O16</f>
        <v>7</v>
      </c>
    </row>
    <row r="14" ht="12.75">
      <c r="A14" s="34"/>
    </row>
    <row r="15" spans="5:15" ht="12.75">
      <c r="E15" s="3" t="s">
        <v>2</v>
      </c>
      <c r="F15" s="3" t="s">
        <v>612</v>
      </c>
      <c r="G15" s="3" t="s">
        <v>3</v>
      </c>
      <c r="H15" s="3"/>
      <c r="I15" s="3" t="s">
        <v>4</v>
      </c>
      <c r="J15" s="3"/>
      <c r="K15" s="3" t="s">
        <v>5</v>
      </c>
      <c r="L15" s="3"/>
      <c r="M15" s="3" t="s">
        <v>6</v>
      </c>
      <c r="N15" s="3"/>
      <c r="O15" s="3" t="s">
        <v>7</v>
      </c>
    </row>
    <row r="16" spans="2:15" s="1" customFormat="1" ht="33" customHeight="1">
      <c r="B16" s="110" t="s">
        <v>325</v>
      </c>
      <c r="C16" s="110"/>
      <c r="D16" s="111"/>
      <c r="E16" s="53">
        <v>2</v>
      </c>
      <c r="F16" s="27"/>
      <c r="G16" s="53">
        <v>5</v>
      </c>
      <c r="H16" s="27"/>
      <c r="I16" s="53">
        <v>0</v>
      </c>
      <c r="J16" s="27"/>
      <c r="K16" s="53">
        <v>0</v>
      </c>
      <c r="L16" s="27"/>
      <c r="M16" s="53">
        <v>0</v>
      </c>
      <c r="N16" s="27"/>
      <c r="O16" s="53">
        <v>0</v>
      </c>
    </row>
    <row r="17" spans="5:15" ht="12.75">
      <c r="E17" s="3"/>
      <c r="F17" s="3"/>
      <c r="G17" s="3"/>
      <c r="H17" s="3"/>
      <c r="I17" s="3"/>
      <c r="J17" s="3"/>
      <c r="K17" s="3"/>
      <c r="L17" s="3"/>
      <c r="M17" s="3"/>
      <c r="N17" s="3"/>
      <c r="O17" s="3"/>
    </row>
    <row r="18" spans="2:15" ht="12.75">
      <c r="B18" s="95" t="s">
        <v>11</v>
      </c>
      <c r="C18" s="95"/>
      <c r="E18" s="50">
        <f>lists!D4</f>
        <v>706</v>
      </c>
      <c r="F18" s="12"/>
      <c r="G18" s="51">
        <f>lists!F4</f>
        <v>858</v>
      </c>
      <c r="H18" s="12"/>
      <c r="I18" s="51">
        <f>lists!H4</f>
        <v>1006</v>
      </c>
      <c r="J18" s="12"/>
      <c r="K18" s="51">
        <f>lists!J4</f>
        <v>1262</v>
      </c>
      <c r="L18" s="12"/>
      <c r="M18" s="51">
        <f>lists!L4</f>
        <v>1497</v>
      </c>
      <c r="N18" s="12"/>
      <c r="O18" s="54">
        <v>0</v>
      </c>
    </row>
    <row r="19" spans="2:15" ht="12.75">
      <c r="B19" s="98" t="s">
        <v>25</v>
      </c>
      <c r="C19" s="98"/>
      <c r="E19" s="3"/>
      <c r="F19" s="3"/>
      <c r="G19" s="3"/>
      <c r="H19" s="3"/>
      <c r="I19" s="3"/>
      <c r="J19" s="3"/>
      <c r="K19" s="3"/>
      <c r="L19" s="3"/>
      <c r="M19" s="3"/>
      <c r="N19" s="3"/>
      <c r="O19" s="3"/>
    </row>
    <row r="20" spans="2:15" ht="12.75">
      <c r="B20" s="95" t="s">
        <v>12</v>
      </c>
      <c r="C20" s="95"/>
      <c r="D20" s="96"/>
      <c r="E20" s="56">
        <v>0</v>
      </c>
      <c r="F20" s="12"/>
      <c r="G20" s="56">
        <v>0</v>
      </c>
      <c r="H20" s="12"/>
      <c r="I20" s="56">
        <v>0</v>
      </c>
      <c r="J20" s="12"/>
      <c r="K20" s="56">
        <v>0</v>
      </c>
      <c r="L20" s="12"/>
      <c r="M20" s="56">
        <v>0</v>
      </c>
      <c r="N20" s="12"/>
      <c r="O20" s="55">
        <v>0</v>
      </c>
    </row>
    <row r="21" spans="2:15" ht="12.75">
      <c r="B21" s="4"/>
      <c r="C21" s="4"/>
      <c r="D21" s="4"/>
      <c r="E21" s="3"/>
      <c r="F21" s="3"/>
      <c r="G21" s="3"/>
      <c r="H21" s="3"/>
      <c r="I21" s="3"/>
      <c r="J21" s="3"/>
      <c r="K21" s="3"/>
      <c r="L21" s="3"/>
      <c r="M21" s="3"/>
      <c r="N21" s="3"/>
      <c r="O21" s="3"/>
    </row>
    <row r="22" spans="2:15" ht="12.75">
      <c r="B22" s="95" t="s">
        <v>13</v>
      </c>
      <c r="C22" s="95"/>
      <c r="E22" s="13">
        <f>(E18+E20)*E16</f>
        <v>1412</v>
      </c>
      <c r="F22" s="3"/>
      <c r="G22" s="13">
        <f>+(G18+G20)*G16</f>
        <v>4290</v>
      </c>
      <c r="H22" s="12"/>
      <c r="I22" s="13">
        <f>+(I18+I20)*I16</f>
        <v>0</v>
      </c>
      <c r="J22" s="12"/>
      <c r="K22" s="13">
        <f>+(K18+K20)*K16</f>
        <v>0</v>
      </c>
      <c r="L22" s="12"/>
      <c r="M22" s="13">
        <f>+(M18+M20)*M16</f>
        <v>0</v>
      </c>
      <c r="N22" s="12"/>
      <c r="O22" s="13">
        <f>+(O18+O20)*O16</f>
        <v>0</v>
      </c>
    </row>
    <row r="23" ht="12.75"/>
    <row r="24" spans="2:11" ht="12.75">
      <c r="B24" s="95" t="s">
        <v>14</v>
      </c>
      <c r="C24" s="95"/>
      <c r="D24" s="95"/>
      <c r="E24" s="95"/>
      <c r="G24" s="16">
        <f>E22+G22+I22+K22+M22+O22</f>
        <v>5702</v>
      </c>
      <c r="I24" t="s">
        <v>8</v>
      </c>
      <c r="K24" s="16">
        <f>G24*12</f>
        <v>68424</v>
      </c>
    </row>
    <row r="25" spans="5:19" ht="18">
      <c r="E25" s="3" t="s">
        <v>33</v>
      </c>
      <c r="S25" s="33"/>
    </row>
    <row r="26" spans="2:19" ht="18">
      <c r="B26" s="95" t="s">
        <v>27</v>
      </c>
      <c r="C26" s="95"/>
      <c r="E26" s="41">
        <v>0.04</v>
      </c>
      <c r="G26" s="21">
        <f>ROUND(K24*E26,0)</f>
        <v>2737</v>
      </c>
      <c r="H26" t="s">
        <v>9</v>
      </c>
      <c r="I26" s="52">
        <v>0.5</v>
      </c>
      <c r="J26" s="9" t="s">
        <v>10</v>
      </c>
      <c r="K26" s="13">
        <f>ROUND(G26*I26,0)</f>
        <v>1369</v>
      </c>
      <c r="S26" s="33"/>
    </row>
    <row r="27" ht="12.75"/>
    <row r="28" spans="2:11" ht="19.5" customHeight="1">
      <c r="B28" s="95" t="s">
        <v>15</v>
      </c>
      <c r="C28" s="95"/>
      <c r="D28" s="95"/>
      <c r="E28" s="95"/>
      <c r="F28" s="95"/>
      <c r="K28" s="57">
        <v>0</v>
      </c>
    </row>
    <row r="29" ht="12.75"/>
    <row r="30" spans="2:11" ht="12.75">
      <c r="B30" s="95" t="s">
        <v>16</v>
      </c>
      <c r="C30" s="95"/>
      <c r="D30" s="95"/>
      <c r="K30" s="13">
        <f>K24-K26+K28</f>
        <v>67055</v>
      </c>
    </row>
    <row r="31" ht="12.75"/>
    <row r="32" spans="2:7" ht="21" customHeight="1">
      <c r="B32" s="95" t="s">
        <v>30</v>
      </c>
      <c r="C32" s="95"/>
      <c r="D32" s="95"/>
      <c r="G32" s="59">
        <v>300</v>
      </c>
    </row>
    <row r="33" spans="2:4" ht="12.75">
      <c r="B33" s="113" t="s">
        <v>22</v>
      </c>
      <c r="C33" s="113"/>
      <c r="D33" s="113"/>
    </row>
    <row r="34" spans="2:16" ht="25.5" customHeight="1">
      <c r="B34" s="114" t="s">
        <v>31</v>
      </c>
      <c r="C34" s="114"/>
      <c r="G34" s="59">
        <v>1250</v>
      </c>
      <c r="I34" s="95" t="s">
        <v>294</v>
      </c>
      <c r="J34" s="95"/>
      <c r="K34" s="95"/>
      <c r="L34" s="95"/>
      <c r="M34" s="95"/>
      <c r="N34" s="95"/>
      <c r="O34" s="95"/>
      <c r="P34" s="95"/>
    </row>
    <row r="35" spans="2:11" ht="12.75">
      <c r="B35" s="4"/>
      <c r="E35" s="95" t="s">
        <v>32</v>
      </c>
      <c r="F35" s="95"/>
      <c r="K35" s="13">
        <f>G32-G34</f>
        <v>-950</v>
      </c>
    </row>
    <row r="36" ht="13.5" thickBot="1"/>
    <row r="37" spans="2:11" ht="13.5" thickBot="1">
      <c r="B37" s="95" t="s">
        <v>17</v>
      </c>
      <c r="C37" s="95"/>
      <c r="D37" s="95"/>
      <c r="K37" s="14">
        <f>+K30-K35</f>
        <v>68005</v>
      </c>
    </row>
    <row r="38" ht="12.75"/>
    <row r="39" spans="2:9" ht="12.75">
      <c r="B39" s="95" t="s">
        <v>19</v>
      </c>
      <c r="C39" s="95"/>
      <c r="D39" s="95"/>
      <c r="G39" s="41">
        <v>0.0825</v>
      </c>
      <c r="I39" s="18"/>
    </row>
    <row r="40" spans="2:3" ht="12.75">
      <c r="B40" s="98" t="s">
        <v>20</v>
      </c>
      <c r="C40" s="98"/>
    </row>
    <row r="41" ht="12.75">
      <c r="I41" s="3"/>
    </row>
    <row r="42" spans="3:9" ht="12.75">
      <c r="C42" s="95" t="s">
        <v>609</v>
      </c>
      <c r="D42" s="95"/>
      <c r="E42" s="95"/>
      <c r="F42" s="42">
        <f>lists!O4</f>
        <v>1.9414</v>
      </c>
      <c r="I42" s="3"/>
    </row>
    <row r="43" spans="3:13" ht="12.75">
      <c r="C43" s="102" t="s">
        <v>328</v>
      </c>
      <c r="D43" s="102"/>
      <c r="E43" s="102"/>
      <c r="F43" s="103"/>
      <c r="G43" s="60"/>
      <c r="I43" s="104" t="s">
        <v>327</v>
      </c>
      <c r="J43" s="104"/>
      <c r="K43" s="104"/>
      <c r="L43" s="104"/>
      <c r="M43" s="43">
        <f>F42</f>
        <v>1.9414</v>
      </c>
    </row>
    <row r="44" spans="2:7" ht="12.75" customHeight="1">
      <c r="B44" s="3"/>
      <c r="C44" s="15"/>
      <c r="D44" s="3"/>
      <c r="E44" s="6"/>
      <c r="G44" s="26"/>
    </row>
    <row r="45" ht="13.5" thickBot="1"/>
    <row r="46" spans="3:9" ht="13.5" thickBot="1">
      <c r="C46" t="s">
        <v>21</v>
      </c>
      <c r="G46" s="29">
        <f>ROUND(IF(G43&gt;0,G39+G43*0.01,G39+M43*0.01),3)</f>
        <v>0.102</v>
      </c>
      <c r="I46" s="22"/>
    </row>
    <row r="47" ht="12.75"/>
    <row r="48" ht="12.75">
      <c r="C48" t="s">
        <v>23</v>
      </c>
    </row>
    <row r="49" ht="13.5" thickBot="1"/>
    <row r="50" spans="4:13" ht="16.5" thickBot="1">
      <c r="D50" s="14">
        <f>+K37</f>
        <v>68005</v>
      </c>
      <c r="E50" s="6"/>
      <c r="F50" s="19" t="s">
        <v>28</v>
      </c>
      <c r="I50" s="17">
        <f>G46</f>
        <v>0.102</v>
      </c>
      <c r="K50" s="6" t="s">
        <v>10</v>
      </c>
      <c r="M50" s="8">
        <f>ROUND(D50/I50,0)</f>
        <v>666716</v>
      </c>
    </row>
    <row r="51" ht="12.75"/>
    <row r="52" spans="3:13" ht="13.5" thickBot="1">
      <c r="C52" s="112" t="s">
        <v>610</v>
      </c>
      <c r="D52" s="112"/>
      <c r="E52" s="112"/>
      <c r="I52" s="3" t="s">
        <v>26</v>
      </c>
      <c r="M52" s="5" t="s">
        <v>24</v>
      </c>
    </row>
    <row r="53" spans="4:13" ht="29.25" customHeight="1" thickBot="1">
      <c r="D53" s="10">
        <f>+M50</f>
        <v>666716</v>
      </c>
      <c r="E53" s="5"/>
      <c r="F53" s="19" t="s">
        <v>29</v>
      </c>
      <c r="I53" s="58">
        <v>1.05</v>
      </c>
      <c r="K53" s="6" t="s">
        <v>10</v>
      </c>
      <c r="M53" s="8">
        <f>ROUND(IF(I53&lt;100%,I53,100%)*D53,-2)</f>
        <v>666700</v>
      </c>
    </row>
    <row r="54" ht="12.75"/>
    <row r="55" spans="1:16" ht="38.25" customHeight="1">
      <c r="A55" s="61"/>
      <c r="B55" s="97" t="s">
        <v>611</v>
      </c>
      <c r="C55" s="97"/>
      <c r="D55" s="97"/>
      <c r="E55" s="97"/>
      <c r="F55" s="97"/>
      <c r="G55" s="97"/>
      <c r="H55" s="97"/>
      <c r="I55" s="97"/>
      <c r="J55" s="97"/>
      <c r="K55" s="97"/>
      <c r="L55" s="97"/>
      <c r="M55" s="97"/>
      <c r="N55" s="61"/>
      <c r="O55" s="61"/>
      <c r="P55" s="61"/>
    </row>
    <row r="56" spans="1:16" ht="12.75">
      <c r="A56" s="61"/>
      <c r="B56" s="61"/>
      <c r="C56" s="61"/>
      <c r="D56" s="61"/>
      <c r="E56" s="61"/>
      <c r="F56" s="61"/>
      <c r="G56" s="61"/>
      <c r="H56" s="61"/>
      <c r="I56" s="61"/>
      <c r="J56" s="61"/>
      <c r="K56" s="61"/>
      <c r="L56" s="61"/>
      <c r="M56" s="61"/>
      <c r="N56" s="61"/>
      <c r="O56" s="61"/>
      <c r="P56" s="61"/>
    </row>
  </sheetData>
  <sheetProtection sheet="1" selectLockedCells="1"/>
  <mergeCells count="30">
    <mergeCell ref="B1:O1"/>
    <mergeCell ref="B2:O2"/>
    <mergeCell ref="C5:E5"/>
    <mergeCell ref="B16:D16"/>
    <mergeCell ref="D9:G9"/>
    <mergeCell ref="C52:E52"/>
    <mergeCell ref="B30:D30"/>
    <mergeCell ref="B32:D32"/>
    <mergeCell ref="B33:D33"/>
    <mergeCell ref="B34:C34"/>
    <mergeCell ref="B55:M55"/>
    <mergeCell ref="C42:E42"/>
    <mergeCell ref="I34:P34"/>
    <mergeCell ref="B19:C19"/>
    <mergeCell ref="C11:G11"/>
    <mergeCell ref="B39:D39"/>
    <mergeCell ref="B40:C40"/>
    <mergeCell ref="C43:F43"/>
    <mergeCell ref="I43:L43"/>
    <mergeCell ref="B28:F28"/>
    <mergeCell ref="C4:I4"/>
    <mergeCell ref="E35:F35"/>
    <mergeCell ref="B18:C18"/>
    <mergeCell ref="B13:D13"/>
    <mergeCell ref="I7:K7"/>
    <mergeCell ref="B37:D37"/>
    <mergeCell ref="B26:C26"/>
    <mergeCell ref="B24:E24"/>
    <mergeCell ref="B22:C22"/>
    <mergeCell ref="B20:D20"/>
  </mergeCells>
  <dataValidations count="2">
    <dataValidation operator="lessThan" allowBlank="1" showInputMessage="1" showErrorMessage="1" sqref="I53"/>
    <dataValidation type="decimal" operator="lessThanOrEqual" allowBlank="1" showInputMessage="1" showErrorMessage="1" sqref="G67">
      <formula1>1</formula1>
    </dataValidation>
  </dataValidations>
  <printOptions/>
  <pageMargins left="0.5" right="0.5" top="1" bottom="0.75" header="0" footer="0"/>
  <pageSetup fitToHeight="1" fitToWidth="1" horizontalDpi="600" verticalDpi="600" orientation="portrait" scale="76" r:id="rId2"/>
  <legacyDrawing r:id="rId1"/>
</worksheet>
</file>

<file path=xl/worksheets/sheet2.xml><?xml version="1.0" encoding="utf-8"?>
<worksheet xmlns="http://schemas.openxmlformats.org/spreadsheetml/2006/main" xmlns:r="http://schemas.openxmlformats.org/officeDocument/2006/relationships">
  <sheetPr codeName="Sheet2"/>
  <dimension ref="A1:W268"/>
  <sheetViews>
    <sheetView zoomScalePageLayoutView="0" workbookViewId="0" topLeftCell="D7">
      <selection activeCell="L16" sqref="L16"/>
    </sheetView>
  </sheetViews>
  <sheetFormatPr defaultColWidth="9.140625" defaultRowHeight="12.75"/>
  <cols>
    <col min="1" max="1" width="14.57421875" style="0" bestFit="1" customWidth="1"/>
    <col min="2" max="2" width="38.57421875" style="0" customWidth="1"/>
    <col min="3" max="3" width="11.7109375" style="0" bestFit="1" customWidth="1"/>
    <col min="4" max="7" width="12.421875" style="0" customWidth="1"/>
    <col min="8" max="8" width="13.57421875" style="0" customWidth="1"/>
    <col min="9" max="9" width="11.7109375" style="0" bestFit="1" customWidth="1"/>
    <col min="10" max="10" width="9.8515625" style="0" bestFit="1" customWidth="1"/>
    <col min="12" max="12" width="30.140625" style="0" customWidth="1"/>
    <col min="13" max="13" width="13.57421875" style="0" customWidth="1"/>
    <col min="14" max="14" width="11.8515625" style="0" customWidth="1"/>
    <col min="15" max="15" width="12.8515625" style="0" customWidth="1"/>
    <col min="16" max="16" width="12.421875" style="0" bestFit="1" customWidth="1"/>
    <col min="17" max="17" width="10.00390625" style="0" bestFit="1" customWidth="1"/>
    <col min="18" max="18" width="17.140625" style="0" bestFit="1" customWidth="1"/>
    <col min="19" max="19" width="12.421875" style="0" bestFit="1" customWidth="1"/>
    <col min="21" max="21" width="17.140625" style="0" bestFit="1" customWidth="1"/>
    <col min="22" max="22" width="12.421875" style="0" bestFit="1" customWidth="1"/>
    <col min="24" max="24" width="7.28125" style="0" bestFit="1" customWidth="1"/>
    <col min="25" max="25" width="17.140625" style="0" bestFit="1" customWidth="1"/>
    <col min="26" max="26" width="18.57421875" style="0" customWidth="1"/>
    <col min="28" max="28" width="17.140625" style="0" bestFit="1" customWidth="1"/>
    <col min="29" max="29" width="9.00390625" style="0" bestFit="1" customWidth="1"/>
    <col min="31" max="31" width="17.140625" style="0" bestFit="1" customWidth="1"/>
    <col min="32" max="32" width="13.28125" style="0" bestFit="1" customWidth="1"/>
    <col min="33" max="33" width="9.7109375" style="0" bestFit="1" customWidth="1"/>
  </cols>
  <sheetData>
    <row r="1" spans="1:15" s="24" customFormat="1" ht="12.75">
      <c r="A1" s="44" t="s">
        <v>350</v>
      </c>
      <c r="B1" s="44"/>
      <c r="C1" s="44" t="s">
        <v>301</v>
      </c>
      <c r="D1" s="44"/>
      <c r="E1" s="44" t="s">
        <v>299</v>
      </c>
      <c r="F1" s="44"/>
      <c r="G1" s="44" t="s">
        <v>298</v>
      </c>
      <c r="H1" s="44"/>
      <c r="I1" s="44" t="s">
        <v>300</v>
      </c>
      <c r="J1" s="44"/>
      <c r="K1" s="44" t="s">
        <v>302</v>
      </c>
      <c r="L1" s="44"/>
      <c r="M1" s="44"/>
      <c r="N1" s="44" t="s">
        <v>303</v>
      </c>
      <c r="O1" s="44"/>
    </row>
    <row r="2" spans="1:15" s="24" customFormat="1" ht="12.75">
      <c r="A2" s="45" t="s">
        <v>295</v>
      </c>
      <c r="B2" s="45">
        <v>1</v>
      </c>
      <c r="C2" s="46" t="s">
        <v>295</v>
      </c>
      <c r="D2" s="46">
        <f>B2</f>
        <v>1</v>
      </c>
      <c r="E2" s="45" t="s">
        <v>295</v>
      </c>
      <c r="F2" s="45">
        <f>B2</f>
        <v>1</v>
      </c>
      <c r="G2" s="46" t="s">
        <v>295</v>
      </c>
      <c r="H2" s="46">
        <f>B2</f>
        <v>1</v>
      </c>
      <c r="I2" s="45" t="s">
        <v>295</v>
      </c>
      <c r="J2" s="45">
        <f>B2</f>
        <v>1</v>
      </c>
      <c r="K2" s="46" t="s">
        <v>295</v>
      </c>
      <c r="L2" s="46">
        <f>B2</f>
        <v>1</v>
      </c>
      <c r="M2" s="46"/>
      <c r="N2" s="44" t="s">
        <v>295</v>
      </c>
      <c r="O2" s="46">
        <f>B2</f>
        <v>1</v>
      </c>
    </row>
    <row r="3" spans="1:15" s="24" customFormat="1" ht="12.75">
      <c r="A3" s="45" t="s">
        <v>296</v>
      </c>
      <c r="B3" s="46" t="str">
        <f>INDEX(B9:B268,B2,1)</f>
        <v>Addison Town, Addison County</v>
      </c>
      <c r="C3" s="46" t="s">
        <v>296</v>
      </c>
      <c r="D3" s="46" t="str">
        <f>INDEX(B9:B268,B2,1)</f>
        <v>Addison Town, Addison County</v>
      </c>
      <c r="E3" s="45" t="s">
        <v>296</v>
      </c>
      <c r="F3" s="45" t="str">
        <f>INDEX(B9:B268,B2,1)</f>
        <v>Addison Town, Addison County</v>
      </c>
      <c r="G3" s="46" t="s">
        <v>296</v>
      </c>
      <c r="H3" s="46" t="str">
        <f>INDEX(B9:B268,B2,1)</f>
        <v>Addison Town, Addison County</v>
      </c>
      <c r="I3" s="45" t="s">
        <v>296</v>
      </c>
      <c r="J3" s="46" t="str">
        <f>INDEX(B9:B268,B2,1)</f>
        <v>Addison Town, Addison County</v>
      </c>
      <c r="K3" s="46" t="s">
        <v>296</v>
      </c>
      <c r="L3" s="46" t="str">
        <f>INDEX(B9:B268,B2,1)</f>
        <v>Addison Town, Addison County</v>
      </c>
      <c r="M3" s="46"/>
      <c r="N3" s="44" t="s">
        <v>296</v>
      </c>
      <c r="O3" s="46" t="str">
        <f>INDEX(B9:B268,B2,1)</f>
        <v>Addison Town, Addison County</v>
      </c>
    </row>
    <row r="4" spans="1:15" s="24" customFormat="1" ht="12.75">
      <c r="A4" s="45" t="s">
        <v>297</v>
      </c>
      <c r="B4" s="45">
        <f>INDEX(A9:A268,B2,1)</f>
        <v>1003</v>
      </c>
      <c r="C4" s="46" t="s">
        <v>297</v>
      </c>
      <c r="D4" s="46">
        <f>INDEX(C9:C268,D2)</f>
        <v>706</v>
      </c>
      <c r="E4" s="45" t="s">
        <v>297</v>
      </c>
      <c r="F4" s="45">
        <f>INDEX(D9:D268,D2)</f>
        <v>858</v>
      </c>
      <c r="G4" s="46" t="s">
        <v>297</v>
      </c>
      <c r="H4" s="47">
        <f>INDEX(E9:E268,D2)</f>
        <v>1006</v>
      </c>
      <c r="I4" s="45" t="s">
        <v>297</v>
      </c>
      <c r="J4" s="48">
        <f>INDEX(F9:F268,D2)</f>
        <v>1262</v>
      </c>
      <c r="K4" s="46" t="s">
        <v>297</v>
      </c>
      <c r="L4" s="47">
        <f>INDEX(G9:G268,D2)</f>
        <v>1497</v>
      </c>
      <c r="M4" s="47"/>
      <c r="N4" s="44" t="s">
        <v>297</v>
      </c>
      <c r="O4" s="49">
        <f>INDEX(I9:I268,F2)</f>
        <v>1.9414</v>
      </c>
    </row>
    <row r="7" spans="3:23" ht="12.75">
      <c r="C7">
        <v>2019</v>
      </c>
      <c r="L7" s="35"/>
      <c r="M7" s="35"/>
      <c r="N7" s="35"/>
      <c r="O7" s="35"/>
      <c r="P7" s="35"/>
      <c r="Q7" s="35"/>
      <c r="R7" s="35"/>
      <c r="S7" s="36"/>
      <c r="T7" s="36"/>
      <c r="U7" s="37"/>
      <c r="V7" s="37"/>
      <c r="W7" s="37"/>
    </row>
    <row r="8" spans="1:23" ht="15">
      <c r="A8" t="s">
        <v>329</v>
      </c>
      <c r="B8" t="s">
        <v>331</v>
      </c>
      <c r="C8" t="s">
        <v>304</v>
      </c>
      <c r="D8" t="s">
        <v>305</v>
      </c>
      <c r="E8" t="s">
        <v>306</v>
      </c>
      <c r="F8" t="s">
        <v>307</v>
      </c>
      <c r="G8" t="s">
        <v>308</v>
      </c>
      <c r="H8" t="s">
        <v>36</v>
      </c>
      <c r="I8" t="s">
        <v>309</v>
      </c>
      <c r="J8" t="s">
        <v>310</v>
      </c>
      <c r="K8" s="28" t="s">
        <v>608</v>
      </c>
      <c r="L8" s="68" t="s">
        <v>341</v>
      </c>
      <c r="M8" s="68" t="s">
        <v>602</v>
      </c>
      <c r="N8" s="68" t="s">
        <v>603</v>
      </c>
      <c r="O8" s="68" t="s">
        <v>604</v>
      </c>
      <c r="P8" s="68" t="s">
        <v>605</v>
      </c>
      <c r="Q8" s="62"/>
      <c r="R8" s="38"/>
      <c r="S8" s="38"/>
      <c r="T8" s="38"/>
      <c r="U8" s="38"/>
      <c r="V8" s="38"/>
      <c r="W8" s="39"/>
    </row>
    <row r="9" spans="1:16" ht="15.75">
      <c r="A9">
        <v>1003</v>
      </c>
      <c r="B9" s="66" t="s">
        <v>351</v>
      </c>
      <c r="C9" s="67">
        <v>706</v>
      </c>
      <c r="D9" s="67">
        <v>858</v>
      </c>
      <c r="E9" s="67">
        <v>1006</v>
      </c>
      <c r="F9" s="67">
        <v>1262</v>
      </c>
      <c r="G9" s="67">
        <v>1497</v>
      </c>
      <c r="H9" t="s">
        <v>666</v>
      </c>
      <c r="I9" s="63">
        <f>N9+O9+P9</f>
        <v>1.9414</v>
      </c>
      <c r="J9">
        <f aca="true" t="shared" si="0" ref="J9:J72">I9*0.01</f>
        <v>0.019414</v>
      </c>
      <c r="L9" s="69" t="s">
        <v>37</v>
      </c>
      <c r="M9" s="70">
        <v>1.5652</v>
      </c>
      <c r="N9" s="70">
        <v>1.5006</v>
      </c>
      <c r="O9" s="70">
        <v>0.0014</v>
      </c>
      <c r="P9" s="70">
        <v>0.4394</v>
      </c>
    </row>
    <row r="10" spans="1:16" ht="15.75">
      <c r="A10">
        <v>10006</v>
      </c>
      <c r="B10" s="66" t="s">
        <v>348</v>
      </c>
      <c r="C10" s="67">
        <v>582</v>
      </c>
      <c r="D10" s="67">
        <v>664</v>
      </c>
      <c r="E10" s="67">
        <v>760</v>
      </c>
      <c r="F10" s="67">
        <v>976</v>
      </c>
      <c r="G10" s="67">
        <v>1149</v>
      </c>
      <c r="H10" t="s">
        <v>667</v>
      </c>
      <c r="I10" s="63">
        <f aca="true" t="shared" si="1" ref="I10:I73">N10+O10+P10</f>
        <v>2.1081</v>
      </c>
      <c r="J10">
        <f t="shared" si="0"/>
        <v>0.021081</v>
      </c>
      <c r="L10" s="69" t="s">
        <v>176</v>
      </c>
      <c r="M10" s="70">
        <v>1.4833</v>
      </c>
      <c r="N10" s="70">
        <v>1.5524</v>
      </c>
      <c r="O10" s="70">
        <v>0</v>
      </c>
      <c r="P10" s="70">
        <v>0.5557</v>
      </c>
    </row>
    <row r="11" spans="1:16" ht="15.75">
      <c r="A11">
        <v>7009</v>
      </c>
      <c r="B11" s="66" t="s">
        <v>349</v>
      </c>
      <c r="C11" s="67">
        <v>862</v>
      </c>
      <c r="D11" s="67">
        <v>1044</v>
      </c>
      <c r="E11" s="67">
        <v>1341</v>
      </c>
      <c r="F11" s="67">
        <v>1744</v>
      </c>
      <c r="G11" s="67">
        <v>1823</v>
      </c>
      <c r="H11" t="s">
        <v>668</v>
      </c>
      <c r="I11" s="63">
        <f t="shared" si="1"/>
        <v>2.0096</v>
      </c>
      <c r="J11">
        <f t="shared" si="0"/>
        <v>0.020096</v>
      </c>
      <c r="L11" s="69" t="s">
        <v>344</v>
      </c>
      <c r="M11" s="70">
        <v>1.7172</v>
      </c>
      <c r="N11" s="70">
        <v>1.6107</v>
      </c>
      <c r="O11" s="70">
        <v>0.0022</v>
      </c>
      <c r="P11" s="70">
        <v>0.3967</v>
      </c>
    </row>
    <row r="12" spans="1:16" ht="15.75">
      <c r="A12">
        <v>14012</v>
      </c>
      <c r="B12" s="66" t="s">
        <v>352</v>
      </c>
      <c r="C12" s="67">
        <v>684</v>
      </c>
      <c r="D12" s="67">
        <v>810</v>
      </c>
      <c r="E12" s="67">
        <v>988</v>
      </c>
      <c r="F12" s="67">
        <v>1363</v>
      </c>
      <c r="G12" s="67">
        <v>1559</v>
      </c>
      <c r="H12" t="s">
        <v>669</v>
      </c>
      <c r="I12" s="63">
        <f t="shared" si="1"/>
        <v>1.9366999999999999</v>
      </c>
      <c r="J12">
        <f t="shared" si="0"/>
        <v>0.019367</v>
      </c>
      <c r="L12" s="69" t="s">
        <v>266</v>
      </c>
      <c r="M12" s="70">
        <v>1.3608</v>
      </c>
      <c r="N12" s="70">
        <v>1.4828</v>
      </c>
      <c r="O12" s="70">
        <v>0</v>
      </c>
      <c r="P12" s="70">
        <v>0.4539</v>
      </c>
    </row>
    <row r="13" spans="1:16" ht="15.75">
      <c r="A13">
        <v>2015</v>
      </c>
      <c r="B13" s="66" t="s">
        <v>353</v>
      </c>
      <c r="C13" s="67">
        <v>766</v>
      </c>
      <c r="D13" s="67">
        <v>797</v>
      </c>
      <c r="E13" s="67">
        <v>912</v>
      </c>
      <c r="F13" s="67">
        <v>1228</v>
      </c>
      <c r="G13" s="67">
        <v>1233</v>
      </c>
      <c r="H13" t="s">
        <v>670</v>
      </c>
      <c r="I13" s="63">
        <f t="shared" si="1"/>
        <v>1.9676</v>
      </c>
      <c r="J13">
        <f t="shared" si="0"/>
        <v>0.019676</v>
      </c>
      <c r="L13" s="69" t="s">
        <v>60</v>
      </c>
      <c r="M13" s="70">
        <v>1.7447</v>
      </c>
      <c r="N13" s="70">
        <v>1.606</v>
      </c>
      <c r="O13" s="70">
        <v>0.0056</v>
      </c>
      <c r="P13" s="70">
        <v>0.356</v>
      </c>
    </row>
    <row r="14" spans="1:16" ht="15.75">
      <c r="A14">
        <v>13018</v>
      </c>
      <c r="B14" s="66" t="s">
        <v>354</v>
      </c>
      <c r="C14" s="67">
        <v>685</v>
      </c>
      <c r="D14" s="67">
        <v>792</v>
      </c>
      <c r="E14" s="67">
        <v>994</v>
      </c>
      <c r="F14" s="67">
        <v>1247</v>
      </c>
      <c r="G14" s="67">
        <v>1460</v>
      </c>
      <c r="H14" t="s">
        <v>671</v>
      </c>
      <c r="I14" s="63">
        <f t="shared" si="1"/>
        <v>2.8933</v>
      </c>
      <c r="J14">
        <f t="shared" si="0"/>
        <v>0.028933</v>
      </c>
      <c r="L14" s="69" t="s">
        <v>243</v>
      </c>
      <c r="M14" s="70">
        <v>1.6189</v>
      </c>
      <c r="N14" s="70">
        <v>1.5813</v>
      </c>
      <c r="O14" s="70">
        <v>0</v>
      </c>
      <c r="P14" s="70">
        <v>1.312</v>
      </c>
    </row>
    <row r="15" spans="1:16" ht="15.75">
      <c r="A15">
        <v>5020</v>
      </c>
      <c r="B15" s="66" t="s">
        <v>355</v>
      </c>
      <c r="C15" s="67">
        <v>583</v>
      </c>
      <c r="D15" s="67">
        <v>595</v>
      </c>
      <c r="E15" s="67">
        <v>762</v>
      </c>
      <c r="F15" s="67">
        <v>955</v>
      </c>
      <c r="G15" s="67">
        <v>1030</v>
      </c>
      <c r="H15" t="s">
        <v>672</v>
      </c>
      <c r="I15" s="63">
        <f t="shared" si="1"/>
        <v>1.667</v>
      </c>
      <c r="J15">
        <f t="shared" si="0"/>
        <v>0.01667</v>
      </c>
      <c r="L15" s="69" t="s">
        <v>113</v>
      </c>
      <c r="M15" s="70">
        <v>0.9405</v>
      </c>
      <c r="N15" s="70">
        <v>1.4853</v>
      </c>
      <c r="O15" s="70">
        <v>0</v>
      </c>
      <c r="P15" s="70">
        <v>0.1817</v>
      </c>
    </row>
    <row r="16" spans="1:16" ht="15.75">
      <c r="A16">
        <v>5022</v>
      </c>
      <c r="B16" s="66" t="s">
        <v>599</v>
      </c>
      <c r="C16" s="67">
        <v>583</v>
      </c>
      <c r="D16" s="67">
        <v>595</v>
      </c>
      <c r="E16" s="67">
        <v>762</v>
      </c>
      <c r="F16" s="67">
        <v>955</v>
      </c>
      <c r="G16" s="67">
        <v>1030</v>
      </c>
      <c r="H16" t="s">
        <v>672</v>
      </c>
      <c r="I16" s="63">
        <f t="shared" si="1"/>
        <v>1.6569</v>
      </c>
      <c r="J16">
        <f t="shared" si="0"/>
        <v>0.016569</v>
      </c>
      <c r="L16" s="69" t="s">
        <v>114</v>
      </c>
      <c r="M16" s="70">
        <v>0</v>
      </c>
      <c r="N16" s="70">
        <v>1.4763</v>
      </c>
      <c r="O16" s="70">
        <v>0</v>
      </c>
      <c r="P16" s="70">
        <v>0.1806</v>
      </c>
    </row>
    <row r="17" spans="1:16" ht="15.75">
      <c r="A17">
        <v>6024</v>
      </c>
      <c r="B17" s="66" t="s">
        <v>356</v>
      </c>
      <c r="C17" s="67">
        <v>862</v>
      </c>
      <c r="D17" s="67">
        <v>1044</v>
      </c>
      <c r="E17" s="67">
        <v>1341</v>
      </c>
      <c r="F17" s="67">
        <v>1744</v>
      </c>
      <c r="G17" s="67">
        <v>1823</v>
      </c>
      <c r="H17" t="s">
        <v>673</v>
      </c>
      <c r="I17" s="63">
        <f t="shared" si="1"/>
        <v>2.0124</v>
      </c>
      <c r="J17">
        <f t="shared" si="0"/>
        <v>0.020124</v>
      </c>
      <c r="L17" s="69" t="s">
        <v>131</v>
      </c>
      <c r="M17" s="70">
        <v>1.3068</v>
      </c>
      <c r="N17" s="70">
        <v>1.5572</v>
      </c>
      <c r="O17" s="70">
        <v>0</v>
      </c>
      <c r="P17" s="70">
        <v>0.4552</v>
      </c>
    </row>
    <row r="18" spans="1:16" ht="15.75">
      <c r="A18">
        <v>14027</v>
      </c>
      <c r="B18" s="66" t="s">
        <v>357</v>
      </c>
      <c r="C18" s="67">
        <v>684</v>
      </c>
      <c r="D18" s="67">
        <v>810</v>
      </c>
      <c r="E18" s="67">
        <v>988</v>
      </c>
      <c r="F18" s="67">
        <v>1363</v>
      </c>
      <c r="G18" s="67">
        <v>1559</v>
      </c>
      <c r="H18" t="s">
        <v>669</v>
      </c>
      <c r="I18" s="63">
        <f t="shared" si="1"/>
        <v>1.9963</v>
      </c>
      <c r="J18">
        <f t="shared" si="0"/>
        <v>0.019963</v>
      </c>
      <c r="L18" s="69" t="s">
        <v>267</v>
      </c>
      <c r="M18" s="70">
        <v>1.4173</v>
      </c>
      <c r="N18" s="70">
        <v>1.5203</v>
      </c>
      <c r="O18" s="70">
        <v>0.0107</v>
      </c>
      <c r="P18" s="70">
        <v>0.4653</v>
      </c>
    </row>
    <row r="19" spans="1:16" ht="15.75">
      <c r="A19">
        <v>14030</v>
      </c>
      <c r="B19" s="66" t="s">
        <v>358</v>
      </c>
      <c r="C19" s="67">
        <v>684</v>
      </c>
      <c r="D19" s="67">
        <v>810</v>
      </c>
      <c r="E19" s="67">
        <v>988</v>
      </c>
      <c r="F19" s="67">
        <v>1363</v>
      </c>
      <c r="G19" s="67">
        <v>1559</v>
      </c>
      <c r="H19" t="s">
        <v>669</v>
      </c>
      <c r="I19" s="63">
        <f t="shared" si="1"/>
        <v>1.9054</v>
      </c>
      <c r="J19">
        <f t="shared" si="0"/>
        <v>0.019054</v>
      </c>
      <c r="L19" s="69" t="s">
        <v>268</v>
      </c>
      <c r="M19" s="70">
        <v>1.5365</v>
      </c>
      <c r="N19" s="70">
        <v>1.4354</v>
      </c>
      <c r="O19" s="70">
        <v>0</v>
      </c>
      <c r="P19" s="70">
        <v>0.47</v>
      </c>
    </row>
    <row r="20" spans="1:16" ht="15.75">
      <c r="A20">
        <v>3033</v>
      </c>
      <c r="B20" s="66" t="s">
        <v>359</v>
      </c>
      <c r="C20" s="67">
        <v>710</v>
      </c>
      <c r="D20" s="67">
        <v>724</v>
      </c>
      <c r="E20" s="67">
        <v>882</v>
      </c>
      <c r="F20" s="67">
        <v>1105</v>
      </c>
      <c r="G20" s="67">
        <v>1192</v>
      </c>
      <c r="H20" t="s">
        <v>674</v>
      </c>
      <c r="I20" s="63">
        <f t="shared" si="1"/>
        <v>2.1736</v>
      </c>
      <c r="J20">
        <f t="shared" si="0"/>
        <v>0.021736000000000002</v>
      </c>
      <c r="L20" s="69" t="s">
        <v>78</v>
      </c>
      <c r="M20" s="70">
        <v>1.4739</v>
      </c>
      <c r="N20" s="70">
        <v>1.5218</v>
      </c>
      <c r="O20" s="70">
        <v>0.003</v>
      </c>
      <c r="P20" s="70">
        <v>0.6488</v>
      </c>
    </row>
    <row r="21" spans="1:16" ht="15.75">
      <c r="A21">
        <v>12036</v>
      </c>
      <c r="B21" s="66" t="s">
        <v>590</v>
      </c>
      <c r="C21" s="67">
        <v>780</v>
      </c>
      <c r="D21" s="67">
        <v>785</v>
      </c>
      <c r="E21" s="67">
        <v>1036</v>
      </c>
      <c r="F21" s="67">
        <v>1298</v>
      </c>
      <c r="G21" s="67">
        <v>1577</v>
      </c>
      <c r="H21" t="s">
        <v>675</v>
      </c>
      <c r="I21" s="63">
        <f t="shared" si="1"/>
        <v>3.3270999999999997</v>
      </c>
      <c r="J21">
        <f t="shared" si="0"/>
        <v>0.033270999999999995</v>
      </c>
      <c r="L21" s="69" t="s">
        <v>223</v>
      </c>
      <c r="M21" s="70">
        <v>1.2383</v>
      </c>
      <c r="N21" s="70">
        <v>1.5271</v>
      </c>
      <c r="O21" s="70">
        <v>0.0282</v>
      </c>
      <c r="P21" s="70">
        <v>1.7718</v>
      </c>
    </row>
    <row r="22" spans="1:16" ht="15.75">
      <c r="A22">
        <v>12039</v>
      </c>
      <c r="B22" s="66" t="s">
        <v>360</v>
      </c>
      <c r="C22" s="67">
        <v>780</v>
      </c>
      <c r="D22" s="67">
        <v>785</v>
      </c>
      <c r="E22" s="67">
        <v>1036</v>
      </c>
      <c r="F22" s="67">
        <v>1298</v>
      </c>
      <c r="G22" s="67">
        <v>1577</v>
      </c>
      <c r="H22" t="s">
        <v>675</v>
      </c>
      <c r="I22" s="63">
        <f t="shared" si="1"/>
        <v>2.32</v>
      </c>
      <c r="J22">
        <f t="shared" si="0"/>
        <v>0.0232</v>
      </c>
      <c r="L22" s="69" t="s">
        <v>224</v>
      </c>
      <c r="M22" s="70">
        <v>1.2283</v>
      </c>
      <c r="N22" s="70">
        <v>1.5393</v>
      </c>
      <c r="O22" s="70">
        <v>0.0028</v>
      </c>
      <c r="P22" s="70">
        <v>0.7779</v>
      </c>
    </row>
    <row r="23" spans="1:16" ht="15.75">
      <c r="A23">
        <v>10042</v>
      </c>
      <c r="B23" s="66" t="s">
        <v>361</v>
      </c>
      <c r="C23" s="67">
        <v>582</v>
      </c>
      <c r="D23" s="67">
        <v>664</v>
      </c>
      <c r="E23" s="67">
        <v>760</v>
      </c>
      <c r="F23" s="67">
        <v>976</v>
      </c>
      <c r="G23" s="67">
        <v>1149</v>
      </c>
      <c r="H23" t="s">
        <v>667</v>
      </c>
      <c r="I23" s="63">
        <f t="shared" si="1"/>
        <v>1.8448</v>
      </c>
      <c r="J23">
        <f t="shared" si="0"/>
        <v>0.018448</v>
      </c>
      <c r="L23" s="69" t="s">
        <v>177</v>
      </c>
      <c r="M23" s="70">
        <v>1.3211</v>
      </c>
      <c r="N23" s="70">
        <v>1.561</v>
      </c>
      <c r="O23" s="70">
        <v>0.0018</v>
      </c>
      <c r="P23" s="70">
        <v>0.282</v>
      </c>
    </row>
    <row r="24" spans="1:16" ht="15.75">
      <c r="A24">
        <v>8048</v>
      </c>
      <c r="B24" s="66" t="s">
        <v>362</v>
      </c>
      <c r="C24" s="67">
        <v>785</v>
      </c>
      <c r="D24" s="67">
        <v>829</v>
      </c>
      <c r="E24" s="67">
        <v>988</v>
      </c>
      <c r="F24" s="67">
        <v>1238</v>
      </c>
      <c r="G24" s="67">
        <v>1493</v>
      </c>
      <c r="H24" t="s">
        <v>676</v>
      </c>
      <c r="I24" s="63">
        <f t="shared" si="1"/>
        <v>2.0761</v>
      </c>
      <c r="J24">
        <f t="shared" si="0"/>
        <v>0.020760999999999998</v>
      </c>
      <c r="L24" s="69" t="s">
        <v>148</v>
      </c>
      <c r="M24" s="70">
        <v>1.4657</v>
      </c>
      <c r="N24" s="70">
        <v>1.5392</v>
      </c>
      <c r="O24" s="70">
        <v>0</v>
      </c>
      <c r="P24" s="70">
        <v>0.5369</v>
      </c>
    </row>
    <row r="25" spans="1:16" ht="15.75">
      <c r="A25">
        <v>2051</v>
      </c>
      <c r="B25" s="66" t="s">
        <v>363</v>
      </c>
      <c r="C25" s="67">
        <v>766</v>
      </c>
      <c r="D25" s="67">
        <v>797</v>
      </c>
      <c r="E25" s="67">
        <v>912</v>
      </c>
      <c r="F25" s="67">
        <v>1228</v>
      </c>
      <c r="G25" s="67">
        <v>1233</v>
      </c>
      <c r="H25" t="s">
        <v>670</v>
      </c>
      <c r="I25" s="63">
        <f t="shared" si="1"/>
        <v>2.2276</v>
      </c>
      <c r="J25">
        <f t="shared" si="0"/>
        <v>0.022275999999999997</v>
      </c>
      <c r="L25" s="69" t="s">
        <v>61</v>
      </c>
      <c r="M25" s="70">
        <v>1.3795</v>
      </c>
      <c r="N25" s="70">
        <v>1.5776</v>
      </c>
      <c r="O25" s="70">
        <v>0.0029</v>
      </c>
      <c r="P25" s="70">
        <v>0.6471</v>
      </c>
    </row>
    <row r="26" spans="1:16" ht="15.75">
      <c r="A26">
        <v>11054</v>
      </c>
      <c r="B26" s="66" t="s">
        <v>364</v>
      </c>
      <c r="C26" s="67">
        <v>774</v>
      </c>
      <c r="D26" s="67">
        <v>788</v>
      </c>
      <c r="E26" s="67">
        <v>939</v>
      </c>
      <c r="F26" s="67">
        <v>1260</v>
      </c>
      <c r="G26" s="67">
        <v>1355</v>
      </c>
      <c r="H26" t="s">
        <v>677</v>
      </c>
      <c r="I26" s="63">
        <f t="shared" si="1"/>
        <v>2.3400999999999996</v>
      </c>
      <c r="J26">
        <f t="shared" si="0"/>
        <v>0.023400999999999998</v>
      </c>
      <c r="L26" s="69" t="s">
        <v>195</v>
      </c>
      <c r="M26" s="70">
        <v>1.3907</v>
      </c>
      <c r="N26" s="70">
        <v>1.5954</v>
      </c>
      <c r="O26" s="70">
        <v>0.0004</v>
      </c>
      <c r="P26" s="70">
        <v>0.7443</v>
      </c>
    </row>
    <row r="27" spans="1:16" ht="15.75">
      <c r="A27">
        <v>6057</v>
      </c>
      <c r="B27" s="66" t="s">
        <v>365</v>
      </c>
      <c r="C27" s="67">
        <v>862</v>
      </c>
      <c r="D27" s="67">
        <v>1044</v>
      </c>
      <c r="E27" s="67">
        <v>1341</v>
      </c>
      <c r="F27" s="67">
        <v>1744</v>
      </c>
      <c r="G27" s="67">
        <v>1823</v>
      </c>
      <c r="H27" t="s">
        <v>673</v>
      </c>
      <c r="I27" s="63">
        <f t="shared" si="1"/>
        <v>2.1262</v>
      </c>
      <c r="J27">
        <f t="shared" si="0"/>
        <v>0.021262</v>
      </c>
      <c r="L27" s="69" t="s">
        <v>132</v>
      </c>
      <c r="M27" s="70">
        <v>1.3026</v>
      </c>
      <c r="N27" s="70">
        <v>1.6108</v>
      </c>
      <c r="O27" s="70">
        <v>0.0024</v>
      </c>
      <c r="P27" s="70">
        <v>0.513</v>
      </c>
    </row>
    <row r="28" spans="1:16" ht="15.75">
      <c r="A28">
        <v>12060</v>
      </c>
      <c r="B28" s="66" t="s">
        <v>366</v>
      </c>
      <c r="C28" s="67">
        <v>780</v>
      </c>
      <c r="D28" s="67">
        <v>785</v>
      </c>
      <c r="E28" s="67">
        <v>1036</v>
      </c>
      <c r="F28" s="67">
        <v>1298</v>
      </c>
      <c r="G28" s="67">
        <v>1577</v>
      </c>
      <c r="H28" t="s">
        <v>675</v>
      </c>
      <c r="I28" s="63">
        <f t="shared" si="1"/>
        <v>2.1386</v>
      </c>
      <c r="J28">
        <f t="shared" si="0"/>
        <v>0.021386</v>
      </c>
      <c r="L28" s="69" t="s">
        <v>225</v>
      </c>
      <c r="M28" s="70">
        <v>1.7039</v>
      </c>
      <c r="N28" s="70">
        <v>1.5754</v>
      </c>
      <c r="O28" s="70">
        <v>0.0015</v>
      </c>
      <c r="P28" s="70">
        <v>0.5617</v>
      </c>
    </row>
    <row r="29" spans="1:16" ht="15.75">
      <c r="A29">
        <v>14063</v>
      </c>
      <c r="B29" s="66" t="s">
        <v>367</v>
      </c>
      <c r="C29" s="67">
        <v>684</v>
      </c>
      <c r="D29" s="67">
        <v>810</v>
      </c>
      <c r="E29" s="67">
        <v>988</v>
      </c>
      <c r="F29" s="67">
        <v>1363</v>
      </c>
      <c r="G29" s="67">
        <v>1559</v>
      </c>
      <c r="H29" t="s">
        <v>669</v>
      </c>
      <c r="I29" s="63">
        <f t="shared" si="1"/>
        <v>2.5869999999999997</v>
      </c>
      <c r="J29">
        <f t="shared" si="0"/>
        <v>0.025869999999999997</v>
      </c>
      <c r="L29" s="69" t="s">
        <v>269</v>
      </c>
      <c r="M29" s="70">
        <v>1.5841</v>
      </c>
      <c r="N29" s="70">
        <v>1.5401</v>
      </c>
      <c r="O29" s="70">
        <v>0.0038</v>
      </c>
      <c r="P29" s="70">
        <v>1.0431</v>
      </c>
    </row>
    <row r="30" spans="1:16" ht="15.75">
      <c r="A30">
        <v>5066</v>
      </c>
      <c r="B30" s="66" t="s">
        <v>368</v>
      </c>
      <c r="C30" s="67">
        <v>583</v>
      </c>
      <c r="D30" s="67">
        <v>595</v>
      </c>
      <c r="E30" s="67">
        <v>762</v>
      </c>
      <c r="F30" s="67">
        <v>955</v>
      </c>
      <c r="G30" s="67">
        <v>1030</v>
      </c>
      <c r="H30" t="s">
        <v>672</v>
      </c>
      <c r="I30" s="63">
        <f t="shared" si="1"/>
        <v>1.9509999999999998</v>
      </c>
      <c r="J30">
        <f t="shared" si="0"/>
        <v>0.01951</v>
      </c>
      <c r="L30" s="69" t="s">
        <v>115</v>
      </c>
      <c r="M30" s="70">
        <v>1.5021</v>
      </c>
      <c r="N30" s="70">
        <v>1.5386</v>
      </c>
      <c r="O30" s="70">
        <v>0.0046</v>
      </c>
      <c r="P30" s="70">
        <v>0.4078</v>
      </c>
    </row>
    <row r="31" spans="1:16" ht="15.75">
      <c r="A31">
        <v>4069</v>
      </c>
      <c r="B31" s="66" t="s">
        <v>369</v>
      </c>
      <c r="C31" s="67">
        <v>862</v>
      </c>
      <c r="D31" s="67">
        <v>1044</v>
      </c>
      <c r="E31" s="67">
        <v>1341</v>
      </c>
      <c r="F31" s="67">
        <v>1744</v>
      </c>
      <c r="G31" s="67">
        <v>1823</v>
      </c>
      <c r="H31" t="s">
        <v>678</v>
      </c>
      <c r="I31" s="63">
        <f t="shared" si="1"/>
        <v>2.1479</v>
      </c>
      <c r="J31">
        <f t="shared" si="0"/>
        <v>0.021478999999999998</v>
      </c>
      <c r="L31" s="69" t="s">
        <v>95</v>
      </c>
      <c r="M31" s="70">
        <v>1.4391</v>
      </c>
      <c r="N31" s="70">
        <v>1.5239</v>
      </c>
      <c r="O31" s="70">
        <v>0</v>
      </c>
      <c r="P31" s="70">
        <v>0.624</v>
      </c>
    </row>
    <row r="32" spans="1:16" ht="15.75">
      <c r="A32">
        <v>9072</v>
      </c>
      <c r="B32" s="66" t="s">
        <v>370</v>
      </c>
      <c r="C32" s="67">
        <v>731</v>
      </c>
      <c r="D32" s="67">
        <v>735</v>
      </c>
      <c r="E32" s="67">
        <v>960</v>
      </c>
      <c r="F32" s="67">
        <v>1251</v>
      </c>
      <c r="G32" s="67">
        <v>1298</v>
      </c>
      <c r="H32" t="s">
        <v>679</v>
      </c>
      <c r="I32" s="63">
        <f t="shared" si="1"/>
        <v>2.4223</v>
      </c>
      <c r="J32">
        <f t="shared" si="0"/>
        <v>0.024222999999999998</v>
      </c>
      <c r="L32" s="69" t="s">
        <v>158</v>
      </c>
      <c r="M32" s="70">
        <v>1.4303</v>
      </c>
      <c r="N32" s="70">
        <v>1.504</v>
      </c>
      <c r="O32" s="70">
        <v>0.006</v>
      </c>
      <c r="P32" s="70">
        <v>0.9123</v>
      </c>
    </row>
    <row r="33" spans="1:16" ht="15.75">
      <c r="A33">
        <v>9075</v>
      </c>
      <c r="B33" s="66" t="s">
        <v>371</v>
      </c>
      <c r="C33" s="67">
        <v>731</v>
      </c>
      <c r="D33" s="67">
        <v>735</v>
      </c>
      <c r="E33" s="67">
        <v>960</v>
      </c>
      <c r="F33" s="67">
        <v>1251</v>
      </c>
      <c r="G33" s="67">
        <v>1298</v>
      </c>
      <c r="H33" t="s">
        <v>679</v>
      </c>
      <c r="I33" s="63">
        <f t="shared" si="1"/>
        <v>2.5324999999999998</v>
      </c>
      <c r="J33">
        <f t="shared" si="0"/>
        <v>0.025324999999999997</v>
      </c>
      <c r="L33" s="69" t="s">
        <v>159</v>
      </c>
      <c r="M33" s="70">
        <v>1.4629</v>
      </c>
      <c r="N33" s="70">
        <v>1.5744</v>
      </c>
      <c r="O33" s="70">
        <v>0</v>
      </c>
      <c r="P33" s="70">
        <v>0.9581</v>
      </c>
    </row>
    <row r="34" spans="1:16" ht="15.75">
      <c r="A34">
        <v>11078</v>
      </c>
      <c r="B34" s="66" t="s">
        <v>372</v>
      </c>
      <c r="C34" s="67">
        <v>774</v>
      </c>
      <c r="D34" s="67">
        <v>788</v>
      </c>
      <c r="E34" s="67">
        <v>939</v>
      </c>
      <c r="F34" s="67">
        <v>1260</v>
      </c>
      <c r="G34" s="67">
        <v>1355</v>
      </c>
      <c r="H34" t="s">
        <v>677</v>
      </c>
      <c r="I34" s="63">
        <f t="shared" si="1"/>
        <v>2.549</v>
      </c>
      <c r="J34">
        <f t="shared" si="0"/>
        <v>0.02549</v>
      </c>
      <c r="L34" s="69" t="s">
        <v>196</v>
      </c>
      <c r="M34" s="70">
        <v>1.364</v>
      </c>
      <c r="N34" s="70">
        <v>1.5603</v>
      </c>
      <c r="O34" s="70">
        <v>0.0108</v>
      </c>
      <c r="P34" s="70">
        <v>0.9779</v>
      </c>
    </row>
    <row r="35" spans="1:16" ht="15.75">
      <c r="A35">
        <v>13081</v>
      </c>
      <c r="B35" s="66" t="s">
        <v>373</v>
      </c>
      <c r="C35" s="67">
        <v>685</v>
      </c>
      <c r="D35" s="67">
        <v>792</v>
      </c>
      <c r="E35" s="67">
        <v>994</v>
      </c>
      <c r="F35" s="67">
        <v>1247</v>
      </c>
      <c r="G35" s="67">
        <v>1460</v>
      </c>
      <c r="H35" t="s">
        <v>671</v>
      </c>
      <c r="I35" s="63">
        <f t="shared" si="1"/>
        <v>2.8918</v>
      </c>
      <c r="J35">
        <f t="shared" si="0"/>
        <v>0.028918</v>
      </c>
      <c r="L35" s="69" t="s">
        <v>244</v>
      </c>
      <c r="M35" s="70">
        <v>1.6416</v>
      </c>
      <c r="N35" s="70">
        <v>1.5707</v>
      </c>
      <c r="O35" s="70">
        <v>0.0017</v>
      </c>
      <c r="P35" s="70">
        <v>1.3194</v>
      </c>
    </row>
    <row r="36" spans="1:16" ht="15.75">
      <c r="A36">
        <v>14084</v>
      </c>
      <c r="B36" s="66" t="s">
        <v>374</v>
      </c>
      <c r="C36" s="67">
        <v>684</v>
      </c>
      <c r="D36" s="67">
        <v>810</v>
      </c>
      <c r="E36" s="67">
        <v>988</v>
      </c>
      <c r="F36" s="67">
        <v>1363</v>
      </c>
      <c r="G36" s="67">
        <v>1559</v>
      </c>
      <c r="H36" t="s">
        <v>669</v>
      </c>
      <c r="I36" s="63">
        <f t="shared" si="1"/>
        <v>1.8981000000000001</v>
      </c>
      <c r="J36">
        <f t="shared" si="0"/>
        <v>0.018981</v>
      </c>
      <c r="L36" s="69" t="s">
        <v>270</v>
      </c>
      <c r="M36" s="70">
        <v>1.6246</v>
      </c>
      <c r="N36" s="70">
        <v>1.5541</v>
      </c>
      <c r="O36" s="70">
        <v>0.002</v>
      </c>
      <c r="P36" s="70">
        <v>0.342</v>
      </c>
    </row>
    <row r="37" spans="1:16" ht="15.75">
      <c r="A37">
        <v>1087</v>
      </c>
      <c r="B37" s="66" t="s">
        <v>375</v>
      </c>
      <c r="C37" s="67">
        <v>706</v>
      </c>
      <c r="D37" s="67">
        <v>858</v>
      </c>
      <c r="E37" s="67">
        <v>1006</v>
      </c>
      <c r="F37" s="67">
        <v>1262</v>
      </c>
      <c r="G37" s="67">
        <v>1497</v>
      </c>
      <c r="H37" t="s">
        <v>666</v>
      </c>
      <c r="I37" s="63">
        <f t="shared" si="1"/>
        <v>2.178</v>
      </c>
      <c r="J37">
        <f t="shared" si="0"/>
        <v>0.02178</v>
      </c>
      <c r="L37" s="69" t="s">
        <v>38</v>
      </c>
      <c r="M37" s="70">
        <v>1.5872</v>
      </c>
      <c r="N37" s="70">
        <v>1.5928</v>
      </c>
      <c r="O37" s="70">
        <v>0.0044</v>
      </c>
      <c r="P37" s="70">
        <v>0.5808</v>
      </c>
    </row>
    <row r="38" spans="1:16" ht="15.75">
      <c r="A38">
        <v>5090</v>
      </c>
      <c r="B38" s="66" t="s">
        <v>376</v>
      </c>
      <c r="C38" s="67">
        <v>583</v>
      </c>
      <c r="D38" s="67">
        <v>595</v>
      </c>
      <c r="E38" s="67">
        <v>762</v>
      </c>
      <c r="F38" s="67">
        <v>955</v>
      </c>
      <c r="G38" s="67">
        <v>1030</v>
      </c>
      <c r="H38" t="s">
        <v>672</v>
      </c>
      <c r="I38" s="63">
        <f t="shared" si="1"/>
        <v>2.4618</v>
      </c>
      <c r="J38">
        <f t="shared" si="0"/>
        <v>0.024618</v>
      </c>
      <c r="L38" s="69" t="s">
        <v>116</v>
      </c>
      <c r="M38" s="70">
        <v>1.4833</v>
      </c>
      <c r="N38" s="70">
        <v>1.5741</v>
      </c>
      <c r="O38" s="70">
        <v>0.0054</v>
      </c>
      <c r="P38" s="70">
        <v>0.8823</v>
      </c>
    </row>
    <row r="39" spans="1:16" ht="15.75">
      <c r="A39">
        <v>1093</v>
      </c>
      <c r="B39" s="66" t="s">
        <v>377</v>
      </c>
      <c r="C39" s="67">
        <v>706</v>
      </c>
      <c r="D39" s="67">
        <v>858</v>
      </c>
      <c r="E39" s="67">
        <v>1006</v>
      </c>
      <c r="F39" s="67">
        <v>1262</v>
      </c>
      <c r="G39" s="67">
        <v>1497</v>
      </c>
      <c r="H39" t="s">
        <v>666</v>
      </c>
      <c r="I39" s="63">
        <f t="shared" si="1"/>
        <v>2.2804</v>
      </c>
      <c r="J39">
        <f t="shared" si="0"/>
        <v>0.022804</v>
      </c>
      <c r="L39" s="69" t="s">
        <v>39</v>
      </c>
      <c r="M39" s="70">
        <v>1.5383</v>
      </c>
      <c r="N39" s="70">
        <v>1.5764</v>
      </c>
      <c r="O39" s="70">
        <v>0.0038</v>
      </c>
      <c r="P39" s="70">
        <v>0.7002</v>
      </c>
    </row>
    <row r="40" spans="1:16" ht="15.75">
      <c r="A40">
        <v>9096</v>
      </c>
      <c r="B40" s="66" t="s">
        <v>378</v>
      </c>
      <c r="C40" s="67">
        <v>731</v>
      </c>
      <c r="D40" s="67">
        <v>735</v>
      </c>
      <c r="E40" s="67">
        <v>960</v>
      </c>
      <c r="F40" s="67">
        <v>1251</v>
      </c>
      <c r="G40" s="67">
        <v>1298</v>
      </c>
      <c r="H40" t="s">
        <v>679</v>
      </c>
      <c r="I40" s="63">
        <f t="shared" si="1"/>
        <v>2.0563000000000002</v>
      </c>
      <c r="J40">
        <f t="shared" si="0"/>
        <v>0.020563</v>
      </c>
      <c r="L40" s="69" t="s">
        <v>160</v>
      </c>
      <c r="M40" s="70">
        <v>1.4253</v>
      </c>
      <c r="N40" s="70">
        <v>1.534</v>
      </c>
      <c r="O40" s="70">
        <v>0.004</v>
      </c>
      <c r="P40" s="70">
        <v>0.5183</v>
      </c>
    </row>
    <row r="41" spans="1:16" ht="15.75">
      <c r="A41">
        <v>13099</v>
      </c>
      <c r="B41" s="66" t="s">
        <v>379</v>
      </c>
      <c r="C41" s="67">
        <v>685</v>
      </c>
      <c r="D41" s="67">
        <v>792</v>
      </c>
      <c r="E41" s="67">
        <v>994</v>
      </c>
      <c r="F41" s="67">
        <v>1247</v>
      </c>
      <c r="G41" s="67">
        <v>1460</v>
      </c>
      <c r="H41" t="s">
        <v>671</v>
      </c>
      <c r="I41" s="63">
        <f t="shared" si="1"/>
        <v>2.1048999999999998</v>
      </c>
      <c r="J41">
        <f t="shared" si="0"/>
        <v>0.021049</v>
      </c>
      <c r="L41" s="69" t="s">
        <v>245</v>
      </c>
      <c r="M41" s="70">
        <v>1.8054</v>
      </c>
      <c r="N41" s="70">
        <v>1.6655</v>
      </c>
      <c r="O41" s="70">
        <v>0.0008</v>
      </c>
      <c r="P41" s="70">
        <v>0.4386</v>
      </c>
    </row>
    <row r="42" spans="1:16" ht="15.75">
      <c r="A42">
        <v>10102</v>
      </c>
      <c r="B42" s="66" t="s">
        <v>380</v>
      </c>
      <c r="C42" s="67">
        <v>582</v>
      </c>
      <c r="D42" s="67">
        <v>664</v>
      </c>
      <c r="E42" s="67">
        <v>760</v>
      </c>
      <c r="F42" s="67">
        <v>976</v>
      </c>
      <c r="G42" s="67">
        <v>1149</v>
      </c>
      <c r="H42" t="s">
        <v>667</v>
      </c>
      <c r="I42" s="63">
        <f t="shared" si="1"/>
        <v>2.3289999999999997</v>
      </c>
      <c r="J42">
        <f t="shared" si="0"/>
        <v>0.023289999999999998</v>
      </c>
      <c r="L42" s="69" t="s">
        <v>178</v>
      </c>
      <c r="M42" s="70">
        <v>1.3414</v>
      </c>
      <c r="N42" s="70">
        <v>1.6352</v>
      </c>
      <c r="O42" s="70">
        <v>0.005</v>
      </c>
      <c r="P42" s="70">
        <v>0.6888</v>
      </c>
    </row>
    <row r="43" spans="1:16" ht="15.75">
      <c r="A43">
        <v>5105</v>
      </c>
      <c r="B43" s="66" t="s">
        <v>381</v>
      </c>
      <c r="C43" s="67">
        <v>583</v>
      </c>
      <c r="D43" s="67">
        <v>595</v>
      </c>
      <c r="E43" s="67">
        <v>762</v>
      </c>
      <c r="F43" s="67">
        <v>955</v>
      </c>
      <c r="G43" s="67">
        <v>1030</v>
      </c>
      <c r="H43" t="s">
        <v>672</v>
      </c>
      <c r="I43" s="63">
        <f t="shared" si="1"/>
        <v>1.6048</v>
      </c>
      <c r="J43">
        <f t="shared" si="0"/>
        <v>0.016048</v>
      </c>
      <c r="L43" s="69" t="s">
        <v>117</v>
      </c>
      <c r="M43" s="70">
        <v>1.1558</v>
      </c>
      <c r="N43" s="70">
        <v>1.5762</v>
      </c>
      <c r="O43" s="70">
        <v>0</v>
      </c>
      <c r="P43" s="70">
        <v>0.0286</v>
      </c>
    </row>
    <row r="44" spans="1:16" ht="15.75">
      <c r="A44">
        <v>4108</v>
      </c>
      <c r="B44" s="66" t="s">
        <v>347</v>
      </c>
      <c r="C44" s="67">
        <v>862</v>
      </c>
      <c r="D44" s="67">
        <v>1044</v>
      </c>
      <c r="E44" s="67">
        <v>1341</v>
      </c>
      <c r="F44" s="67">
        <v>1744</v>
      </c>
      <c r="G44" s="67">
        <v>1823</v>
      </c>
      <c r="H44" t="s">
        <v>678</v>
      </c>
      <c r="I44" s="63">
        <f t="shared" si="1"/>
        <v>1.3645</v>
      </c>
      <c r="J44">
        <f t="shared" si="0"/>
        <v>0.013645000000000001</v>
      </c>
      <c r="L44" s="69" t="s">
        <v>96</v>
      </c>
      <c r="M44" s="70">
        <v>0.8637</v>
      </c>
      <c r="N44" s="70">
        <v>1.3645</v>
      </c>
      <c r="O44" s="70">
        <v>0</v>
      </c>
      <c r="P44" s="70">
        <v>0</v>
      </c>
    </row>
    <row r="45" spans="1:16" ht="15.75">
      <c r="A45">
        <v>3111</v>
      </c>
      <c r="B45" s="66" t="s">
        <v>382</v>
      </c>
      <c r="C45" s="67">
        <v>710</v>
      </c>
      <c r="D45" s="67">
        <v>724</v>
      </c>
      <c r="E45" s="67">
        <v>882</v>
      </c>
      <c r="F45" s="67">
        <v>1105</v>
      </c>
      <c r="G45" s="67">
        <v>1192</v>
      </c>
      <c r="H45" t="s">
        <v>674</v>
      </c>
      <c r="I45" s="63">
        <f t="shared" si="1"/>
        <v>2.0923</v>
      </c>
      <c r="J45">
        <f t="shared" si="0"/>
        <v>0.020922999999999997</v>
      </c>
      <c r="L45" s="69" t="s">
        <v>79</v>
      </c>
      <c r="M45" s="70">
        <v>1.516</v>
      </c>
      <c r="N45" s="70">
        <v>1.5759</v>
      </c>
      <c r="O45" s="70">
        <v>0.001</v>
      </c>
      <c r="P45" s="70">
        <v>0.5154</v>
      </c>
    </row>
    <row r="46" spans="1:16" ht="15.75">
      <c r="A46">
        <v>4114</v>
      </c>
      <c r="B46" s="66" t="s">
        <v>591</v>
      </c>
      <c r="C46" s="67">
        <v>862</v>
      </c>
      <c r="D46" s="67">
        <v>1044</v>
      </c>
      <c r="E46" s="67">
        <v>1341</v>
      </c>
      <c r="F46" s="67">
        <v>1744</v>
      </c>
      <c r="G46" s="67">
        <v>1823</v>
      </c>
      <c r="H46" t="s">
        <v>678</v>
      </c>
      <c r="I46" s="63">
        <f t="shared" si="1"/>
        <v>2.1397000000000004</v>
      </c>
      <c r="J46">
        <f t="shared" si="0"/>
        <v>0.021397000000000003</v>
      </c>
      <c r="L46" s="69" t="s">
        <v>97</v>
      </c>
      <c r="M46" s="70">
        <v>1.3918</v>
      </c>
      <c r="N46" s="70">
        <v>1.4873</v>
      </c>
      <c r="O46" s="70">
        <v>0.0033</v>
      </c>
      <c r="P46" s="70">
        <v>0.6491</v>
      </c>
    </row>
    <row r="47" spans="1:16" ht="15.75">
      <c r="A47">
        <v>12117</v>
      </c>
      <c r="B47" s="66" t="s">
        <v>383</v>
      </c>
      <c r="C47" s="67">
        <v>780</v>
      </c>
      <c r="D47" s="67">
        <v>785</v>
      </c>
      <c r="E47" s="67">
        <v>1036</v>
      </c>
      <c r="F47" s="67">
        <v>1298</v>
      </c>
      <c r="G47" s="67">
        <v>1577</v>
      </c>
      <c r="H47" t="s">
        <v>675</v>
      </c>
      <c r="I47" s="63">
        <f t="shared" si="1"/>
        <v>2.2168</v>
      </c>
      <c r="J47">
        <f t="shared" si="0"/>
        <v>0.022168</v>
      </c>
      <c r="L47" s="69" t="s">
        <v>226</v>
      </c>
      <c r="M47" s="70">
        <v>1.7515</v>
      </c>
      <c r="N47" s="70">
        <v>1.5886</v>
      </c>
      <c r="O47" s="70">
        <v>0.0048</v>
      </c>
      <c r="P47" s="70">
        <v>0.6234</v>
      </c>
    </row>
    <row r="48" spans="1:16" ht="15.75">
      <c r="A48">
        <v>12120</v>
      </c>
      <c r="B48" s="66" t="s">
        <v>384</v>
      </c>
      <c r="C48" s="67">
        <v>780</v>
      </c>
      <c r="D48" s="67">
        <v>785</v>
      </c>
      <c r="E48" s="67">
        <v>1036</v>
      </c>
      <c r="F48" s="67">
        <v>1298</v>
      </c>
      <c r="G48" s="67">
        <v>1577</v>
      </c>
      <c r="H48" t="s">
        <v>675</v>
      </c>
      <c r="I48" s="63">
        <f t="shared" si="1"/>
        <v>2.2136</v>
      </c>
      <c r="J48">
        <f t="shared" si="0"/>
        <v>0.022136</v>
      </c>
      <c r="L48" s="69" t="s">
        <v>227</v>
      </c>
      <c r="M48" s="70">
        <v>1.6348</v>
      </c>
      <c r="N48" s="70">
        <v>1.5481</v>
      </c>
      <c r="O48" s="70">
        <v>0.0055</v>
      </c>
      <c r="P48" s="70">
        <v>0.66</v>
      </c>
    </row>
    <row r="49" spans="1:16" ht="15.75">
      <c r="A49">
        <v>8123</v>
      </c>
      <c r="B49" s="66" t="s">
        <v>385</v>
      </c>
      <c r="C49" s="67">
        <v>785</v>
      </c>
      <c r="D49" s="67">
        <v>829</v>
      </c>
      <c r="E49" s="67">
        <v>988</v>
      </c>
      <c r="F49" s="67">
        <v>1238</v>
      </c>
      <c r="G49" s="67">
        <v>1493</v>
      </c>
      <c r="H49" t="s">
        <v>676</v>
      </c>
      <c r="I49" s="63">
        <f t="shared" si="1"/>
        <v>1.9734999999999998</v>
      </c>
      <c r="J49">
        <f t="shared" si="0"/>
        <v>0.019735</v>
      </c>
      <c r="L49" s="69" t="s">
        <v>149</v>
      </c>
      <c r="M49" s="70">
        <v>1.4604</v>
      </c>
      <c r="N49" s="70">
        <v>1.5594</v>
      </c>
      <c r="O49" s="70">
        <v>0.0027</v>
      </c>
      <c r="P49" s="70">
        <v>0.4114</v>
      </c>
    </row>
    <row r="50" spans="1:16" ht="15.75">
      <c r="A50">
        <v>5126</v>
      </c>
      <c r="B50" s="66" t="s">
        <v>386</v>
      </c>
      <c r="C50" s="67">
        <v>583</v>
      </c>
      <c r="D50" s="67">
        <v>595</v>
      </c>
      <c r="E50" s="67">
        <v>762</v>
      </c>
      <c r="F50" s="67">
        <v>955</v>
      </c>
      <c r="G50" s="67">
        <v>1030</v>
      </c>
      <c r="H50" t="s">
        <v>672</v>
      </c>
      <c r="I50" s="63">
        <f t="shared" si="1"/>
        <v>2.4447</v>
      </c>
      <c r="J50">
        <f t="shared" si="0"/>
        <v>0.024447</v>
      </c>
      <c r="L50" s="69" t="s">
        <v>118</v>
      </c>
      <c r="M50" s="70">
        <v>1.6958</v>
      </c>
      <c r="N50" s="70">
        <v>1.5919</v>
      </c>
      <c r="O50" s="70">
        <v>0</v>
      </c>
      <c r="P50" s="70">
        <v>0.8528</v>
      </c>
    </row>
    <row r="51" spans="1:16" ht="15.75">
      <c r="A51">
        <v>11129</v>
      </c>
      <c r="B51" s="66" t="s">
        <v>387</v>
      </c>
      <c r="C51" s="67">
        <v>774</v>
      </c>
      <c r="D51" s="67">
        <v>788</v>
      </c>
      <c r="E51" s="67">
        <v>939</v>
      </c>
      <c r="F51" s="67">
        <v>1260</v>
      </c>
      <c r="G51" s="67">
        <v>1355</v>
      </c>
      <c r="H51" t="s">
        <v>677</v>
      </c>
      <c r="I51" s="63">
        <f t="shared" si="1"/>
        <v>1.9828999999999999</v>
      </c>
      <c r="J51">
        <f t="shared" si="0"/>
        <v>0.019829</v>
      </c>
      <c r="L51" s="69" t="s">
        <v>197</v>
      </c>
      <c r="M51" s="70">
        <v>1.4352</v>
      </c>
      <c r="N51" s="70">
        <v>1.5512</v>
      </c>
      <c r="O51" s="70">
        <v>0.005</v>
      </c>
      <c r="P51" s="70">
        <v>0.4267</v>
      </c>
    </row>
    <row r="52" spans="1:16" ht="15.75">
      <c r="A52">
        <v>14132</v>
      </c>
      <c r="B52" s="66" t="s">
        <v>388</v>
      </c>
      <c r="C52" s="67">
        <v>684</v>
      </c>
      <c r="D52" s="67">
        <v>810</v>
      </c>
      <c r="E52" s="67">
        <v>988</v>
      </c>
      <c r="F52" s="67">
        <v>1363</v>
      </c>
      <c r="G52" s="67">
        <v>1559</v>
      </c>
      <c r="H52" t="s">
        <v>669</v>
      </c>
      <c r="I52" s="63">
        <f t="shared" si="1"/>
        <v>2.0576</v>
      </c>
      <c r="J52">
        <f t="shared" si="0"/>
        <v>0.020576</v>
      </c>
      <c r="L52" s="69" t="s">
        <v>271</v>
      </c>
      <c r="M52" s="70">
        <v>1.4644</v>
      </c>
      <c r="N52" s="70">
        <v>1.5957</v>
      </c>
      <c r="O52" s="70">
        <v>0.0076</v>
      </c>
      <c r="P52" s="70">
        <v>0.4543</v>
      </c>
    </row>
    <row r="53" spans="1:16" ht="15.75">
      <c r="A53">
        <v>10135</v>
      </c>
      <c r="B53" s="66" t="s">
        <v>389</v>
      </c>
      <c r="C53" s="67">
        <v>582</v>
      </c>
      <c r="D53" s="67">
        <v>664</v>
      </c>
      <c r="E53" s="67">
        <v>760</v>
      </c>
      <c r="F53" s="67">
        <v>976</v>
      </c>
      <c r="G53" s="67">
        <v>1149</v>
      </c>
      <c r="H53" t="s">
        <v>667</v>
      </c>
      <c r="I53" s="63">
        <f t="shared" si="1"/>
        <v>2.1917</v>
      </c>
      <c r="J53">
        <f t="shared" si="0"/>
        <v>0.021917</v>
      </c>
      <c r="L53" s="69" t="s">
        <v>179</v>
      </c>
      <c r="M53" s="70">
        <v>1.4765</v>
      </c>
      <c r="N53" s="70">
        <v>1.5353</v>
      </c>
      <c r="O53" s="70">
        <v>0.0044</v>
      </c>
      <c r="P53" s="70">
        <v>0.652</v>
      </c>
    </row>
    <row r="54" spans="1:16" ht="15.75">
      <c r="A54">
        <v>4138</v>
      </c>
      <c r="B54" s="66" t="s">
        <v>390</v>
      </c>
      <c r="C54" s="67">
        <v>862</v>
      </c>
      <c r="D54" s="67">
        <v>1044</v>
      </c>
      <c r="E54" s="67">
        <v>1341</v>
      </c>
      <c r="F54" s="67">
        <v>1744</v>
      </c>
      <c r="G54" s="67">
        <v>1823</v>
      </c>
      <c r="H54" t="s">
        <v>678</v>
      </c>
      <c r="I54" s="63">
        <f t="shared" si="1"/>
        <v>1.7641</v>
      </c>
      <c r="J54">
        <f t="shared" si="0"/>
        <v>0.017641</v>
      </c>
      <c r="L54" s="69" t="s">
        <v>98</v>
      </c>
      <c r="M54" s="70">
        <v>1.4518</v>
      </c>
      <c r="N54" s="70">
        <v>1.5698</v>
      </c>
      <c r="O54" s="70">
        <v>0.0004</v>
      </c>
      <c r="P54" s="70">
        <v>0.1939</v>
      </c>
    </row>
    <row r="55" spans="1:16" ht="15.75">
      <c r="A55">
        <v>9141</v>
      </c>
      <c r="B55" s="66" t="s">
        <v>391</v>
      </c>
      <c r="C55" s="67">
        <v>731</v>
      </c>
      <c r="D55" s="67">
        <v>735</v>
      </c>
      <c r="E55" s="67">
        <v>960</v>
      </c>
      <c r="F55" s="67">
        <v>1251</v>
      </c>
      <c r="G55" s="67">
        <v>1298</v>
      </c>
      <c r="H55" t="s">
        <v>679</v>
      </c>
      <c r="I55" s="63">
        <f t="shared" si="1"/>
        <v>2.4371</v>
      </c>
      <c r="J55">
        <f t="shared" si="0"/>
        <v>0.024371</v>
      </c>
      <c r="L55" s="69" t="s">
        <v>161</v>
      </c>
      <c r="M55" s="70">
        <v>1.5851</v>
      </c>
      <c r="N55" s="70">
        <v>1.5968</v>
      </c>
      <c r="O55" s="70">
        <v>0</v>
      </c>
      <c r="P55" s="70">
        <v>0.8403</v>
      </c>
    </row>
    <row r="56" spans="1:16" ht="15.75">
      <c r="A56">
        <v>14144</v>
      </c>
      <c r="B56" s="66" t="s">
        <v>392</v>
      </c>
      <c r="C56" s="67">
        <v>684</v>
      </c>
      <c r="D56" s="67">
        <v>810</v>
      </c>
      <c r="E56" s="67">
        <v>988</v>
      </c>
      <c r="F56" s="67">
        <v>1363</v>
      </c>
      <c r="G56" s="67">
        <v>1559</v>
      </c>
      <c r="H56" t="s">
        <v>669</v>
      </c>
      <c r="I56" s="63">
        <f t="shared" si="1"/>
        <v>2.4233</v>
      </c>
      <c r="J56">
        <f t="shared" si="0"/>
        <v>0.024232999999999998</v>
      </c>
      <c r="L56" s="69" t="s">
        <v>272</v>
      </c>
      <c r="M56" s="70">
        <v>1.4295</v>
      </c>
      <c r="N56" s="70">
        <v>1.5573</v>
      </c>
      <c r="O56" s="70">
        <v>0.0057</v>
      </c>
      <c r="P56" s="70">
        <v>0.8603</v>
      </c>
    </row>
    <row r="57" spans="1:16" ht="15.75">
      <c r="A57">
        <v>11147</v>
      </c>
      <c r="B57" s="66" t="s">
        <v>393</v>
      </c>
      <c r="C57" s="67">
        <v>774</v>
      </c>
      <c r="D57" s="67">
        <v>788</v>
      </c>
      <c r="E57" s="67">
        <v>939</v>
      </c>
      <c r="F57" s="67">
        <v>1260</v>
      </c>
      <c r="G57" s="67">
        <v>1355</v>
      </c>
      <c r="H57" t="s">
        <v>677</v>
      </c>
      <c r="I57" s="63">
        <f t="shared" si="1"/>
        <v>2.1844</v>
      </c>
      <c r="J57">
        <f t="shared" si="0"/>
        <v>0.021844000000000002</v>
      </c>
      <c r="L57" s="69" t="s">
        <v>198</v>
      </c>
      <c r="M57" s="70">
        <v>1.4278</v>
      </c>
      <c r="N57" s="70">
        <v>1.5919</v>
      </c>
      <c r="O57" s="70">
        <v>0</v>
      </c>
      <c r="P57" s="70">
        <v>0.5925</v>
      </c>
    </row>
    <row r="58" spans="1:16" ht="15.75">
      <c r="A58">
        <v>11150</v>
      </c>
      <c r="B58" s="66" t="s">
        <v>394</v>
      </c>
      <c r="C58" s="67">
        <v>774</v>
      </c>
      <c r="D58" s="67">
        <v>788</v>
      </c>
      <c r="E58" s="67">
        <v>939</v>
      </c>
      <c r="F58" s="67">
        <v>1260</v>
      </c>
      <c r="G58" s="67">
        <v>1355</v>
      </c>
      <c r="H58" t="s">
        <v>677</v>
      </c>
      <c r="I58" s="63">
        <f t="shared" si="1"/>
        <v>2.0383999999999998</v>
      </c>
      <c r="J58">
        <f t="shared" si="0"/>
        <v>0.020384</v>
      </c>
      <c r="L58" s="69" t="s">
        <v>199</v>
      </c>
      <c r="M58" s="70">
        <v>1.5114</v>
      </c>
      <c r="N58" s="70">
        <v>1.5673</v>
      </c>
      <c r="O58" s="70">
        <v>0.0027</v>
      </c>
      <c r="P58" s="70">
        <v>0.4684</v>
      </c>
    </row>
    <row r="59" spans="1:16" ht="15.75">
      <c r="A59">
        <v>4153</v>
      </c>
      <c r="B59" s="66" t="s">
        <v>395</v>
      </c>
      <c r="C59" s="67">
        <v>862</v>
      </c>
      <c r="D59" s="67">
        <v>1044</v>
      </c>
      <c r="E59" s="67">
        <v>1341</v>
      </c>
      <c r="F59" s="67">
        <v>1744</v>
      </c>
      <c r="G59" s="67">
        <v>1823</v>
      </c>
      <c r="H59" t="s">
        <v>678</v>
      </c>
      <c r="I59" s="63">
        <f t="shared" si="1"/>
        <v>2.0371</v>
      </c>
      <c r="J59">
        <f t="shared" si="0"/>
        <v>0.020371</v>
      </c>
      <c r="L59" s="69" t="s">
        <v>99</v>
      </c>
      <c r="M59" s="70">
        <v>1.3965</v>
      </c>
      <c r="N59" s="70">
        <v>1.5561</v>
      </c>
      <c r="O59" s="70">
        <v>0</v>
      </c>
      <c r="P59" s="70">
        <v>0.481</v>
      </c>
    </row>
    <row r="60" spans="1:16" ht="15.75">
      <c r="A60">
        <v>5156</v>
      </c>
      <c r="B60" s="66" t="s">
        <v>396</v>
      </c>
      <c r="C60" s="67">
        <v>583</v>
      </c>
      <c r="D60" s="67">
        <v>595</v>
      </c>
      <c r="E60" s="67">
        <v>762</v>
      </c>
      <c r="F60" s="67">
        <v>955</v>
      </c>
      <c r="G60" s="67">
        <v>1030</v>
      </c>
      <c r="H60" t="s">
        <v>672</v>
      </c>
      <c r="I60" s="63">
        <f t="shared" si="1"/>
        <v>2.1804</v>
      </c>
      <c r="J60">
        <f t="shared" si="0"/>
        <v>0.021804</v>
      </c>
      <c r="L60" s="69" t="s">
        <v>119</v>
      </c>
      <c r="M60" s="70">
        <v>1.5393</v>
      </c>
      <c r="N60" s="70">
        <v>1.5257</v>
      </c>
      <c r="O60" s="70">
        <v>0.0058</v>
      </c>
      <c r="P60" s="70">
        <v>0.6489</v>
      </c>
    </row>
    <row r="61" spans="1:16" ht="15.75">
      <c r="A61">
        <v>9159</v>
      </c>
      <c r="B61" s="66" t="s">
        <v>397</v>
      </c>
      <c r="C61" s="67">
        <v>731</v>
      </c>
      <c r="D61" s="67">
        <v>735</v>
      </c>
      <c r="E61" s="67">
        <v>960</v>
      </c>
      <c r="F61" s="67">
        <v>1251</v>
      </c>
      <c r="G61" s="67">
        <v>1298</v>
      </c>
      <c r="H61" t="s">
        <v>679</v>
      </c>
      <c r="I61" s="63">
        <f t="shared" si="1"/>
        <v>2.3142</v>
      </c>
      <c r="J61">
        <f t="shared" si="0"/>
        <v>0.023142</v>
      </c>
      <c r="L61" s="69" t="s">
        <v>162</v>
      </c>
      <c r="M61" s="70">
        <v>1.4141</v>
      </c>
      <c r="N61" s="70">
        <v>1.5627</v>
      </c>
      <c r="O61" s="70">
        <v>0.0076</v>
      </c>
      <c r="P61" s="70">
        <v>0.7439</v>
      </c>
    </row>
    <row r="62" spans="1:16" ht="15.75">
      <c r="A62">
        <v>1162</v>
      </c>
      <c r="B62" s="66" t="s">
        <v>398</v>
      </c>
      <c r="C62" s="67">
        <v>706</v>
      </c>
      <c r="D62" s="67">
        <v>858</v>
      </c>
      <c r="E62" s="67">
        <v>1006</v>
      </c>
      <c r="F62" s="67">
        <v>1262</v>
      </c>
      <c r="G62" s="67">
        <v>1497</v>
      </c>
      <c r="H62" t="s">
        <v>666</v>
      </c>
      <c r="I62" s="63">
        <f t="shared" si="1"/>
        <v>1.8756</v>
      </c>
      <c r="J62">
        <f t="shared" si="0"/>
        <v>0.018756</v>
      </c>
      <c r="L62" s="69" t="s">
        <v>40</v>
      </c>
      <c r="M62" s="70">
        <v>1.4988</v>
      </c>
      <c r="N62" s="70">
        <v>1.504</v>
      </c>
      <c r="O62" s="70">
        <v>0.0009</v>
      </c>
      <c r="P62" s="70">
        <v>0.3707</v>
      </c>
    </row>
    <row r="63" spans="1:16" ht="15.75">
      <c r="A63">
        <v>10165</v>
      </c>
      <c r="B63" s="66" t="s">
        <v>399</v>
      </c>
      <c r="C63" s="67">
        <v>582</v>
      </c>
      <c r="D63" s="67">
        <v>664</v>
      </c>
      <c r="E63" s="67">
        <v>760</v>
      </c>
      <c r="F63" s="67">
        <v>976</v>
      </c>
      <c r="G63" s="67">
        <v>1149</v>
      </c>
      <c r="H63" t="s">
        <v>667</v>
      </c>
      <c r="I63" s="63">
        <f t="shared" si="1"/>
        <v>1.6123999999999998</v>
      </c>
      <c r="J63">
        <f t="shared" si="0"/>
        <v>0.016124</v>
      </c>
      <c r="L63" s="69" t="s">
        <v>180</v>
      </c>
      <c r="M63" s="70">
        <v>1.4527</v>
      </c>
      <c r="N63" s="70">
        <v>1.6078</v>
      </c>
      <c r="O63" s="70">
        <v>0.0046</v>
      </c>
      <c r="P63" s="70">
        <v>0</v>
      </c>
    </row>
    <row r="64" spans="1:16" ht="15.75">
      <c r="A64">
        <v>10168</v>
      </c>
      <c r="B64" s="66" t="s">
        <v>400</v>
      </c>
      <c r="C64" s="67">
        <v>582</v>
      </c>
      <c r="D64" s="67">
        <v>664</v>
      </c>
      <c r="E64" s="67">
        <v>760</v>
      </c>
      <c r="F64" s="67">
        <v>976</v>
      </c>
      <c r="G64" s="67">
        <v>1149</v>
      </c>
      <c r="H64" t="s">
        <v>667</v>
      </c>
      <c r="I64" s="63">
        <f t="shared" si="1"/>
        <v>2.0877</v>
      </c>
      <c r="J64">
        <f t="shared" si="0"/>
        <v>0.020877</v>
      </c>
      <c r="L64" s="69" t="s">
        <v>181</v>
      </c>
      <c r="M64" s="70">
        <v>1.6119</v>
      </c>
      <c r="N64" s="70">
        <v>1.5048</v>
      </c>
      <c r="O64" s="70">
        <v>0.0026</v>
      </c>
      <c r="P64" s="70">
        <v>0.5803</v>
      </c>
    </row>
    <row r="65" spans="1:16" ht="15.75">
      <c r="A65">
        <v>11171</v>
      </c>
      <c r="B65" s="66" t="s">
        <v>401</v>
      </c>
      <c r="C65" s="67">
        <v>774</v>
      </c>
      <c r="D65" s="67">
        <v>788</v>
      </c>
      <c r="E65" s="67">
        <v>939</v>
      </c>
      <c r="F65" s="67">
        <v>1260</v>
      </c>
      <c r="G65" s="67">
        <v>1355</v>
      </c>
      <c r="H65" t="s">
        <v>677</v>
      </c>
      <c r="I65" s="63">
        <f t="shared" si="1"/>
        <v>2.146</v>
      </c>
      <c r="J65">
        <f t="shared" si="0"/>
        <v>0.02146</v>
      </c>
      <c r="L65" s="69" t="s">
        <v>200</v>
      </c>
      <c r="M65" s="70">
        <v>1.5054</v>
      </c>
      <c r="N65" s="70">
        <v>1.5303</v>
      </c>
      <c r="O65" s="70">
        <v>0.0022</v>
      </c>
      <c r="P65" s="70">
        <v>0.6135</v>
      </c>
    </row>
    <row r="66" spans="1:16" ht="15.75">
      <c r="A66">
        <v>3174</v>
      </c>
      <c r="B66" s="66" t="s">
        <v>402</v>
      </c>
      <c r="C66" s="67">
        <v>710</v>
      </c>
      <c r="D66" s="67">
        <v>724</v>
      </c>
      <c r="E66" s="67">
        <v>882</v>
      </c>
      <c r="F66" s="67">
        <v>1105</v>
      </c>
      <c r="G66" s="67">
        <v>1192</v>
      </c>
      <c r="H66" t="s">
        <v>674</v>
      </c>
      <c r="I66" s="63">
        <f t="shared" si="1"/>
        <v>2.0419</v>
      </c>
      <c r="J66">
        <f t="shared" si="0"/>
        <v>0.020419</v>
      </c>
      <c r="L66" s="69" t="s">
        <v>80</v>
      </c>
      <c r="M66" s="70">
        <v>1.5347</v>
      </c>
      <c r="N66" s="70">
        <v>1.5764</v>
      </c>
      <c r="O66" s="70">
        <v>0</v>
      </c>
      <c r="P66" s="70">
        <v>0.4655</v>
      </c>
    </row>
    <row r="67" spans="1:16" ht="15.75">
      <c r="A67">
        <v>10177</v>
      </c>
      <c r="B67" s="66" t="s">
        <v>403</v>
      </c>
      <c r="C67" s="67">
        <v>582</v>
      </c>
      <c r="D67" s="67">
        <v>664</v>
      </c>
      <c r="E67" s="67">
        <v>760</v>
      </c>
      <c r="F67" s="67">
        <v>976</v>
      </c>
      <c r="G67" s="67">
        <v>1149</v>
      </c>
      <c r="H67" t="s">
        <v>667</v>
      </c>
      <c r="I67" s="63">
        <f t="shared" si="1"/>
        <v>1.9991</v>
      </c>
      <c r="J67">
        <f t="shared" si="0"/>
        <v>0.019991000000000002</v>
      </c>
      <c r="L67" s="69" t="s">
        <v>182</v>
      </c>
      <c r="M67" s="70">
        <v>1.3605</v>
      </c>
      <c r="N67" s="70">
        <v>1.6085</v>
      </c>
      <c r="O67" s="70">
        <v>0.0032</v>
      </c>
      <c r="P67" s="70">
        <v>0.3874</v>
      </c>
    </row>
    <row r="68" spans="1:16" ht="15.75">
      <c r="A68">
        <v>2180</v>
      </c>
      <c r="B68" s="66" t="s">
        <v>404</v>
      </c>
      <c r="C68" s="67">
        <v>766</v>
      </c>
      <c r="D68" s="67">
        <v>797</v>
      </c>
      <c r="E68" s="67">
        <v>912</v>
      </c>
      <c r="F68" s="67">
        <v>1228</v>
      </c>
      <c r="G68" s="67">
        <v>1233</v>
      </c>
      <c r="H68" t="s">
        <v>670</v>
      </c>
      <c r="I68" s="63">
        <f t="shared" si="1"/>
        <v>1.8928</v>
      </c>
      <c r="J68">
        <f t="shared" si="0"/>
        <v>0.018928</v>
      </c>
      <c r="L68" s="69" t="s">
        <v>62</v>
      </c>
      <c r="M68" s="70">
        <v>1.609</v>
      </c>
      <c r="N68" s="70">
        <v>1.5827</v>
      </c>
      <c r="O68" s="70">
        <v>0</v>
      </c>
      <c r="P68" s="70">
        <v>0.3101</v>
      </c>
    </row>
    <row r="69" spans="1:16" ht="15.75">
      <c r="A69">
        <v>13183</v>
      </c>
      <c r="B69" s="66" t="s">
        <v>405</v>
      </c>
      <c r="C69" s="67">
        <v>685</v>
      </c>
      <c r="D69" s="67">
        <v>792</v>
      </c>
      <c r="E69" s="67">
        <v>994</v>
      </c>
      <c r="F69" s="67">
        <v>1247</v>
      </c>
      <c r="G69" s="67">
        <v>1460</v>
      </c>
      <c r="H69" t="s">
        <v>671</v>
      </c>
      <c r="I69" s="63">
        <f t="shared" si="1"/>
        <v>2.0065</v>
      </c>
      <c r="J69">
        <f t="shared" si="0"/>
        <v>0.020065</v>
      </c>
      <c r="L69" s="69" t="s">
        <v>246</v>
      </c>
      <c r="M69" s="70">
        <v>1.5039</v>
      </c>
      <c r="N69" s="70">
        <v>1.5669</v>
      </c>
      <c r="O69" s="70">
        <v>0.0001</v>
      </c>
      <c r="P69" s="70">
        <v>0.4395</v>
      </c>
    </row>
    <row r="70" spans="1:16" ht="15.75">
      <c r="A70">
        <v>13186</v>
      </c>
      <c r="B70" s="66" t="s">
        <v>406</v>
      </c>
      <c r="C70" s="67">
        <v>685</v>
      </c>
      <c r="D70" s="67">
        <v>792</v>
      </c>
      <c r="E70" s="67">
        <v>994</v>
      </c>
      <c r="F70" s="67">
        <v>1247</v>
      </c>
      <c r="G70" s="67">
        <v>1460</v>
      </c>
      <c r="H70" t="s">
        <v>671</v>
      </c>
      <c r="I70" s="63">
        <f t="shared" si="1"/>
        <v>1.9209999999999998</v>
      </c>
      <c r="J70">
        <f t="shared" si="0"/>
        <v>0.019209999999999998</v>
      </c>
      <c r="L70" s="69" t="s">
        <v>247</v>
      </c>
      <c r="M70" s="70">
        <v>1.7251</v>
      </c>
      <c r="N70" s="70">
        <v>1.5745</v>
      </c>
      <c r="O70" s="70">
        <v>0.0066</v>
      </c>
      <c r="P70" s="70">
        <v>0.3399</v>
      </c>
    </row>
    <row r="71" spans="1:16" ht="15.75">
      <c r="A71">
        <v>12189</v>
      </c>
      <c r="B71" s="66" t="s">
        <v>407</v>
      </c>
      <c r="C71" s="67">
        <v>780</v>
      </c>
      <c r="D71" s="67">
        <v>785</v>
      </c>
      <c r="E71" s="67">
        <v>1036</v>
      </c>
      <c r="F71" s="67">
        <v>1298</v>
      </c>
      <c r="G71" s="67">
        <v>1577</v>
      </c>
      <c r="H71" t="s">
        <v>675</v>
      </c>
      <c r="I71" s="63">
        <f t="shared" si="1"/>
        <v>2.0886</v>
      </c>
      <c r="J71">
        <f t="shared" si="0"/>
        <v>0.020886000000000002</v>
      </c>
      <c r="L71" s="69" t="s">
        <v>228</v>
      </c>
      <c r="M71" s="70">
        <v>1.5751</v>
      </c>
      <c r="N71" s="70">
        <v>1.5587</v>
      </c>
      <c r="O71" s="70">
        <v>0.0017</v>
      </c>
      <c r="P71" s="70">
        <v>0.5282</v>
      </c>
    </row>
    <row r="72" spans="1:16" ht="15.75">
      <c r="A72">
        <v>5192</v>
      </c>
      <c r="B72" s="66" t="s">
        <v>408</v>
      </c>
      <c r="C72" s="67">
        <v>583</v>
      </c>
      <c r="D72" s="67">
        <v>595</v>
      </c>
      <c r="E72" s="67">
        <v>762</v>
      </c>
      <c r="F72" s="67">
        <v>955</v>
      </c>
      <c r="G72" s="67">
        <v>1030</v>
      </c>
      <c r="H72" t="s">
        <v>672</v>
      </c>
      <c r="I72" s="63">
        <f t="shared" si="1"/>
        <v>2.3066</v>
      </c>
      <c r="J72">
        <f t="shared" si="0"/>
        <v>0.023066</v>
      </c>
      <c r="L72" s="69" t="s">
        <v>120</v>
      </c>
      <c r="M72" s="70">
        <v>1.6817</v>
      </c>
      <c r="N72" s="70">
        <v>1.5238</v>
      </c>
      <c r="O72" s="70">
        <v>0</v>
      </c>
      <c r="P72" s="70">
        <v>0.7828</v>
      </c>
    </row>
    <row r="73" spans="1:16" ht="15.75">
      <c r="A73">
        <v>12195</v>
      </c>
      <c r="B73" s="66" t="s">
        <v>409</v>
      </c>
      <c r="C73" s="67">
        <v>780</v>
      </c>
      <c r="D73" s="67">
        <v>785</v>
      </c>
      <c r="E73" s="67">
        <v>1036</v>
      </c>
      <c r="F73" s="67">
        <v>1298</v>
      </c>
      <c r="G73" s="67">
        <v>1577</v>
      </c>
      <c r="H73" t="s">
        <v>675</v>
      </c>
      <c r="I73" s="63">
        <f t="shared" si="1"/>
        <v>2.1541</v>
      </c>
      <c r="J73">
        <f aca="true" t="shared" si="2" ref="J73:J136">I73*0.01</f>
        <v>0.021541</v>
      </c>
      <c r="L73" s="69" t="s">
        <v>229</v>
      </c>
      <c r="M73" s="70">
        <v>1.832</v>
      </c>
      <c r="N73" s="70">
        <v>1.5716</v>
      </c>
      <c r="O73" s="70">
        <v>0.0024</v>
      </c>
      <c r="P73" s="70">
        <v>0.5801</v>
      </c>
    </row>
    <row r="74" spans="1:16" ht="15.75">
      <c r="A74">
        <v>8198</v>
      </c>
      <c r="B74" s="66" t="s">
        <v>410</v>
      </c>
      <c r="C74" s="67">
        <v>785</v>
      </c>
      <c r="D74" s="67">
        <v>829</v>
      </c>
      <c r="E74" s="67">
        <v>988</v>
      </c>
      <c r="F74" s="67">
        <v>1238</v>
      </c>
      <c r="G74" s="67">
        <v>1493</v>
      </c>
      <c r="H74" t="s">
        <v>676</v>
      </c>
      <c r="I74" s="63">
        <f aca="true" t="shared" si="3" ref="I74:I137">N74+O74+P74</f>
        <v>2.2283</v>
      </c>
      <c r="J74">
        <f t="shared" si="2"/>
        <v>0.022283</v>
      </c>
      <c r="L74" s="69" t="s">
        <v>150</v>
      </c>
      <c r="M74" s="70">
        <v>1.5242</v>
      </c>
      <c r="N74" s="70">
        <v>1.601</v>
      </c>
      <c r="O74" s="70">
        <v>0.0033</v>
      </c>
      <c r="P74" s="70">
        <v>0.624</v>
      </c>
    </row>
    <row r="75" spans="1:16" ht="15.75">
      <c r="A75">
        <v>8201</v>
      </c>
      <c r="B75" s="66" t="s">
        <v>411</v>
      </c>
      <c r="C75" s="67">
        <v>785</v>
      </c>
      <c r="D75" s="67">
        <v>829</v>
      </c>
      <c r="E75" s="67">
        <v>988</v>
      </c>
      <c r="F75" s="67">
        <v>1238</v>
      </c>
      <c r="G75" s="67">
        <v>1493</v>
      </c>
      <c r="H75" t="s">
        <v>676</v>
      </c>
      <c r="I75" s="63">
        <f t="shared" si="3"/>
        <v>1.9182</v>
      </c>
      <c r="J75">
        <f t="shared" si="2"/>
        <v>0.019182</v>
      </c>
      <c r="L75" s="69" t="s">
        <v>151</v>
      </c>
      <c r="M75" s="70">
        <v>1.3738</v>
      </c>
      <c r="N75" s="70">
        <v>1.5344</v>
      </c>
      <c r="O75" s="70">
        <v>0</v>
      </c>
      <c r="P75" s="70">
        <v>0.3838</v>
      </c>
    </row>
    <row r="76" spans="1:16" ht="15.75">
      <c r="A76">
        <v>6204</v>
      </c>
      <c r="B76" s="66" t="s">
        <v>412</v>
      </c>
      <c r="C76" s="67">
        <v>862</v>
      </c>
      <c r="D76" s="67">
        <v>1044</v>
      </c>
      <c r="E76" s="67">
        <v>1341</v>
      </c>
      <c r="F76" s="67">
        <v>1744</v>
      </c>
      <c r="G76" s="67">
        <v>1823</v>
      </c>
      <c r="H76" t="s">
        <v>673</v>
      </c>
      <c r="I76" s="63">
        <f t="shared" si="3"/>
        <v>1.9134</v>
      </c>
      <c r="J76">
        <f t="shared" si="2"/>
        <v>0.019134</v>
      </c>
      <c r="L76" s="69" t="s">
        <v>343</v>
      </c>
      <c r="M76" s="70">
        <v>1.3523</v>
      </c>
      <c r="N76" s="70">
        <v>1.5577</v>
      </c>
      <c r="O76" s="70">
        <v>0.0042</v>
      </c>
      <c r="P76" s="70">
        <v>0.3515</v>
      </c>
    </row>
    <row r="77" spans="1:16" ht="15.75">
      <c r="A77">
        <v>4208</v>
      </c>
      <c r="B77" s="66" t="s">
        <v>606</v>
      </c>
      <c r="C77" s="67">
        <v>583</v>
      </c>
      <c r="D77" s="67">
        <v>595</v>
      </c>
      <c r="E77" s="67">
        <v>762</v>
      </c>
      <c r="F77" s="67">
        <v>955</v>
      </c>
      <c r="G77" s="67">
        <v>1030</v>
      </c>
      <c r="H77" t="s">
        <v>678</v>
      </c>
      <c r="I77" s="63">
        <f t="shared" si="3"/>
        <v>1.6841</v>
      </c>
      <c r="J77">
        <f t="shared" si="2"/>
        <v>0.016841</v>
      </c>
      <c r="L77" s="69" t="s">
        <v>606</v>
      </c>
      <c r="M77" s="70">
        <v>0.9495</v>
      </c>
      <c r="N77" s="70">
        <v>1.5006</v>
      </c>
      <c r="O77" s="70">
        <v>0</v>
      </c>
      <c r="P77" s="70">
        <v>0.1835</v>
      </c>
    </row>
    <row r="78" spans="1:16" ht="15.75">
      <c r="A78">
        <v>4207</v>
      </c>
      <c r="B78" s="66" t="s">
        <v>413</v>
      </c>
      <c r="C78" s="67">
        <v>862</v>
      </c>
      <c r="D78" s="67">
        <v>1044</v>
      </c>
      <c r="E78" s="67">
        <v>1341</v>
      </c>
      <c r="F78" s="67">
        <v>1744</v>
      </c>
      <c r="G78" s="67">
        <v>1823</v>
      </c>
      <c r="H78" t="s">
        <v>678</v>
      </c>
      <c r="I78" s="63">
        <f t="shared" si="3"/>
        <v>2.0421</v>
      </c>
      <c r="J78">
        <f t="shared" si="2"/>
        <v>0.020421</v>
      </c>
      <c r="L78" s="69" t="s">
        <v>100</v>
      </c>
      <c r="M78" s="70">
        <v>1.4461</v>
      </c>
      <c r="N78" s="70">
        <v>1.5572</v>
      </c>
      <c r="O78" s="70">
        <v>0.0018</v>
      </c>
      <c r="P78" s="70">
        <v>0.4831</v>
      </c>
    </row>
    <row r="79" spans="1:16" ht="15.75">
      <c r="A79">
        <v>11216</v>
      </c>
      <c r="B79" s="66" t="s">
        <v>414</v>
      </c>
      <c r="C79" s="67">
        <v>774</v>
      </c>
      <c r="D79" s="67">
        <v>788</v>
      </c>
      <c r="E79" s="67">
        <v>939</v>
      </c>
      <c r="F79" s="67">
        <v>1260</v>
      </c>
      <c r="G79" s="67">
        <v>1355</v>
      </c>
      <c r="H79" t="s">
        <v>677</v>
      </c>
      <c r="I79" s="63">
        <f t="shared" si="3"/>
        <v>2.5611</v>
      </c>
      <c r="J79">
        <f t="shared" si="2"/>
        <v>0.025611000000000002</v>
      </c>
      <c r="L79" s="69" t="s">
        <v>201</v>
      </c>
      <c r="M79" s="70">
        <v>1.3369</v>
      </c>
      <c r="N79" s="70">
        <v>1.534</v>
      </c>
      <c r="O79" s="70">
        <v>0.0016</v>
      </c>
      <c r="P79" s="70">
        <v>1.0255</v>
      </c>
    </row>
    <row r="80" spans="1:16" ht="15.75">
      <c r="A80">
        <v>6210</v>
      </c>
      <c r="B80" s="66" t="s">
        <v>415</v>
      </c>
      <c r="C80" s="67">
        <v>862</v>
      </c>
      <c r="D80" s="67">
        <v>1044</v>
      </c>
      <c r="E80" s="67">
        <v>1341</v>
      </c>
      <c r="F80" s="67">
        <v>1744</v>
      </c>
      <c r="G80" s="67">
        <v>1823</v>
      </c>
      <c r="H80" t="s">
        <v>673</v>
      </c>
      <c r="I80" s="63">
        <f t="shared" si="3"/>
        <v>1.9824</v>
      </c>
      <c r="J80">
        <f t="shared" si="2"/>
        <v>0.019824</v>
      </c>
      <c r="L80" s="69" t="s">
        <v>133</v>
      </c>
      <c r="M80" s="70">
        <v>1.2878</v>
      </c>
      <c r="N80" s="70">
        <v>1.5483</v>
      </c>
      <c r="O80" s="70">
        <v>0.003</v>
      </c>
      <c r="P80" s="70">
        <v>0.4311</v>
      </c>
    </row>
    <row r="81" spans="1:16" ht="15.75">
      <c r="A81">
        <v>6213</v>
      </c>
      <c r="B81" s="66" t="s">
        <v>416</v>
      </c>
      <c r="C81" s="67">
        <v>862</v>
      </c>
      <c r="D81" s="67">
        <v>1044</v>
      </c>
      <c r="E81" s="67">
        <v>1341</v>
      </c>
      <c r="F81" s="67">
        <v>1744</v>
      </c>
      <c r="G81" s="67">
        <v>1823</v>
      </c>
      <c r="H81" t="s">
        <v>673</v>
      </c>
      <c r="I81" s="63">
        <f t="shared" si="3"/>
        <v>2.1581</v>
      </c>
      <c r="J81">
        <f t="shared" si="2"/>
        <v>0.021581000000000003</v>
      </c>
      <c r="L81" s="69" t="s">
        <v>134</v>
      </c>
      <c r="M81" s="70">
        <v>1.4217</v>
      </c>
      <c r="N81" s="70">
        <v>1.5702</v>
      </c>
      <c r="O81" s="70">
        <v>0.0025</v>
      </c>
      <c r="P81" s="70">
        <v>0.5854</v>
      </c>
    </row>
    <row r="82" spans="1:16" ht="15.75">
      <c r="A82">
        <v>9219</v>
      </c>
      <c r="B82" s="66" t="s">
        <v>417</v>
      </c>
      <c r="C82" s="67">
        <v>731</v>
      </c>
      <c r="D82" s="67">
        <v>735</v>
      </c>
      <c r="E82" s="67">
        <v>960</v>
      </c>
      <c r="F82" s="67">
        <v>1251</v>
      </c>
      <c r="G82" s="67">
        <v>1298</v>
      </c>
      <c r="H82" t="s">
        <v>679</v>
      </c>
      <c r="I82" s="63">
        <f t="shared" si="3"/>
        <v>2.0254</v>
      </c>
      <c r="J82">
        <f t="shared" si="2"/>
        <v>0.020253999999999998</v>
      </c>
      <c r="L82" s="69" t="s">
        <v>163</v>
      </c>
      <c r="M82" s="70">
        <v>1.6717</v>
      </c>
      <c r="N82" s="70">
        <v>1.4699</v>
      </c>
      <c r="O82" s="70">
        <v>0.0003</v>
      </c>
      <c r="P82" s="70">
        <v>0.5552</v>
      </c>
    </row>
    <row r="83" spans="1:16" ht="15.75">
      <c r="A83">
        <v>12222</v>
      </c>
      <c r="B83" s="66" t="s">
        <v>418</v>
      </c>
      <c r="C83" s="67">
        <v>780</v>
      </c>
      <c r="D83" s="67">
        <v>785</v>
      </c>
      <c r="E83" s="67">
        <v>1036</v>
      </c>
      <c r="F83" s="67">
        <v>1298</v>
      </c>
      <c r="G83" s="67">
        <v>1577</v>
      </c>
      <c r="H83" t="s">
        <v>675</v>
      </c>
      <c r="I83" s="63">
        <f t="shared" si="3"/>
        <v>1.8126</v>
      </c>
      <c r="J83">
        <f t="shared" si="2"/>
        <v>0.018126</v>
      </c>
      <c r="L83" s="69" t="s">
        <v>230</v>
      </c>
      <c r="M83" s="70">
        <v>1.5844</v>
      </c>
      <c r="N83" s="70">
        <v>1.5677</v>
      </c>
      <c r="O83" s="70">
        <v>0.0005</v>
      </c>
      <c r="P83" s="70">
        <v>0.2444</v>
      </c>
    </row>
    <row r="84" spans="1:16" ht="15.75">
      <c r="A84">
        <v>5225</v>
      </c>
      <c r="B84" s="66" t="s">
        <v>419</v>
      </c>
      <c r="C84" s="67">
        <v>583</v>
      </c>
      <c r="D84" s="67">
        <v>595</v>
      </c>
      <c r="E84" s="67">
        <v>762</v>
      </c>
      <c r="F84" s="67">
        <v>955</v>
      </c>
      <c r="G84" s="67">
        <v>1030</v>
      </c>
      <c r="H84" t="s">
        <v>672</v>
      </c>
      <c r="I84" s="63">
        <f t="shared" si="3"/>
        <v>1.6642</v>
      </c>
      <c r="J84">
        <f t="shared" si="2"/>
        <v>0.016642</v>
      </c>
      <c r="L84" s="69" t="s">
        <v>121</v>
      </c>
      <c r="M84" s="70">
        <v>0.938</v>
      </c>
      <c r="N84" s="70">
        <v>1.4828</v>
      </c>
      <c r="O84" s="70">
        <v>0</v>
      </c>
      <c r="P84" s="70">
        <v>0.1814</v>
      </c>
    </row>
    <row r="85" spans="1:16" ht="15.75">
      <c r="A85">
        <v>1228</v>
      </c>
      <c r="B85" s="66" t="s">
        <v>420</v>
      </c>
      <c r="C85" s="67">
        <v>706</v>
      </c>
      <c r="D85" s="67">
        <v>858</v>
      </c>
      <c r="E85" s="67">
        <v>1006</v>
      </c>
      <c r="F85" s="67">
        <v>1262</v>
      </c>
      <c r="G85" s="67">
        <v>1497</v>
      </c>
      <c r="H85" t="s">
        <v>666</v>
      </c>
      <c r="I85" s="63">
        <f t="shared" si="3"/>
        <v>1.871</v>
      </c>
      <c r="J85">
        <f t="shared" si="2"/>
        <v>0.01871</v>
      </c>
      <c r="L85" s="69" t="s">
        <v>41</v>
      </c>
      <c r="M85" s="70">
        <v>1.6368</v>
      </c>
      <c r="N85" s="70">
        <v>1.5692</v>
      </c>
      <c r="O85" s="70">
        <v>0.0004</v>
      </c>
      <c r="P85" s="70">
        <v>0.3014</v>
      </c>
    </row>
    <row r="86" spans="1:16" ht="15.75">
      <c r="A86">
        <v>6231</v>
      </c>
      <c r="B86" s="66" t="s">
        <v>421</v>
      </c>
      <c r="C86" s="67">
        <v>862</v>
      </c>
      <c r="D86" s="67">
        <v>1044</v>
      </c>
      <c r="E86" s="67">
        <v>1341</v>
      </c>
      <c r="F86" s="67">
        <v>1744</v>
      </c>
      <c r="G86" s="67">
        <v>1823</v>
      </c>
      <c r="H86" t="s">
        <v>673</v>
      </c>
      <c r="I86" s="63">
        <f t="shared" si="3"/>
        <v>2.3171</v>
      </c>
      <c r="J86">
        <f t="shared" si="2"/>
        <v>0.023171</v>
      </c>
      <c r="L86" s="69" t="s">
        <v>135</v>
      </c>
      <c r="M86" s="70">
        <v>1.434</v>
      </c>
      <c r="N86" s="70">
        <v>1.5253</v>
      </c>
      <c r="O86" s="70">
        <v>0.0028</v>
      </c>
      <c r="P86" s="70">
        <v>0.789</v>
      </c>
    </row>
    <row r="87" spans="1:16" ht="15.75">
      <c r="A87">
        <v>6234</v>
      </c>
      <c r="B87" s="66" t="s">
        <v>422</v>
      </c>
      <c r="C87" s="67">
        <v>862</v>
      </c>
      <c r="D87" s="67">
        <v>1044</v>
      </c>
      <c r="E87" s="67">
        <v>1341</v>
      </c>
      <c r="F87" s="67">
        <v>1744</v>
      </c>
      <c r="G87" s="67">
        <v>1823</v>
      </c>
      <c r="H87" t="s">
        <v>673</v>
      </c>
      <c r="I87" s="63">
        <f t="shared" si="3"/>
        <v>1.9551</v>
      </c>
      <c r="J87">
        <f t="shared" si="2"/>
        <v>0.019551000000000002</v>
      </c>
      <c r="L87" s="69" t="s">
        <v>136</v>
      </c>
      <c r="M87" s="70">
        <v>1.3269</v>
      </c>
      <c r="N87" s="70">
        <v>1.5598</v>
      </c>
      <c r="O87" s="70">
        <v>0.002</v>
      </c>
      <c r="P87" s="70">
        <v>0.3933</v>
      </c>
    </row>
    <row r="88" spans="1:16" ht="15.75">
      <c r="A88">
        <v>6237</v>
      </c>
      <c r="B88" s="66" t="s">
        <v>423</v>
      </c>
      <c r="C88" s="67">
        <v>862</v>
      </c>
      <c r="D88" s="67">
        <v>1044</v>
      </c>
      <c r="E88" s="67">
        <v>1341</v>
      </c>
      <c r="F88" s="67">
        <v>1744</v>
      </c>
      <c r="G88" s="67">
        <v>1823</v>
      </c>
      <c r="H88" t="s">
        <v>673</v>
      </c>
      <c r="I88" s="63">
        <f t="shared" si="3"/>
        <v>1.8034999999999999</v>
      </c>
      <c r="J88">
        <f t="shared" si="2"/>
        <v>0.018035</v>
      </c>
      <c r="L88" s="69" t="s">
        <v>137</v>
      </c>
      <c r="M88" s="70">
        <v>1.3361</v>
      </c>
      <c r="N88" s="70">
        <v>1.5371</v>
      </c>
      <c r="O88" s="70">
        <v>0.0024</v>
      </c>
      <c r="P88" s="70">
        <v>0.264</v>
      </c>
    </row>
    <row r="89" spans="1:16" ht="15.75">
      <c r="A89">
        <v>2240</v>
      </c>
      <c r="B89" s="66" t="s">
        <v>424</v>
      </c>
      <c r="C89" s="67">
        <v>766</v>
      </c>
      <c r="D89" s="67">
        <v>797</v>
      </c>
      <c r="E89" s="67">
        <v>912</v>
      </c>
      <c r="F89" s="67">
        <v>1228</v>
      </c>
      <c r="G89" s="67">
        <v>1233</v>
      </c>
      <c r="H89" t="s">
        <v>670</v>
      </c>
      <c r="I89" s="63">
        <f t="shared" si="3"/>
        <v>2.2744</v>
      </c>
      <c r="J89">
        <f t="shared" si="2"/>
        <v>0.022744</v>
      </c>
      <c r="L89" s="69" t="s">
        <v>63</v>
      </c>
      <c r="M89" s="70">
        <v>1.0261</v>
      </c>
      <c r="N89" s="70">
        <v>1.6211</v>
      </c>
      <c r="O89" s="70">
        <v>0</v>
      </c>
      <c r="P89" s="70">
        <v>0.6533</v>
      </c>
    </row>
    <row r="90" spans="1:16" ht="15.75">
      <c r="A90">
        <v>10243</v>
      </c>
      <c r="B90" s="66" t="s">
        <v>425</v>
      </c>
      <c r="C90" s="67">
        <v>582</v>
      </c>
      <c r="D90" s="67">
        <v>664</v>
      </c>
      <c r="E90" s="67">
        <v>760</v>
      </c>
      <c r="F90" s="67">
        <v>976</v>
      </c>
      <c r="G90" s="67">
        <v>1149</v>
      </c>
      <c r="H90" t="s">
        <v>667</v>
      </c>
      <c r="I90" s="63">
        <f t="shared" si="3"/>
        <v>2.1693</v>
      </c>
      <c r="J90">
        <f t="shared" si="2"/>
        <v>0.021692999999999997</v>
      </c>
      <c r="L90" s="69" t="s">
        <v>183</v>
      </c>
      <c r="M90" s="70">
        <v>1.4044</v>
      </c>
      <c r="N90" s="70">
        <v>1.5382</v>
      </c>
      <c r="O90" s="70">
        <v>0.002</v>
      </c>
      <c r="P90" s="70">
        <v>0.6291</v>
      </c>
    </row>
    <row r="91" spans="1:16" ht="15.75">
      <c r="A91">
        <v>1246</v>
      </c>
      <c r="B91" s="66" t="s">
        <v>426</v>
      </c>
      <c r="C91" s="67">
        <v>706</v>
      </c>
      <c r="D91" s="67">
        <v>858</v>
      </c>
      <c r="E91" s="67">
        <v>1006</v>
      </c>
      <c r="F91" s="67">
        <v>1262</v>
      </c>
      <c r="G91" s="67">
        <v>1497</v>
      </c>
      <c r="H91" t="s">
        <v>666</v>
      </c>
      <c r="I91" s="63">
        <f t="shared" si="3"/>
        <v>2.4644</v>
      </c>
      <c r="J91">
        <f t="shared" si="2"/>
        <v>0.024644</v>
      </c>
      <c r="L91" s="69" t="s">
        <v>42</v>
      </c>
      <c r="M91" s="70">
        <v>1.3466</v>
      </c>
      <c r="N91" s="70">
        <v>1.5408</v>
      </c>
      <c r="O91" s="70">
        <v>0</v>
      </c>
      <c r="P91" s="70">
        <v>0.9236</v>
      </c>
    </row>
    <row r="92" spans="1:16" ht="15.75">
      <c r="A92">
        <v>13249</v>
      </c>
      <c r="B92" s="66" t="s">
        <v>427</v>
      </c>
      <c r="C92" s="67">
        <v>685</v>
      </c>
      <c r="D92" s="67">
        <v>792</v>
      </c>
      <c r="E92" s="67">
        <v>994</v>
      </c>
      <c r="F92" s="67">
        <v>1247</v>
      </c>
      <c r="G92" s="67">
        <v>1460</v>
      </c>
      <c r="H92" t="s">
        <v>671</v>
      </c>
      <c r="I92" s="63">
        <f t="shared" si="3"/>
        <v>2.2145</v>
      </c>
      <c r="J92">
        <f t="shared" si="2"/>
        <v>0.022145</v>
      </c>
      <c r="L92" s="69" t="s">
        <v>248</v>
      </c>
      <c r="M92" s="70">
        <v>1.5475</v>
      </c>
      <c r="N92" s="70">
        <v>1.5218</v>
      </c>
      <c r="O92" s="70">
        <v>0.0169</v>
      </c>
      <c r="P92" s="70">
        <v>0.6758</v>
      </c>
    </row>
    <row r="93" spans="1:16" ht="15.75">
      <c r="A93">
        <v>5252</v>
      </c>
      <c r="B93" s="66" t="s">
        <v>428</v>
      </c>
      <c r="C93" s="67">
        <v>583</v>
      </c>
      <c r="D93" s="67">
        <v>595</v>
      </c>
      <c r="E93" s="67">
        <v>762</v>
      </c>
      <c r="F93" s="67">
        <v>955</v>
      </c>
      <c r="G93" s="67">
        <v>1030</v>
      </c>
      <c r="H93" t="s">
        <v>672</v>
      </c>
      <c r="I93" s="63">
        <f t="shared" si="3"/>
        <v>1.9337</v>
      </c>
      <c r="J93">
        <f t="shared" si="2"/>
        <v>0.019337</v>
      </c>
      <c r="L93" s="69" t="s">
        <v>122</v>
      </c>
      <c r="M93" s="70">
        <v>1.0349</v>
      </c>
      <c r="N93" s="70">
        <v>1.5569</v>
      </c>
      <c r="O93" s="70">
        <v>0</v>
      </c>
      <c r="P93" s="70">
        <v>0.3768</v>
      </c>
    </row>
    <row r="94" spans="1:16" ht="15.75">
      <c r="A94">
        <v>7255</v>
      </c>
      <c r="B94" s="66" t="s">
        <v>429</v>
      </c>
      <c r="C94" s="67">
        <v>862</v>
      </c>
      <c r="D94" s="67">
        <v>1044</v>
      </c>
      <c r="E94" s="67">
        <v>1341</v>
      </c>
      <c r="F94" s="67">
        <v>1744</v>
      </c>
      <c r="G94" s="67">
        <v>1823</v>
      </c>
      <c r="H94" t="s">
        <v>668</v>
      </c>
      <c r="I94" s="63">
        <f t="shared" si="3"/>
        <v>1.8503</v>
      </c>
      <c r="J94">
        <f t="shared" si="2"/>
        <v>0.018503000000000002</v>
      </c>
      <c r="L94" s="69" t="s">
        <v>145</v>
      </c>
      <c r="M94" s="70">
        <v>1.6256</v>
      </c>
      <c r="N94" s="70">
        <v>1.5826</v>
      </c>
      <c r="O94" s="70">
        <v>0</v>
      </c>
      <c r="P94" s="70">
        <v>0.2677</v>
      </c>
    </row>
    <row r="95" spans="1:16" ht="15.75">
      <c r="A95">
        <v>1261</v>
      </c>
      <c r="B95" s="66" t="s">
        <v>430</v>
      </c>
      <c r="C95" s="67">
        <v>706</v>
      </c>
      <c r="D95" s="67">
        <v>858</v>
      </c>
      <c r="E95" s="67">
        <v>1006</v>
      </c>
      <c r="F95" s="67">
        <v>1262</v>
      </c>
      <c r="G95" s="67">
        <v>1497</v>
      </c>
      <c r="H95" t="s">
        <v>666</v>
      </c>
      <c r="I95" s="63">
        <f t="shared" si="3"/>
        <v>2.24</v>
      </c>
      <c r="J95">
        <f t="shared" si="2"/>
        <v>0.022400000000000003</v>
      </c>
      <c r="L95" s="69" t="s">
        <v>43</v>
      </c>
      <c r="M95" s="70">
        <v>1.7135</v>
      </c>
      <c r="N95" s="70">
        <v>1.5842</v>
      </c>
      <c r="O95" s="70">
        <v>0</v>
      </c>
      <c r="P95" s="70">
        <v>0.6558</v>
      </c>
    </row>
    <row r="96" spans="1:16" ht="15.75">
      <c r="A96">
        <v>10264</v>
      </c>
      <c r="B96" s="66" t="s">
        <v>431</v>
      </c>
      <c r="C96" s="67">
        <v>582</v>
      </c>
      <c r="D96" s="67">
        <v>664</v>
      </c>
      <c r="E96" s="67">
        <v>760</v>
      </c>
      <c r="F96" s="67">
        <v>976</v>
      </c>
      <c r="G96" s="67">
        <v>1149</v>
      </c>
      <c r="H96" t="s">
        <v>667</v>
      </c>
      <c r="I96" s="63">
        <f t="shared" si="3"/>
        <v>2.266</v>
      </c>
      <c r="J96">
        <f t="shared" si="2"/>
        <v>0.02266</v>
      </c>
      <c r="L96" s="69" t="s">
        <v>184</v>
      </c>
      <c r="M96" s="70">
        <v>1.6798</v>
      </c>
      <c r="N96" s="70">
        <v>1.598</v>
      </c>
      <c r="O96" s="70">
        <v>0.0009</v>
      </c>
      <c r="P96" s="70">
        <v>0.6671</v>
      </c>
    </row>
    <row r="97" spans="1:16" ht="15.75">
      <c r="A97">
        <v>3267</v>
      </c>
      <c r="B97" s="66" t="s">
        <v>432</v>
      </c>
      <c r="C97" s="67">
        <v>710</v>
      </c>
      <c r="D97" s="67">
        <v>724</v>
      </c>
      <c r="E97" s="67">
        <v>882</v>
      </c>
      <c r="F97" s="67">
        <v>1105</v>
      </c>
      <c r="G97" s="67">
        <v>1192</v>
      </c>
      <c r="H97" t="s">
        <v>674</v>
      </c>
      <c r="I97" s="63">
        <f t="shared" si="3"/>
        <v>2.2346</v>
      </c>
      <c r="J97">
        <f t="shared" si="2"/>
        <v>0.022346</v>
      </c>
      <c r="L97" s="69" t="s">
        <v>81</v>
      </c>
      <c r="M97" s="70">
        <v>1.5251</v>
      </c>
      <c r="N97" s="70">
        <v>1.5364</v>
      </c>
      <c r="O97" s="70">
        <v>0.0034</v>
      </c>
      <c r="P97" s="70">
        <v>0.6948</v>
      </c>
    </row>
    <row r="98" spans="1:16" ht="15.75">
      <c r="A98">
        <v>5270</v>
      </c>
      <c r="B98" s="66" t="s">
        <v>433</v>
      </c>
      <c r="C98" s="67">
        <v>583</v>
      </c>
      <c r="D98" s="67">
        <v>595</v>
      </c>
      <c r="E98" s="67">
        <v>762</v>
      </c>
      <c r="F98" s="67">
        <v>955</v>
      </c>
      <c r="G98" s="67">
        <v>1030</v>
      </c>
      <c r="H98" t="s">
        <v>672</v>
      </c>
      <c r="I98" s="63">
        <f t="shared" si="3"/>
        <v>2.1997999999999998</v>
      </c>
      <c r="J98">
        <f t="shared" si="2"/>
        <v>0.021997999999999997</v>
      </c>
      <c r="L98" s="69" t="s">
        <v>123</v>
      </c>
      <c r="M98" s="70">
        <v>0.9538</v>
      </c>
      <c r="N98" s="70">
        <v>1.4353</v>
      </c>
      <c r="O98" s="70">
        <v>0</v>
      </c>
      <c r="P98" s="70">
        <v>0.7645</v>
      </c>
    </row>
    <row r="99" spans="1:16" ht="15.75">
      <c r="A99">
        <v>13273</v>
      </c>
      <c r="B99" s="66" t="s">
        <v>434</v>
      </c>
      <c r="C99" s="67">
        <v>685</v>
      </c>
      <c r="D99" s="67">
        <v>792</v>
      </c>
      <c r="E99" s="67">
        <v>994</v>
      </c>
      <c r="F99" s="67">
        <v>1247</v>
      </c>
      <c r="G99" s="67">
        <v>1460</v>
      </c>
      <c r="H99" t="s">
        <v>671</v>
      </c>
      <c r="I99" s="63">
        <f t="shared" si="3"/>
        <v>2.3665000000000003</v>
      </c>
      <c r="J99">
        <f t="shared" si="2"/>
        <v>0.023665000000000002</v>
      </c>
      <c r="L99" s="69" t="s">
        <v>249</v>
      </c>
      <c r="M99" s="70">
        <v>1.7154</v>
      </c>
      <c r="N99" s="70">
        <v>1.5804</v>
      </c>
      <c r="O99" s="70">
        <v>0</v>
      </c>
      <c r="P99" s="70">
        <v>0.7861</v>
      </c>
    </row>
    <row r="100" spans="1:16" ht="15.75">
      <c r="A100">
        <v>13276</v>
      </c>
      <c r="B100" s="66" t="s">
        <v>435</v>
      </c>
      <c r="C100" s="67">
        <v>685</v>
      </c>
      <c r="D100" s="67">
        <v>792</v>
      </c>
      <c r="E100" s="67">
        <v>994</v>
      </c>
      <c r="F100" s="67">
        <v>1247</v>
      </c>
      <c r="G100" s="67">
        <v>1460</v>
      </c>
      <c r="H100" t="s">
        <v>671</v>
      </c>
      <c r="I100" s="63">
        <f t="shared" si="3"/>
        <v>2.4148</v>
      </c>
      <c r="J100">
        <f t="shared" si="2"/>
        <v>0.024148000000000003</v>
      </c>
      <c r="L100" s="69" t="s">
        <v>250</v>
      </c>
      <c r="M100" s="70">
        <v>1.2923</v>
      </c>
      <c r="N100" s="70">
        <v>1.5185</v>
      </c>
      <c r="O100" s="70">
        <v>0.0056</v>
      </c>
      <c r="P100" s="70">
        <v>0.8907</v>
      </c>
    </row>
    <row r="101" spans="1:16" ht="15.75">
      <c r="A101">
        <v>1279</v>
      </c>
      <c r="B101" s="66" t="s">
        <v>436</v>
      </c>
      <c r="C101" s="67">
        <v>706</v>
      </c>
      <c r="D101" s="67">
        <v>858</v>
      </c>
      <c r="E101" s="67">
        <v>1006</v>
      </c>
      <c r="F101" s="67">
        <v>1262</v>
      </c>
      <c r="G101" s="67">
        <v>1497</v>
      </c>
      <c r="H101" t="s">
        <v>666</v>
      </c>
      <c r="I101" s="63">
        <f t="shared" si="3"/>
        <v>2.62</v>
      </c>
      <c r="J101">
        <f t="shared" si="2"/>
        <v>0.0262</v>
      </c>
      <c r="L101" s="69" t="s">
        <v>44</v>
      </c>
      <c r="M101" s="70">
        <v>1.6518</v>
      </c>
      <c r="N101" s="70">
        <v>1.6091</v>
      </c>
      <c r="O101" s="70">
        <v>0</v>
      </c>
      <c r="P101" s="70">
        <v>1.0109</v>
      </c>
    </row>
    <row r="102" spans="1:16" ht="15.75">
      <c r="A102">
        <v>3282</v>
      </c>
      <c r="B102" s="66" t="s">
        <v>437</v>
      </c>
      <c r="C102" s="67">
        <v>710</v>
      </c>
      <c r="D102" s="67">
        <v>724</v>
      </c>
      <c r="E102" s="67">
        <v>882</v>
      </c>
      <c r="F102" s="67">
        <v>1105</v>
      </c>
      <c r="G102" s="67">
        <v>1192</v>
      </c>
      <c r="H102" t="s">
        <v>674</v>
      </c>
      <c r="I102" s="63">
        <f t="shared" si="3"/>
        <v>2.7887</v>
      </c>
      <c r="J102">
        <f t="shared" si="2"/>
        <v>0.027887</v>
      </c>
      <c r="L102" s="69" t="s">
        <v>82</v>
      </c>
      <c r="M102" s="70">
        <v>1.6838</v>
      </c>
      <c r="N102" s="70">
        <v>1.5649</v>
      </c>
      <c r="O102" s="70">
        <v>0.0098</v>
      </c>
      <c r="P102" s="70">
        <v>1.214</v>
      </c>
    </row>
    <row r="103" spans="1:16" ht="15.75">
      <c r="A103">
        <v>14285</v>
      </c>
      <c r="B103" s="66" t="s">
        <v>438</v>
      </c>
      <c r="C103" s="67">
        <v>684</v>
      </c>
      <c r="D103" s="67">
        <v>810</v>
      </c>
      <c r="E103" s="67">
        <v>988</v>
      </c>
      <c r="F103" s="67">
        <v>1363</v>
      </c>
      <c r="G103" s="67">
        <v>1559</v>
      </c>
      <c r="H103" t="s">
        <v>669</v>
      </c>
      <c r="I103" s="63">
        <f t="shared" si="3"/>
        <v>2.4781</v>
      </c>
      <c r="J103">
        <f t="shared" si="2"/>
        <v>0.024781</v>
      </c>
      <c r="L103" s="69" t="s">
        <v>273</v>
      </c>
      <c r="M103" s="70">
        <v>1.5473</v>
      </c>
      <c r="N103" s="70">
        <v>1.5466</v>
      </c>
      <c r="O103" s="70">
        <v>0.0019</v>
      </c>
      <c r="P103" s="70">
        <v>0.9296</v>
      </c>
    </row>
    <row r="104" spans="1:16" ht="15.75">
      <c r="A104">
        <v>14288</v>
      </c>
      <c r="B104" s="66" t="s">
        <v>439</v>
      </c>
      <c r="C104" s="67">
        <v>684</v>
      </c>
      <c r="D104" s="67">
        <v>810</v>
      </c>
      <c r="E104" s="67">
        <v>988</v>
      </c>
      <c r="F104" s="67">
        <v>1363</v>
      </c>
      <c r="G104" s="67">
        <v>1559</v>
      </c>
      <c r="H104" t="s">
        <v>669</v>
      </c>
      <c r="I104" s="63">
        <f t="shared" si="3"/>
        <v>2.0076</v>
      </c>
      <c r="J104">
        <f t="shared" si="2"/>
        <v>0.020076</v>
      </c>
      <c r="L104" s="69" t="s">
        <v>274</v>
      </c>
      <c r="M104" s="70">
        <v>1.5792</v>
      </c>
      <c r="N104" s="70">
        <v>1.5333</v>
      </c>
      <c r="O104" s="70">
        <v>0.0026</v>
      </c>
      <c r="P104" s="70">
        <v>0.4717</v>
      </c>
    </row>
    <row r="105" spans="1:16" ht="15.75">
      <c r="A105">
        <v>6291</v>
      </c>
      <c r="B105" s="66" t="s">
        <v>440</v>
      </c>
      <c r="C105" s="67">
        <v>862</v>
      </c>
      <c r="D105" s="67">
        <v>1044</v>
      </c>
      <c r="E105" s="67">
        <v>1341</v>
      </c>
      <c r="F105" s="67">
        <v>1744</v>
      </c>
      <c r="G105" s="67">
        <v>1823</v>
      </c>
      <c r="H105" t="s">
        <v>673</v>
      </c>
      <c r="I105" s="63">
        <f t="shared" si="3"/>
        <v>1.9012</v>
      </c>
      <c r="J105">
        <f t="shared" si="2"/>
        <v>0.019012</v>
      </c>
      <c r="L105" s="69" t="s">
        <v>138</v>
      </c>
      <c r="M105" s="70">
        <v>1.3307</v>
      </c>
      <c r="N105" s="70">
        <v>1.5505</v>
      </c>
      <c r="O105" s="70">
        <v>0</v>
      </c>
      <c r="P105" s="70">
        <v>0.3507</v>
      </c>
    </row>
    <row r="106" spans="1:16" ht="15.75">
      <c r="A106">
        <v>4294</v>
      </c>
      <c r="B106" s="66" t="s">
        <v>441</v>
      </c>
      <c r="C106" s="67">
        <v>862</v>
      </c>
      <c r="D106" s="67">
        <v>1044</v>
      </c>
      <c r="E106" s="67">
        <v>1341</v>
      </c>
      <c r="F106" s="67">
        <v>1744</v>
      </c>
      <c r="G106" s="67">
        <v>1823</v>
      </c>
      <c r="H106" t="s">
        <v>678</v>
      </c>
      <c r="I106" s="63">
        <f t="shared" si="3"/>
        <v>2.0717</v>
      </c>
      <c r="J106">
        <f t="shared" si="2"/>
        <v>0.020717</v>
      </c>
      <c r="L106" s="69" t="s">
        <v>101</v>
      </c>
      <c r="M106" s="70">
        <v>1.4458</v>
      </c>
      <c r="N106" s="70">
        <v>1.5637</v>
      </c>
      <c r="O106" s="70">
        <v>0.0008</v>
      </c>
      <c r="P106" s="70">
        <v>0.5072</v>
      </c>
    </row>
    <row r="107" spans="1:16" ht="15.75">
      <c r="A107">
        <v>10297</v>
      </c>
      <c r="B107" s="66" t="s">
        <v>442</v>
      </c>
      <c r="C107" s="67">
        <v>582</v>
      </c>
      <c r="D107" s="67">
        <v>664</v>
      </c>
      <c r="E107" s="67">
        <v>760</v>
      </c>
      <c r="F107" s="67">
        <v>976</v>
      </c>
      <c r="G107" s="67">
        <v>1149</v>
      </c>
      <c r="H107" t="s">
        <v>667</v>
      </c>
      <c r="I107" s="63">
        <f t="shared" si="3"/>
        <v>2.4137</v>
      </c>
      <c r="J107">
        <f t="shared" si="2"/>
        <v>0.024137</v>
      </c>
      <c r="L107" s="69" t="s">
        <v>185</v>
      </c>
      <c r="M107" s="70">
        <v>1.5074</v>
      </c>
      <c r="N107" s="70">
        <v>1.5585</v>
      </c>
      <c r="O107" s="70">
        <v>0.0016</v>
      </c>
      <c r="P107" s="70">
        <v>0.8536</v>
      </c>
    </row>
    <row r="108" spans="1:16" ht="15.75">
      <c r="A108">
        <v>11300</v>
      </c>
      <c r="B108" s="66" t="s">
        <v>443</v>
      </c>
      <c r="C108" s="67">
        <v>774</v>
      </c>
      <c r="D108" s="67">
        <v>788</v>
      </c>
      <c r="E108" s="67">
        <v>939</v>
      </c>
      <c r="F108" s="67">
        <v>1260</v>
      </c>
      <c r="G108" s="67">
        <v>1355</v>
      </c>
      <c r="H108" t="s">
        <v>677</v>
      </c>
      <c r="I108" s="63">
        <f t="shared" si="3"/>
        <v>2.3184</v>
      </c>
      <c r="J108">
        <f t="shared" si="2"/>
        <v>0.023184</v>
      </c>
      <c r="L108" s="69" t="s">
        <v>202</v>
      </c>
      <c r="M108" s="70">
        <v>1.4384</v>
      </c>
      <c r="N108" s="70">
        <v>1.5168</v>
      </c>
      <c r="O108" s="70">
        <v>0</v>
      </c>
      <c r="P108" s="70">
        <v>0.8016</v>
      </c>
    </row>
    <row r="109" spans="1:16" ht="15.75">
      <c r="A109">
        <v>4303</v>
      </c>
      <c r="B109" s="66" t="s">
        <v>444</v>
      </c>
      <c r="C109" s="67">
        <v>862</v>
      </c>
      <c r="D109" s="67">
        <v>1044</v>
      </c>
      <c r="E109" s="67">
        <v>1341</v>
      </c>
      <c r="F109" s="67">
        <v>1744</v>
      </c>
      <c r="G109" s="67">
        <v>1823</v>
      </c>
      <c r="H109" t="s">
        <v>678</v>
      </c>
      <c r="I109" s="63">
        <f t="shared" si="3"/>
        <v>2.2588</v>
      </c>
      <c r="J109">
        <f t="shared" si="2"/>
        <v>0.022588</v>
      </c>
      <c r="L109" s="69" t="s">
        <v>102</v>
      </c>
      <c r="M109" s="70">
        <v>1.4745</v>
      </c>
      <c r="N109" s="70">
        <v>1.5427</v>
      </c>
      <c r="O109" s="70">
        <v>0</v>
      </c>
      <c r="P109" s="70">
        <v>0.7161</v>
      </c>
    </row>
    <row r="110" spans="1:16" ht="15.75">
      <c r="A110">
        <v>8306</v>
      </c>
      <c r="B110" s="66" t="s">
        <v>445</v>
      </c>
      <c r="C110" s="67">
        <v>785</v>
      </c>
      <c r="D110" s="67">
        <v>829</v>
      </c>
      <c r="E110" s="67">
        <v>988</v>
      </c>
      <c r="F110" s="67">
        <v>1238</v>
      </c>
      <c r="G110" s="67">
        <v>1493</v>
      </c>
      <c r="H110" t="s">
        <v>676</v>
      </c>
      <c r="I110" s="63">
        <f t="shared" si="3"/>
        <v>2.292</v>
      </c>
      <c r="J110">
        <f t="shared" si="2"/>
        <v>0.02292</v>
      </c>
      <c r="L110" s="69" t="s">
        <v>152</v>
      </c>
      <c r="M110" s="70">
        <v>1.4831</v>
      </c>
      <c r="N110" s="70">
        <v>1.5572</v>
      </c>
      <c r="O110" s="70">
        <v>0.0025</v>
      </c>
      <c r="P110" s="70">
        <v>0.7323</v>
      </c>
    </row>
    <row r="111" spans="1:16" ht="15.75">
      <c r="A111">
        <v>11309</v>
      </c>
      <c r="B111" s="66" t="s">
        <v>446</v>
      </c>
      <c r="C111" s="67">
        <v>774</v>
      </c>
      <c r="D111" s="67">
        <v>788</v>
      </c>
      <c r="E111" s="67">
        <v>939</v>
      </c>
      <c r="F111" s="67">
        <v>1260</v>
      </c>
      <c r="G111" s="67">
        <v>1355</v>
      </c>
      <c r="H111" t="s">
        <v>677</v>
      </c>
      <c r="I111" s="63">
        <f t="shared" si="3"/>
        <v>2.0572</v>
      </c>
      <c r="J111">
        <f t="shared" si="2"/>
        <v>0.020572</v>
      </c>
      <c r="L111" s="69" t="s">
        <v>203</v>
      </c>
      <c r="M111" s="70">
        <v>1.38</v>
      </c>
      <c r="N111" s="70">
        <v>1.5316</v>
      </c>
      <c r="O111" s="70">
        <v>0</v>
      </c>
      <c r="P111" s="70">
        <v>0.5256</v>
      </c>
    </row>
    <row r="112" spans="1:16" ht="15.75">
      <c r="A112">
        <v>10312</v>
      </c>
      <c r="B112" s="66" t="s">
        <v>447</v>
      </c>
      <c r="C112" s="67">
        <v>582</v>
      </c>
      <c r="D112" s="67">
        <v>664</v>
      </c>
      <c r="E112" s="67">
        <v>760</v>
      </c>
      <c r="F112" s="67">
        <v>976</v>
      </c>
      <c r="G112" s="67">
        <v>1149</v>
      </c>
      <c r="H112" t="s">
        <v>667</v>
      </c>
      <c r="I112" s="63">
        <f t="shared" si="3"/>
        <v>2.1536</v>
      </c>
      <c r="J112">
        <f t="shared" si="2"/>
        <v>0.021536</v>
      </c>
      <c r="L112" s="69" t="s">
        <v>186</v>
      </c>
      <c r="M112" s="70">
        <v>1.3965</v>
      </c>
      <c r="N112" s="70">
        <v>1.6241</v>
      </c>
      <c r="O112" s="70">
        <v>0</v>
      </c>
      <c r="P112" s="70">
        <v>0.5295</v>
      </c>
    </row>
    <row r="113" spans="1:16" ht="15.75">
      <c r="A113">
        <v>7318</v>
      </c>
      <c r="B113" s="66" t="s">
        <v>448</v>
      </c>
      <c r="C113" s="67">
        <v>862</v>
      </c>
      <c r="D113" s="67">
        <v>1044</v>
      </c>
      <c r="E113" s="67">
        <v>1341</v>
      </c>
      <c r="F113" s="67">
        <v>1744</v>
      </c>
      <c r="G113" s="67">
        <v>1823</v>
      </c>
      <c r="H113" t="s">
        <v>668</v>
      </c>
      <c r="I113" s="63">
        <f t="shared" si="3"/>
        <v>1.8265</v>
      </c>
      <c r="J113">
        <f t="shared" si="2"/>
        <v>0.018265</v>
      </c>
      <c r="L113" s="69" t="s">
        <v>345</v>
      </c>
      <c r="M113" s="70">
        <v>1.4104</v>
      </c>
      <c r="N113" s="70">
        <v>1.4711</v>
      </c>
      <c r="O113" s="70">
        <v>0.0027</v>
      </c>
      <c r="P113" s="70">
        <v>0.3527</v>
      </c>
    </row>
    <row r="114" spans="1:16" ht="15.75">
      <c r="A114">
        <v>13324</v>
      </c>
      <c r="B114" s="66" t="s">
        <v>449</v>
      </c>
      <c r="C114" s="67">
        <v>685</v>
      </c>
      <c r="D114" s="67">
        <v>792</v>
      </c>
      <c r="E114" s="67">
        <v>994</v>
      </c>
      <c r="F114" s="67">
        <v>1247</v>
      </c>
      <c r="G114" s="67">
        <v>1460</v>
      </c>
      <c r="H114" t="s">
        <v>671</v>
      </c>
      <c r="I114" s="63">
        <f t="shared" si="3"/>
        <v>2.0404999999999998</v>
      </c>
      <c r="J114">
        <f t="shared" si="2"/>
        <v>0.020405</v>
      </c>
      <c r="L114" s="69" t="s">
        <v>251</v>
      </c>
      <c r="M114" s="70">
        <v>1.8256</v>
      </c>
      <c r="N114" s="70">
        <v>1.5871</v>
      </c>
      <c r="O114" s="70">
        <v>0.0056</v>
      </c>
      <c r="P114" s="70">
        <v>0.4478</v>
      </c>
    </row>
    <row r="115" spans="1:16" ht="15.75">
      <c r="A115">
        <v>10327</v>
      </c>
      <c r="B115" s="66" t="s">
        <v>450</v>
      </c>
      <c r="C115" s="67">
        <v>582</v>
      </c>
      <c r="D115" s="67">
        <v>664</v>
      </c>
      <c r="E115" s="67">
        <v>760</v>
      </c>
      <c r="F115" s="67">
        <v>976</v>
      </c>
      <c r="G115" s="67">
        <v>1149</v>
      </c>
      <c r="H115" t="s">
        <v>667</v>
      </c>
      <c r="I115" s="63">
        <f t="shared" si="3"/>
        <v>1.9103999999999999</v>
      </c>
      <c r="J115">
        <f t="shared" si="2"/>
        <v>0.019104</v>
      </c>
      <c r="L115" s="69" t="s">
        <v>187</v>
      </c>
      <c r="M115" s="70">
        <v>1.5693</v>
      </c>
      <c r="N115" s="70">
        <v>1.6077</v>
      </c>
      <c r="O115" s="70">
        <v>0.0003</v>
      </c>
      <c r="P115" s="70">
        <v>0.3024</v>
      </c>
    </row>
    <row r="116" spans="1:16" ht="15.75">
      <c r="A116">
        <v>4333</v>
      </c>
      <c r="B116" s="66" t="s">
        <v>451</v>
      </c>
      <c r="C116" s="67">
        <v>862</v>
      </c>
      <c r="D116" s="67">
        <v>1044</v>
      </c>
      <c r="E116" s="67">
        <v>1341</v>
      </c>
      <c r="F116" s="67">
        <v>1744</v>
      </c>
      <c r="G116" s="67">
        <v>1823</v>
      </c>
      <c r="H116" t="s">
        <v>678</v>
      </c>
      <c r="I116" s="63">
        <f t="shared" si="3"/>
        <v>1.9884</v>
      </c>
      <c r="J116">
        <f t="shared" si="2"/>
        <v>0.019884</v>
      </c>
      <c r="L116" s="69" t="s">
        <v>103</v>
      </c>
      <c r="M116" s="70">
        <v>1.4601</v>
      </c>
      <c r="N116" s="70">
        <v>1.5461</v>
      </c>
      <c r="O116" s="70">
        <v>0.0039</v>
      </c>
      <c r="P116" s="70">
        <v>0.4384</v>
      </c>
    </row>
    <row r="117" spans="1:16" ht="15.75">
      <c r="A117">
        <v>8336</v>
      </c>
      <c r="B117" s="66" t="s">
        <v>452</v>
      </c>
      <c r="C117" s="67">
        <v>785</v>
      </c>
      <c r="D117" s="67">
        <v>829</v>
      </c>
      <c r="E117" s="67">
        <v>988</v>
      </c>
      <c r="F117" s="67">
        <v>1238</v>
      </c>
      <c r="G117" s="67">
        <v>1493</v>
      </c>
      <c r="H117" t="s">
        <v>676</v>
      </c>
      <c r="I117" s="63">
        <f t="shared" si="3"/>
        <v>2.3181000000000003</v>
      </c>
      <c r="J117">
        <f t="shared" si="2"/>
        <v>0.023181000000000004</v>
      </c>
      <c r="L117" s="69" t="s">
        <v>153</v>
      </c>
      <c r="M117" s="70">
        <v>1.4749</v>
      </c>
      <c r="N117" s="70">
        <v>1.5488</v>
      </c>
      <c r="O117" s="70">
        <v>0.0376</v>
      </c>
      <c r="P117" s="70">
        <v>0.7317</v>
      </c>
    </row>
    <row r="118" spans="1:16" ht="15.75">
      <c r="A118">
        <v>11588</v>
      </c>
      <c r="B118" s="66" t="s">
        <v>453</v>
      </c>
      <c r="C118" s="67">
        <v>774</v>
      </c>
      <c r="D118" s="67">
        <v>788</v>
      </c>
      <c r="E118" s="67">
        <v>939</v>
      </c>
      <c r="F118" s="67">
        <v>1260</v>
      </c>
      <c r="G118" s="67">
        <v>1355</v>
      </c>
      <c r="H118" t="s">
        <v>677</v>
      </c>
      <c r="I118" s="63">
        <f t="shared" si="3"/>
        <v>1.9303</v>
      </c>
      <c r="J118">
        <f t="shared" si="2"/>
        <v>0.019303</v>
      </c>
      <c r="L118" s="69" t="s">
        <v>215</v>
      </c>
      <c r="M118" s="70">
        <v>1.598</v>
      </c>
      <c r="N118" s="70">
        <v>1.5198</v>
      </c>
      <c r="O118" s="70">
        <v>0</v>
      </c>
      <c r="P118" s="70">
        <v>0.4105</v>
      </c>
    </row>
    <row r="119" spans="1:16" ht="15.75">
      <c r="A119">
        <v>3339</v>
      </c>
      <c r="B119" s="66" t="s">
        <v>454</v>
      </c>
      <c r="C119" s="67">
        <v>710</v>
      </c>
      <c r="D119" s="67">
        <v>724</v>
      </c>
      <c r="E119" s="67">
        <v>882</v>
      </c>
      <c r="F119" s="67">
        <v>1105</v>
      </c>
      <c r="G119" s="67">
        <v>1192</v>
      </c>
      <c r="H119" t="s">
        <v>674</v>
      </c>
      <c r="I119" s="63">
        <f t="shared" si="3"/>
        <v>2.2228</v>
      </c>
      <c r="J119">
        <f t="shared" si="2"/>
        <v>0.022227999999999998</v>
      </c>
      <c r="L119" s="69" t="s">
        <v>83</v>
      </c>
      <c r="M119" s="70">
        <v>1.6863</v>
      </c>
      <c r="N119" s="70">
        <v>1.6262</v>
      </c>
      <c r="O119" s="70">
        <v>0.0009</v>
      </c>
      <c r="P119" s="70">
        <v>0.5957</v>
      </c>
    </row>
    <row r="120" spans="1:16" ht="15.75">
      <c r="A120">
        <v>2342</v>
      </c>
      <c r="B120" s="66" t="s">
        <v>455</v>
      </c>
      <c r="C120" s="67">
        <v>766</v>
      </c>
      <c r="D120" s="67">
        <v>797</v>
      </c>
      <c r="E120" s="67">
        <v>912</v>
      </c>
      <c r="F120" s="67">
        <v>1228</v>
      </c>
      <c r="G120" s="67">
        <v>1233</v>
      </c>
      <c r="H120" t="s">
        <v>670</v>
      </c>
      <c r="I120" s="63">
        <f t="shared" si="3"/>
        <v>1.8477000000000001</v>
      </c>
      <c r="J120">
        <f t="shared" si="2"/>
        <v>0.018477</v>
      </c>
      <c r="L120" s="69" t="s">
        <v>64</v>
      </c>
      <c r="M120" s="70">
        <v>1.4685</v>
      </c>
      <c r="N120" s="70">
        <v>1.5702</v>
      </c>
      <c r="O120" s="70">
        <v>0</v>
      </c>
      <c r="P120" s="70">
        <v>0.2775</v>
      </c>
    </row>
    <row r="121" spans="1:16" ht="15.75">
      <c r="A121">
        <v>1345</v>
      </c>
      <c r="B121" s="66" t="s">
        <v>456</v>
      </c>
      <c r="C121" s="67">
        <v>706</v>
      </c>
      <c r="D121" s="67">
        <v>858</v>
      </c>
      <c r="E121" s="67">
        <v>1006</v>
      </c>
      <c r="F121" s="67">
        <v>1262</v>
      </c>
      <c r="G121" s="67">
        <v>1497</v>
      </c>
      <c r="H121" t="s">
        <v>666</v>
      </c>
      <c r="I121" s="63">
        <f t="shared" si="3"/>
        <v>1.8442</v>
      </c>
      <c r="J121">
        <f t="shared" si="2"/>
        <v>0.018442</v>
      </c>
      <c r="L121" s="69" t="s">
        <v>45</v>
      </c>
      <c r="M121" s="70">
        <v>1.3402</v>
      </c>
      <c r="N121" s="70">
        <v>1.533</v>
      </c>
      <c r="O121" s="70">
        <v>0.0012</v>
      </c>
      <c r="P121" s="70">
        <v>0.31</v>
      </c>
    </row>
    <row r="122" spans="1:16" ht="15.75">
      <c r="A122">
        <v>5348</v>
      </c>
      <c r="B122" s="66" t="s">
        <v>457</v>
      </c>
      <c r="C122" s="67">
        <v>583</v>
      </c>
      <c r="D122" s="67">
        <v>595</v>
      </c>
      <c r="E122" s="67">
        <v>762</v>
      </c>
      <c r="F122" s="67">
        <v>955</v>
      </c>
      <c r="G122" s="67">
        <v>1030</v>
      </c>
      <c r="H122" t="s">
        <v>672</v>
      </c>
      <c r="I122" s="63">
        <f t="shared" si="3"/>
        <v>1.8929</v>
      </c>
      <c r="J122">
        <f t="shared" si="2"/>
        <v>0.018929</v>
      </c>
      <c r="L122" s="69" t="s">
        <v>124</v>
      </c>
      <c r="M122" s="70">
        <v>1.4366</v>
      </c>
      <c r="N122" s="70">
        <v>1.5615</v>
      </c>
      <c r="O122" s="70">
        <v>0</v>
      </c>
      <c r="P122" s="70">
        <v>0.3314</v>
      </c>
    </row>
    <row r="123" spans="1:16" ht="15.75">
      <c r="A123">
        <v>5351</v>
      </c>
      <c r="B123" s="66" t="s">
        <v>458</v>
      </c>
      <c r="C123" s="67">
        <v>583</v>
      </c>
      <c r="D123" s="67">
        <v>595</v>
      </c>
      <c r="E123" s="67">
        <v>762</v>
      </c>
      <c r="F123" s="67">
        <v>955</v>
      </c>
      <c r="G123" s="67">
        <v>1030</v>
      </c>
      <c r="H123" t="s">
        <v>672</v>
      </c>
      <c r="I123" s="63">
        <f t="shared" si="3"/>
        <v>1.6816</v>
      </c>
      <c r="J123">
        <f t="shared" si="2"/>
        <v>0.016816</v>
      </c>
      <c r="L123" s="69" t="s">
        <v>125</v>
      </c>
      <c r="M123" s="70">
        <v>0</v>
      </c>
      <c r="N123" s="70">
        <v>1.4983</v>
      </c>
      <c r="O123" s="70">
        <v>0</v>
      </c>
      <c r="P123" s="70">
        <v>0.1833</v>
      </c>
    </row>
    <row r="124" spans="1:16" ht="15.75">
      <c r="A124">
        <v>1354</v>
      </c>
      <c r="B124" s="66" t="s">
        <v>459</v>
      </c>
      <c r="C124" s="67">
        <v>706</v>
      </c>
      <c r="D124" s="67">
        <v>858</v>
      </c>
      <c r="E124" s="67">
        <v>1006</v>
      </c>
      <c r="F124" s="67">
        <v>1262</v>
      </c>
      <c r="G124" s="67">
        <v>1497</v>
      </c>
      <c r="H124" t="s">
        <v>666</v>
      </c>
      <c r="I124" s="63">
        <f t="shared" si="3"/>
        <v>2.2848</v>
      </c>
      <c r="J124">
        <f t="shared" si="2"/>
        <v>0.022848000000000004</v>
      </c>
      <c r="L124" s="69" t="s">
        <v>46</v>
      </c>
      <c r="M124" s="70">
        <v>1.6112</v>
      </c>
      <c r="N124" s="70">
        <v>1.5911</v>
      </c>
      <c r="O124" s="70">
        <v>0.0014</v>
      </c>
      <c r="P124" s="70">
        <v>0.6923</v>
      </c>
    </row>
    <row r="125" spans="1:16" ht="15.75">
      <c r="A125">
        <v>13357</v>
      </c>
      <c r="B125" s="66" t="s">
        <v>460</v>
      </c>
      <c r="C125" s="67">
        <v>685</v>
      </c>
      <c r="D125" s="67">
        <v>792</v>
      </c>
      <c r="E125" s="67">
        <v>994</v>
      </c>
      <c r="F125" s="67">
        <v>1247</v>
      </c>
      <c r="G125" s="67">
        <v>1460</v>
      </c>
      <c r="H125" t="s">
        <v>671</v>
      </c>
      <c r="I125" s="63">
        <f t="shared" si="3"/>
        <v>1.8885</v>
      </c>
      <c r="J125">
        <f t="shared" si="2"/>
        <v>0.018885000000000002</v>
      </c>
      <c r="L125" s="69" t="s">
        <v>252</v>
      </c>
      <c r="M125" s="70">
        <v>1.4587</v>
      </c>
      <c r="N125" s="70">
        <v>1.56</v>
      </c>
      <c r="O125" s="70">
        <v>0.0024</v>
      </c>
      <c r="P125" s="70">
        <v>0.3261</v>
      </c>
    </row>
    <row r="126" spans="1:16" ht="15.75">
      <c r="A126">
        <v>10360</v>
      </c>
      <c r="B126" s="66" t="s">
        <v>461</v>
      </c>
      <c r="C126" s="67">
        <v>582</v>
      </c>
      <c r="D126" s="67">
        <v>664</v>
      </c>
      <c r="E126" s="67">
        <v>760</v>
      </c>
      <c r="F126" s="67">
        <v>976</v>
      </c>
      <c r="G126" s="67">
        <v>1149</v>
      </c>
      <c r="H126" t="s">
        <v>667</v>
      </c>
      <c r="I126" s="63">
        <f t="shared" si="3"/>
        <v>1.5915</v>
      </c>
      <c r="J126">
        <f t="shared" si="2"/>
        <v>0.015915</v>
      </c>
      <c r="L126" s="69" t="s">
        <v>188</v>
      </c>
      <c r="M126" s="70">
        <v>1.353</v>
      </c>
      <c r="N126" s="70">
        <v>1.5915</v>
      </c>
      <c r="O126" s="70">
        <v>0</v>
      </c>
      <c r="P126" s="70">
        <v>0</v>
      </c>
    </row>
    <row r="127" spans="1:16" ht="15.75">
      <c r="A127">
        <v>14363</v>
      </c>
      <c r="B127" s="66" t="s">
        <v>462</v>
      </c>
      <c r="C127" s="67">
        <v>684</v>
      </c>
      <c r="D127" s="67">
        <v>810</v>
      </c>
      <c r="E127" s="67">
        <v>988</v>
      </c>
      <c r="F127" s="67">
        <v>1363</v>
      </c>
      <c r="G127" s="67">
        <v>1559</v>
      </c>
      <c r="H127" t="s">
        <v>669</v>
      </c>
      <c r="I127" s="63">
        <f t="shared" si="3"/>
        <v>1.8884</v>
      </c>
      <c r="J127">
        <f t="shared" si="2"/>
        <v>0.018884</v>
      </c>
      <c r="L127" s="69" t="s">
        <v>275</v>
      </c>
      <c r="M127" s="70">
        <v>1.6242</v>
      </c>
      <c r="N127" s="70">
        <v>1.5862</v>
      </c>
      <c r="O127" s="70">
        <v>0.0025</v>
      </c>
      <c r="P127" s="70">
        <v>0.2997</v>
      </c>
    </row>
    <row r="128" spans="1:16" ht="15.75">
      <c r="A128">
        <v>5366</v>
      </c>
      <c r="B128" s="66" t="s">
        <v>463</v>
      </c>
      <c r="C128" s="67">
        <v>583</v>
      </c>
      <c r="D128" s="67">
        <v>595</v>
      </c>
      <c r="E128" s="67">
        <v>762</v>
      </c>
      <c r="F128" s="67">
        <v>955</v>
      </c>
      <c r="G128" s="67">
        <v>1030</v>
      </c>
      <c r="H128" t="s">
        <v>672</v>
      </c>
      <c r="I128" s="63">
        <f t="shared" si="3"/>
        <v>2.2068</v>
      </c>
      <c r="J128">
        <f t="shared" si="2"/>
        <v>0.022068</v>
      </c>
      <c r="L128" s="69" t="s">
        <v>126</v>
      </c>
      <c r="M128" s="70">
        <v>1.4916</v>
      </c>
      <c r="N128" s="70">
        <v>1.6153</v>
      </c>
      <c r="O128" s="70">
        <v>0.0048</v>
      </c>
      <c r="P128" s="70">
        <v>0.5867</v>
      </c>
    </row>
    <row r="129" spans="1:16" ht="15.75">
      <c r="A129">
        <v>3369</v>
      </c>
      <c r="B129" s="66" t="s">
        <v>464</v>
      </c>
      <c r="C129" s="67">
        <v>710</v>
      </c>
      <c r="D129" s="67">
        <v>724</v>
      </c>
      <c r="E129" s="67">
        <v>882</v>
      </c>
      <c r="F129" s="67">
        <v>1105</v>
      </c>
      <c r="G129" s="67">
        <v>1192</v>
      </c>
      <c r="H129" t="s">
        <v>674</v>
      </c>
      <c r="I129" s="63">
        <f t="shared" si="3"/>
        <v>1.9493</v>
      </c>
      <c r="J129">
        <f t="shared" si="2"/>
        <v>0.019493</v>
      </c>
      <c r="L129" s="69" t="s">
        <v>84</v>
      </c>
      <c r="M129" s="70">
        <v>1.5063</v>
      </c>
      <c r="N129" s="70">
        <v>1.6172</v>
      </c>
      <c r="O129" s="70">
        <v>0.0041</v>
      </c>
      <c r="P129" s="70">
        <v>0.328</v>
      </c>
    </row>
    <row r="130" spans="1:16" ht="15.75">
      <c r="A130">
        <v>5372</v>
      </c>
      <c r="B130" s="66" t="s">
        <v>465</v>
      </c>
      <c r="C130" s="67">
        <v>583</v>
      </c>
      <c r="D130" s="67">
        <v>595</v>
      </c>
      <c r="E130" s="67">
        <v>762</v>
      </c>
      <c r="F130" s="67">
        <v>955</v>
      </c>
      <c r="G130" s="67">
        <v>1030</v>
      </c>
      <c r="H130" t="s">
        <v>672</v>
      </c>
      <c r="I130" s="63">
        <f t="shared" si="3"/>
        <v>1.7978</v>
      </c>
      <c r="J130">
        <f t="shared" si="2"/>
        <v>0.017978</v>
      </c>
      <c r="L130" s="69" t="s">
        <v>127</v>
      </c>
      <c r="M130" s="70">
        <v>0.9799</v>
      </c>
      <c r="N130" s="70">
        <v>1.4744</v>
      </c>
      <c r="O130" s="70">
        <v>0</v>
      </c>
      <c r="P130" s="70">
        <v>0.3234</v>
      </c>
    </row>
    <row r="131" spans="1:16" ht="15.75">
      <c r="A131">
        <v>2375</v>
      </c>
      <c r="B131" s="66" t="s">
        <v>466</v>
      </c>
      <c r="C131" s="67">
        <v>766</v>
      </c>
      <c r="D131" s="67">
        <v>797</v>
      </c>
      <c r="E131" s="67">
        <v>912</v>
      </c>
      <c r="F131" s="67">
        <v>1228</v>
      </c>
      <c r="G131" s="67">
        <v>1233</v>
      </c>
      <c r="H131" t="s">
        <v>670</v>
      </c>
      <c r="I131" s="63">
        <f t="shared" si="3"/>
        <v>1.8860999999999999</v>
      </c>
      <c r="J131">
        <f t="shared" si="2"/>
        <v>0.018861</v>
      </c>
      <c r="L131" s="69" t="s">
        <v>65</v>
      </c>
      <c r="M131" s="70">
        <v>1.5918</v>
      </c>
      <c r="N131" s="70">
        <v>1.5926</v>
      </c>
      <c r="O131" s="70">
        <v>0.0024</v>
      </c>
      <c r="P131" s="70">
        <v>0.2911</v>
      </c>
    </row>
    <row r="132" spans="1:16" ht="15.75">
      <c r="A132">
        <v>13378</v>
      </c>
      <c r="B132" s="66" t="s">
        <v>467</v>
      </c>
      <c r="C132" s="67">
        <v>685</v>
      </c>
      <c r="D132" s="67">
        <v>792</v>
      </c>
      <c r="E132" s="67">
        <v>994</v>
      </c>
      <c r="F132" s="67">
        <v>1247</v>
      </c>
      <c r="G132" s="67">
        <v>1460</v>
      </c>
      <c r="H132" t="s">
        <v>671</v>
      </c>
      <c r="I132" s="63">
        <f t="shared" si="3"/>
        <v>2.0477</v>
      </c>
      <c r="J132">
        <f t="shared" si="2"/>
        <v>0.020477</v>
      </c>
      <c r="L132" s="69" t="s">
        <v>253</v>
      </c>
      <c r="M132" s="70">
        <v>1.7469</v>
      </c>
      <c r="N132" s="70">
        <v>1.6237</v>
      </c>
      <c r="O132" s="70">
        <v>0.0014</v>
      </c>
      <c r="P132" s="70">
        <v>0.4226</v>
      </c>
    </row>
    <row r="133" spans="1:16" ht="15.75">
      <c r="A133">
        <v>12381</v>
      </c>
      <c r="B133" s="66" t="s">
        <v>468</v>
      </c>
      <c r="C133" s="67">
        <v>780</v>
      </c>
      <c r="D133" s="67">
        <v>785</v>
      </c>
      <c r="E133" s="67">
        <v>1036</v>
      </c>
      <c r="F133" s="67">
        <v>1298</v>
      </c>
      <c r="G133" s="67">
        <v>1577</v>
      </c>
      <c r="H133" t="s">
        <v>675</v>
      </c>
      <c r="I133" s="63">
        <f t="shared" si="3"/>
        <v>2.1414999999999997</v>
      </c>
      <c r="J133">
        <f t="shared" si="2"/>
        <v>0.021414999999999997</v>
      </c>
      <c r="L133" s="69" t="s">
        <v>231</v>
      </c>
      <c r="M133" s="70">
        <v>1.6585</v>
      </c>
      <c r="N133" s="70">
        <v>1.5388</v>
      </c>
      <c r="O133" s="70">
        <v>0.0057</v>
      </c>
      <c r="P133" s="70">
        <v>0.597</v>
      </c>
    </row>
    <row r="134" spans="1:16" ht="15.75">
      <c r="A134">
        <v>11384</v>
      </c>
      <c r="B134" s="66" t="s">
        <v>469</v>
      </c>
      <c r="C134" s="67">
        <v>774</v>
      </c>
      <c r="D134" s="67">
        <v>788</v>
      </c>
      <c r="E134" s="67">
        <v>939</v>
      </c>
      <c r="F134" s="67">
        <v>1260</v>
      </c>
      <c r="G134" s="67">
        <v>1355</v>
      </c>
      <c r="H134" t="s">
        <v>677</v>
      </c>
      <c r="I134" s="63">
        <f t="shared" si="3"/>
        <v>2.0723000000000003</v>
      </c>
      <c r="J134">
        <f t="shared" si="2"/>
        <v>0.020723000000000002</v>
      </c>
      <c r="L134" s="69" t="s">
        <v>204</v>
      </c>
      <c r="M134" s="70">
        <v>1.3685</v>
      </c>
      <c r="N134" s="70">
        <v>1.526</v>
      </c>
      <c r="O134" s="70">
        <v>0.0012</v>
      </c>
      <c r="P134" s="70">
        <v>0.5451</v>
      </c>
    </row>
    <row r="135" spans="1:16" ht="15.75">
      <c r="A135">
        <v>1387</v>
      </c>
      <c r="B135" s="66" t="s">
        <v>470</v>
      </c>
      <c r="C135" s="67">
        <v>706</v>
      </c>
      <c r="D135" s="67">
        <v>858</v>
      </c>
      <c r="E135" s="67">
        <v>1006</v>
      </c>
      <c r="F135" s="67">
        <v>1262</v>
      </c>
      <c r="G135" s="67">
        <v>1497</v>
      </c>
      <c r="H135" t="s">
        <v>666</v>
      </c>
      <c r="I135" s="63">
        <f t="shared" si="3"/>
        <v>2.3219000000000003</v>
      </c>
      <c r="J135">
        <f t="shared" si="2"/>
        <v>0.023219000000000004</v>
      </c>
      <c r="L135" s="69" t="s">
        <v>47</v>
      </c>
      <c r="M135" s="70">
        <v>1.5148</v>
      </c>
      <c r="N135" s="70">
        <v>1.5203</v>
      </c>
      <c r="O135" s="70">
        <v>0.0012</v>
      </c>
      <c r="P135" s="70">
        <v>0.8004</v>
      </c>
    </row>
    <row r="136" spans="1:16" ht="15.75">
      <c r="A136">
        <v>12390</v>
      </c>
      <c r="B136" s="66" t="s">
        <v>471</v>
      </c>
      <c r="C136" s="67">
        <v>780</v>
      </c>
      <c r="D136" s="67">
        <v>785</v>
      </c>
      <c r="E136" s="67">
        <v>1036</v>
      </c>
      <c r="F136" s="67">
        <v>1298</v>
      </c>
      <c r="G136" s="67">
        <v>1577</v>
      </c>
      <c r="H136" t="s">
        <v>675</v>
      </c>
      <c r="I136" s="63">
        <f t="shared" si="3"/>
        <v>1.9265999999999999</v>
      </c>
      <c r="J136">
        <f t="shared" si="2"/>
        <v>0.019266</v>
      </c>
      <c r="L136" s="69" t="s">
        <v>232</v>
      </c>
      <c r="M136" s="70">
        <v>1.761</v>
      </c>
      <c r="N136" s="70">
        <v>1.5182</v>
      </c>
      <c r="O136" s="70">
        <v>0.0026</v>
      </c>
      <c r="P136" s="70">
        <v>0.4058</v>
      </c>
    </row>
    <row r="137" spans="1:16" ht="15.75">
      <c r="A137">
        <v>11393</v>
      </c>
      <c r="B137" s="66" t="s">
        <v>472</v>
      </c>
      <c r="C137" s="67">
        <v>774</v>
      </c>
      <c r="D137" s="67">
        <v>788</v>
      </c>
      <c r="E137" s="67">
        <v>939</v>
      </c>
      <c r="F137" s="67">
        <v>1260</v>
      </c>
      <c r="G137" s="67">
        <v>1355</v>
      </c>
      <c r="H137" t="s">
        <v>677</v>
      </c>
      <c r="I137" s="63">
        <f t="shared" si="3"/>
        <v>2.2249</v>
      </c>
      <c r="J137">
        <f aca="true" t="shared" si="4" ref="J137:J200">I137*0.01</f>
        <v>0.022248999999999998</v>
      </c>
      <c r="L137" s="69" t="s">
        <v>205</v>
      </c>
      <c r="M137" s="70">
        <v>1.3724</v>
      </c>
      <c r="N137" s="70">
        <v>1.4736</v>
      </c>
      <c r="O137" s="70">
        <v>0</v>
      </c>
      <c r="P137" s="70">
        <v>0.7513</v>
      </c>
    </row>
    <row r="138" spans="1:16" ht="15.75">
      <c r="A138">
        <v>4396</v>
      </c>
      <c r="B138" s="66" t="s">
        <v>473</v>
      </c>
      <c r="C138" s="67">
        <v>862</v>
      </c>
      <c r="D138" s="67">
        <v>1044</v>
      </c>
      <c r="E138" s="67">
        <v>1341</v>
      </c>
      <c r="F138" s="67">
        <v>1744</v>
      </c>
      <c r="G138" s="67">
        <v>1823</v>
      </c>
      <c r="H138" t="s">
        <v>678</v>
      </c>
      <c r="I138" s="63">
        <f aca="true" t="shared" si="5" ref="I138:I201">N138+O138+P138</f>
        <v>1.9688999999999999</v>
      </c>
      <c r="J138">
        <f t="shared" si="4"/>
        <v>0.019688999999999998</v>
      </c>
      <c r="L138" s="69" t="s">
        <v>104</v>
      </c>
      <c r="M138" s="70">
        <v>1.2919</v>
      </c>
      <c r="N138" s="70">
        <v>1.452</v>
      </c>
      <c r="O138" s="70">
        <v>0.0023</v>
      </c>
      <c r="P138" s="70">
        <v>0.5146</v>
      </c>
    </row>
    <row r="139" spans="1:16" ht="15.75">
      <c r="A139">
        <v>1399</v>
      </c>
      <c r="B139" s="66" t="s">
        <v>474</v>
      </c>
      <c r="C139" s="67">
        <v>706</v>
      </c>
      <c r="D139" s="67">
        <v>858</v>
      </c>
      <c r="E139" s="67">
        <v>1006</v>
      </c>
      <c r="F139" s="67">
        <v>1262</v>
      </c>
      <c r="G139" s="67">
        <v>1497</v>
      </c>
      <c r="H139" t="s">
        <v>666</v>
      </c>
      <c r="I139" s="63">
        <f t="shared" si="5"/>
        <v>1.8917000000000002</v>
      </c>
      <c r="J139">
        <f t="shared" si="4"/>
        <v>0.018917000000000003</v>
      </c>
      <c r="L139" s="69" t="s">
        <v>48</v>
      </c>
      <c r="M139" s="70">
        <v>1.5093</v>
      </c>
      <c r="N139" s="70">
        <v>1.5407</v>
      </c>
      <c r="O139" s="70">
        <v>0.0012</v>
      </c>
      <c r="P139" s="70">
        <v>0.3498</v>
      </c>
    </row>
    <row r="140" spans="1:16" ht="15.75">
      <c r="A140">
        <v>6402</v>
      </c>
      <c r="B140" s="66" t="s">
        <v>475</v>
      </c>
      <c r="C140" s="67">
        <v>862</v>
      </c>
      <c r="D140" s="67">
        <v>1044</v>
      </c>
      <c r="E140" s="67">
        <v>1341</v>
      </c>
      <c r="F140" s="67">
        <v>1744</v>
      </c>
      <c r="G140" s="67">
        <v>1823</v>
      </c>
      <c r="H140" t="s">
        <v>673</v>
      </c>
      <c r="I140" s="63">
        <f t="shared" si="5"/>
        <v>2.0432</v>
      </c>
      <c r="J140">
        <f t="shared" si="4"/>
        <v>0.020432000000000002</v>
      </c>
      <c r="L140" s="69" t="s">
        <v>139</v>
      </c>
      <c r="M140" s="70">
        <v>1.1852</v>
      </c>
      <c r="N140" s="70">
        <v>1.587</v>
      </c>
      <c r="O140" s="70">
        <v>0.0019</v>
      </c>
      <c r="P140" s="70">
        <v>0.4543</v>
      </c>
    </row>
    <row r="141" spans="1:16" ht="15.75">
      <c r="A141">
        <v>12405</v>
      </c>
      <c r="B141" s="66" t="s">
        <v>592</v>
      </c>
      <c r="C141" s="67">
        <v>780</v>
      </c>
      <c r="D141" s="67">
        <v>785</v>
      </c>
      <c r="E141" s="67">
        <v>1036</v>
      </c>
      <c r="F141" s="67">
        <v>1298</v>
      </c>
      <c r="G141" s="67">
        <v>1577</v>
      </c>
      <c r="H141" t="s">
        <v>675</v>
      </c>
      <c r="I141" s="63">
        <f t="shared" si="5"/>
        <v>2.5124</v>
      </c>
      <c r="J141">
        <f t="shared" si="4"/>
        <v>0.025124</v>
      </c>
      <c r="L141" s="69" t="s">
        <v>233</v>
      </c>
      <c r="M141" s="70">
        <v>1.4358</v>
      </c>
      <c r="N141" s="70">
        <v>1.5349</v>
      </c>
      <c r="O141" s="70">
        <v>0.0009</v>
      </c>
      <c r="P141" s="70">
        <v>0.9766</v>
      </c>
    </row>
    <row r="142" spans="1:16" ht="15.75">
      <c r="A142">
        <v>12408</v>
      </c>
      <c r="B142" s="66" t="s">
        <v>607</v>
      </c>
      <c r="C142" s="67">
        <v>780</v>
      </c>
      <c r="D142" s="67">
        <v>785</v>
      </c>
      <c r="E142" s="67">
        <v>1036</v>
      </c>
      <c r="F142" s="67">
        <v>1298</v>
      </c>
      <c r="G142" s="67">
        <v>1577</v>
      </c>
      <c r="H142" t="s">
        <v>675</v>
      </c>
      <c r="I142" s="63">
        <f t="shared" si="5"/>
        <v>1.975</v>
      </c>
      <c r="J142">
        <f t="shared" si="4"/>
        <v>0.01975</v>
      </c>
      <c r="L142" s="69" t="s">
        <v>234</v>
      </c>
      <c r="M142" s="70">
        <v>1.5725</v>
      </c>
      <c r="N142" s="70">
        <v>1.5561</v>
      </c>
      <c r="O142" s="70">
        <v>0</v>
      </c>
      <c r="P142" s="70">
        <v>0.4189</v>
      </c>
    </row>
    <row r="143" spans="1:16" ht="15.75">
      <c r="A143">
        <v>10411</v>
      </c>
      <c r="B143" s="66" t="s">
        <v>476</v>
      </c>
      <c r="C143" s="67">
        <v>582</v>
      </c>
      <c r="D143" s="67">
        <v>664</v>
      </c>
      <c r="E143" s="67">
        <v>760</v>
      </c>
      <c r="F143" s="67">
        <v>976</v>
      </c>
      <c r="G143" s="67">
        <v>1149</v>
      </c>
      <c r="H143" t="s">
        <v>667</v>
      </c>
      <c r="I143" s="63">
        <f t="shared" si="5"/>
        <v>1.8979</v>
      </c>
      <c r="J143">
        <f t="shared" si="4"/>
        <v>0.018979</v>
      </c>
      <c r="L143" s="69" t="s">
        <v>189</v>
      </c>
      <c r="M143" s="70">
        <v>1.354</v>
      </c>
      <c r="N143" s="70">
        <v>1.6156</v>
      </c>
      <c r="O143" s="70">
        <v>0.0026</v>
      </c>
      <c r="P143" s="70">
        <v>0.2797</v>
      </c>
    </row>
    <row r="144" spans="1:16" ht="15.75">
      <c r="A144">
        <v>8414</v>
      </c>
      <c r="B144" s="66" t="s">
        <v>477</v>
      </c>
      <c r="C144" s="67">
        <v>785</v>
      </c>
      <c r="D144" s="67">
        <v>829</v>
      </c>
      <c r="E144" s="67">
        <v>988</v>
      </c>
      <c r="F144" s="67">
        <v>1238</v>
      </c>
      <c r="G144" s="67">
        <v>1493</v>
      </c>
      <c r="H144" t="s">
        <v>676</v>
      </c>
      <c r="I144" s="63">
        <f t="shared" si="5"/>
        <v>2.4163</v>
      </c>
      <c r="J144">
        <f t="shared" si="4"/>
        <v>0.024163</v>
      </c>
      <c r="L144" s="69" t="s">
        <v>154</v>
      </c>
      <c r="M144" s="70">
        <v>1.3864</v>
      </c>
      <c r="N144" s="70">
        <v>1.5479</v>
      </c>
      <c r="O144" s="70">
        <v>0.0015</v>
      </c>
      <c r="P144" s="70">
        <v>0.8669</v>
      </c>
    </row>
    <row r="145" spans="1:16" ht="15.75">
      <c r="A145">
        <v>11417</v>
      </c>
      <c r="B145" s="66" t="s">
        <v>478</v>
      </c>
      <c r="C145" s="67">
        <v>774</v>
      </c>
      <c r="D145" s="67">
        <v>788</v>
      </c>
      <c r="E145" s="67">
        <v>939</v>
      </c>
      <c r="F145" s="67">
        <v>1260</v>
      </c>
      <c r="G145" s="67">
        <v>1355</v>
      </c>
      <c r="H145" t="s">
        <v>677</v>
      </c>
      <c r="I145" s="63">
        <f t="shared" si="5"/>
        <v>1.9408</v>
      </c>
      <c r="J145">
        <f t="shared" si="4"/>
        <v>0.019408</v>
      </c>
      <c r="L145" s="69" t="s">
        <v>206</v>
      </c>
      <c r="M145" s="70">
        <v>1.5585</v>
      </c>
      <c r="N145" s="70">
        <v>1.5228</v>
      </c>
      <c r="O145" s="70">
        <v>0.0012</v>
      </c>
      <c r="P145" s="70">
        <v>0.4168</v>
      </c>
    </row>
    <row r="146" spans="1:16" ht="15.75">
      <c r="A146">
        <v>11420</v>
      </c>
      <c r="B146" s="66" t="s">
        <v>479</v>
      </c>
      <c r="C146" s="67">
        <v>774</v>
      </c>
      <c r="D146" s="67">
        <v>788</v>
      </c>
      <c r="E146" s="67">
        <v>939</v>
      </c>
      <c r="F146" s="67">
        <v>1260</v>
      </c>
      <c r="G146" s="67">
        <v>1355</v>
      </c>
      <c r="H146" t="s">
        <v>677</v>
      </c>
      <c r="I146" s="63">
        <f t="shared" si="5"/>
        <v>1.6836</v>
      </c>
      <c r="J146">
        <f t="shared" si="4"/>
        <v>0.016836</v>
      </c>
      <c r="L146" s="69" t="s">
        <v>207</v>
      </c>
      <c r="M146" s="70">
        <v>1.3979</v>
      </c>
      <c r="N146" s="70">
        <v>1.578</v>
      </c>
      <c r="O146" s="70">
        <v>0</v>
      </c>
      <c r="P146" s="70">
        <v>0.1056</v>
      </c>
    </row>
    <row r="147" spans="1:16" ht="15.75">
      <c r="A147">
        <v>1432</v>
      </c>
      <c r="B147" s="66" t="s">
        <v>480</v>
      </c>
      <c r="C147" s="67">
        <v>706</v>
      </c>
      <c r="D147" s="67">
        <v>858</v>
      </c>
      <c r="E147" s="67">
        <v>1006</v>
      </c>
      <c r="F147" s="67">
        <v>1262</v>
      </c>
      <c r="G147" s="67">
        <v>1497</v>
      </c>
      <c r="H147" t="s">
        <v>666</v>
      </c>
      <c r="I147" s="63">
        <f t="shared" si="5"/>
        <v>1.8377999999999999</v>
      </c>
      <c r="J147">
        <f t="shared" si="4"/>
        <v>0.018378</v>
      </c>
      <c r="L147" s="69" t="s">
        <v>49</v>
      </c>
      <c r="M147" s="70">
        <v>1.5226</v>
      </c>
      <c r="N147" s="70">
        <v>1.5605</v>
      </c>
      <c r="O147" s="70">
        <v>0.0006</v>
      </c>
      <c r="P147" s="70">
        <v>0.2767</v>
      </c>
    </row>
    <row r="148" spans="1:16" ht="15.75">
      <c r="A148">
        <v>3423</v>
      </c>
      <c r="B148" s="66" t="s">
        <v>481</v>
      </c>
      <c r="C148" s="67">
        <v>710</v>
      </c>
      <c r="D148" s="67">
        <v>724</v>
      </c>
      <c r="E148" s="67">
        <v>882</v>
      </c>
      <c r="F148" s="67">
        <v>1105</v>
      </c>
      <c r="G148" s="67">
        <v>1192</v>
      </c>
      <c r="H148" t="s">
        <v>674</v>
      </c>
      <c r="I148" s="63">
        <f t="shared" si="5"/>
        <v>2.2278</v>
      </c>
      <c r="J148">
        <f t="shared" si="4"/>
        <v>0.022278</v>
      </c>
      <c r="L148" s="69" t="s">
        <v>85</v>
      </c>
      <c r="M148" s="70">
        <v>1.5371</v>
      </c>
      <c r="N148" s="70">
        <v>1.5713</v>
      </c>
      <c r="O148" s="70">
        <v>0.0025</v>
      </c>
      <c r="P148" s="70">
        <v>0.654</v>
      </c>
    </row>
    <row r="149" spans="1:16" ht="15.75">
      <c r="A149">
        <v>9426</v>
      </c>
      <c r="B149" s="66" t="s">
        <v>482</v>
      </c>
      <c r="C149" s="67">
        <v>731</v>
      </c>
      <c r="D149" s="67">
        <v>735</v>
      </c>
      <c r="E149" s="67">
        <v>960</v>
      </c>
      <c r="F149" s="67">
        <v>1251</v>
      </c>
      <c r="G149" s="67">
        <v>1298</v>
      </c>
      <c r="H149" t="s">
        <v>679</v>
      </c>
      <c r="I149" s="63">
        <f t="shared" si="5"/>
        <v>1.904</v>
      </c>
      <c r="J149">
        <f t="shared" si="4"/>
        <v>0.019039999999999998</v>
      </c>
      <c r="L149" s="69" t="s">
        <v>164</v>
      </c>
      <c r="M149" s="70">
        <v>1.423</v>
      </c>
      <c r="N149" s="70">
        <v>1.615</v>
      </c>
      <c r="O149" s="70">
        <v>0</v>
      </c>
      <c r="P149" s="70">
        <v>0.289</v>
      </c>
    </row>
    <row r="150" spans="1:16" ht="15.75">
      <c r="A150">
        <v>13429</v>
      </c>
      <c r="B150" s="66" t="s">
        <v>483</v>
      </c>
      <c r="C150" s="67">
        <v>685</v>
      </c>
      <c r="D150" s="67">
        <v>792</v>
      </c>
      <c r="E150" s="67">
        <v>994</v>
      </c>
      <c r="F150" s="67">
        <v>1247</v>
      </c>
      <c r="G150" s="67">
        <v>1460</v>
      </c>
      <c r="H150" t="s">
        <v>671</v>
      </c>
      <c r="I150" s="63">
        <f t="shared" si="5"/>
        <v>2.1589</v>
      </c>
      <c r="J150">
        <f t="shared" si="4"/>
        <v>0.021589</v>
      </c>
      <c r="L150" s="69" t="s">
        <v>254</v>
      </c>
      <c r="M150" s="70">
        <v>1.7208</v>
      </c>
      <c r="N150" s="70">
        <v>1.586</v>
      </c>
      <c r="O150" s="70">
        <v>0</v>
      </c>
      <c r="P150" s="70">
        <v>0.5729</v>
      </c>
    </row>
    <row r="151" spans="1:16" ht="15.75">
      <c r="A151">
        <v>10435</v>
      </c>
      <c r="B151" s="66" t="s">
        <v>593</v>
      </c>
      <c r="C151" s="67">
        <v>582</v>
      </c>
      <c r="D151" s="67">
        <v>664</v>
      </c>
      <c r="E151" s="67">
        <v>760</v>
      </c>
      <c r="F151" s="67">
        <v>976</v>
      </c>
      <c r="G151" s="67">
        <v>1149</v>
      </c>
      <c r="H151" t="s">
        <v>667</v>
      </c>
      <c r="I151" s="63">
        <f t="shared" si="5"/>
        <v>2.8121</v>
      </c>
      <c r="J151">
        <f t="shared" si="4"/>
        <v>0.028121</v>
      </c>
      <c r="L151" s="69" t="s">
        <v>190</v>
      </c>
      <c r="M151" s="70">
        <v>1.3854</v>
      </c>
      <c r="N151" s="70">
        <v>1.563</v>
      </c>
      <c r="O151" s="70">
        <v>0.016</v>
      </c>
      <c r="P151" s="70">
        <v>1.2331</v>
      </c>
    </row>
    <row r="152" spans="1:16" ht="15.75">
      <c r="A152">
        <v>10438</v>
      </c>
      <c r="B152" s="66" t="s">
        <v>484</v>
      </c>
      <c r="C152" s="67">
        <v>582</v>
      </c>
      <c r="D152" s="67">
        <v>664</v>
      </c>
      <c r="E152" s="67">
        <v>760</v>
      </c>
      <c r="F152" s="67">
        <v>976</v>
      </c>
      <c r="G152" s="67">
        <v>1149</v>
      </c>
      <c r="H152" t="s">
        <v>667</v>
      </c>
      <c r="I152" s="63">
        <f t="shared" si="5"/>
        <v>2.1041</v>
      </c>
      <c r="J152">
        <f t="shared" si="4"/>
        <v>0.021041</v>
      </c>
      <c r="L152" s="69" t="s">
        <v>191</v>
      </c>
      <c r="M152" s="70">
        <v>1.5331</v>
      </c>
      <c r="N152" s="70">
        <v>1.5748</v>
      </c>
      <c r="O152" s="70">
        <v>0</v>
      </c>
      <c r="P152" s="70">
        <v>0.5293</v>
      </c>
    </row>
    <row r="153" spans="1:16" ht="15.75">
      <c r="A153">
        <v>2440</v>
      </c>
      <c r="B153" s="66" t="s">
        <v>681</v>
      </c>
      <c r="C153" s="67">
        <v>766</v>
      </c>
      <c r="D153" s="67">
        <v>797</v>
      </c>
      <c r="E153" s="67">
        <v>912</v>
      </c>
      <c r="F153" s="67">
        <v>1228</v>
      </c>
      <c r="G153" s="67">
        <v>1233</v>
      </c>
      <c r="H153" t="s">
        <v>670</v>
      </c>
      <c r="I153" s="63">
        <f t="shared" si="5"/>
        <v>2.2732</v>
      </c>
      <c r="J153">
        <f t="shared" si="4"/>
        <v>0.022732000000000002</v>
      </c>
      <c r="L153" s="69" t="s">
        <v>340</v>
      </c>
      <c r="M153" s="70">
        <v>1.4937</v>
      </c>
      <c r="N153" s="70">
        <v>1.5771</v>
      </c>
      <c r="O153" s="70">
        <v>0.0026</v>
      </c>
      <c r="P153" s="70">
        <v>0.6935</v>
      </c>
    </row>
    <row r="154" spans="1:16" ht="15.75">
      <c r="A154">
        <v>7444</v>
      </c>
      <c r="B154" s="66" t="s">
        <v>485</v>
      </c>
      <c r="C154" s="67">
        <v>862</v>
      </c>
      <c r="D154" s="67">
        <v>1044</v>
      </c>
      <c r="E154" s="67">
        <v>1341</v>
      </c>
      <c r="F154" s="67">
        <v>1744</v>
      </c>
      <c r="G154" s="67">
        <v>1823</v>
      </c>
      <c r="H154" t="s">
        <v>668</v>
      </c>
      <c r="I154" s="63">
        <f t="shared" si="5"/>
        <v>1.8511</v>
      </c>
      <c r="J154">
        <f t="shared" si="4"/>
        <v>0.018511</v>
      </c>
      <c r="L154" s="69" t="s">
        <v>146</v>
      </c>
      <c r="M154" s="70">
        <v>1.5247</v>
      </c>
      <c r="N154" s="70">
        <v>1.5661</v>
      </c>
      <c r="O154" s="70">
        <v>0.001</v>
      </c>
      <c r="P154" s="70">
        <v>0.284</v>
      </c>
    </row>
    <row r="155" spans="1:16" ht="15.75">
      <c r="A155">
        <v>12441</v>
      </c>
      <c r="B155" s="66" t="s">
        <v>486</v>
      </c>
      <c r="C155" s="67">
        <v>780</v>
      </c>
      <c r="D155" s="67">
        <v>785</v>
      </c>
      <c r="E155" s="67">
        <v>1036</v>
      </c>
      <c r="F155" s="67">
        <v>1298</v>
      </c>
      <c r="G155" s="67">
        <v>1577</v>
      </c>
      <c r="H155" t="s">
        <v>675</v>
      </c>
      <c r="I155" s="63">
        <f t="shared" si="5"/>
        <v>2.4316</v>
      </c>
      <c r="J155">
        <f t="shared" si="4"/>
        <v>0.024316</v>
      </c>
      <c r="L155" s="69" t="s">
        <v>235</v>
      </c>
      <c r="M155" s="70">
        <v>1.4058</v>
      </c>
      <c r="N155" s="70">
        <v>1.5342</v>
      </c>
      <c r="O155" s="70">
        <v>0.0157</v>
      </c>
      <c r="P155" s="70">
        <v>0.8817</v>
      </c>
    </row>
    <row r="156" spans="1:16" ht="15.75">
      <c r="A156">
        <v>5447</v>
      </c>
      <c r="B156" s="66" t="s">
        <v>487</v>
      </c>
      <c r="C156" s="67">
        <v>583</v>
      </c>
      <c r="D156" s="67">
        <v>595</v>
      </c>
      <c r="E156" s="67">
        <v>762</v>
      </c>
      <c r="F156" s="67">
        <v>955</v>
      </c>
      <c r="G156" s="67">
        <v>1030</v>
      </c>
      <c r="H156" t="s">
        <v>672</v>
      </c>
      <c r="I156" s="63">
        <f t="shared" si="5"/>
        <v>1.8983</v>
      </c>
      <c r="J156">
        <f t="shared" si="4"/>
        <v>0.018983</v>
      </c>
      <c r="L156" s="69" t="s">
        <v>128</v>
      </c>
      <c r="M156" s="70">
        <v>1.7683</v>
      </c>
      <c r="N156" s="70">
        <v>1.5781</v>
      </c>
      <c r="O156" s="70">
        <v>0</v>
      </c>
      <c r="P156" s="70">
        <v>0.3202</v>
      </c>
    </row>
    <row r="157" spans="1:16" ht="15.75">
      <c r="A157">
        <v>14450</v>
      </c>
      <c r="B157" s="66" t="s">
        <v>488</v>
      </c>
      <c r="C157" s="67">
        <v>684</v>
      </c>
      <c r="D157" s="67">
        <v>810</v>
      </c>
      <c r="E157" s="67">
        <v>988</v>
      </c>
      <c r="F157" s="67">
        <v>1363</v>
      </c>
      <c r="G157" s="67">
        <v>1559</v>
      </c>
      <c r="H157" t="s">
        <v>669</v>
      </c>
      <c r="I157" s="63">
        <f t="shared" si="5"/>
        <v>2.0779</v>
      </c>
      <c r="J157">
        <f t="shared" si="4"/>
        <v>0.020779000000000002</v>
      </c>
      <c r="L157" s="69" t="s">
        <v>276</v>
      </c>
      <c r="M157" s="70">
        <v>1.8135</v>
      </c>
      <c r="N157" s="70">
        <v>1.5766</v>
      </c>
      <c r="O157" s="70">
        <v>0.0054</v>
      </c>
      <c r="P157" s="70">
        <v>0.4959</v>
      </c>
    </row>
    <row r="158" spans="1:16" ht="15.75">
      <c r="A158">
        <v>9453</v>
      </c>
      <c r="B158" s="66" t="s">
        <v>489</v>
      </c>
      <c r="C158" s="67">
        <v>731</v>
      </c>
      <c r="D158" s="67">
        <v>735</v>
      </c>
      <c r="E158" s="67">
        <v>960</v>
      </c>
      <c r="F158" s="67">
        <v>1251</v>
      </c>
      <c r="G158" s="67">
        <v>1298</v>
      </c>
      <c r="H158" t="s">
        <v>679</v>
      </c>
      <c r="I158" s="63">
        <f t="shared" si="5"/>
        <v>2.1757</v>
      </c>
      <c r="J158">
        <f t="shared" si="4"/>
        <v>0.021757</v>
      </c>
      <c r="L158" s="69" t="s">
        <v>165</v>
      </c>
      <c r="M158" s="70">
        <v>1.3268</v>
      </c>
      <c r="N158" s="70">
        <v>1.5715</v>
      </c>
      <c r="O158" s="70">
        <v>0.0039</v>
      </c>
      <c r="P158" s="70">
        <v>0.6003</v>
      </c>
    </row>
    <row r="159" spans="1:16" ht="15.75">
      <c r="A159">
        <v>10456</v>
      </c>
      <c r="B159" s="66" t="s">
        <v>682</v>
      </c>
      <c r="C159" s="67">
        <v>582</v>
      </c>
      <c r="D159" s="67">
        <v>664</v>
      </c>
      <c r="E159" s="67">
        <v>760</v>
      </c>
      <c r="F159" s="67">
        <v>976</v>
      </c>
      <c r="G159" s="67">
        <v>1149</v>
      </c>
      <c r="H159" t="s">
        <v>667</v>
      </c>
      <c r="I159" s="63">
        <f t="shared" si="5"/>
        <v>1.8381</v>
      </c>
      <c r="J159">
        <f t="shared" si="4"/>
        <v>0.018381</v>
      </c>
      <c r="L159" s="69" t="s">
        <v>346</v>
      </c>
      <c r="M159" s="70">
        <v>1.2728</v>
      </c>
      <c r="N159" s="70">
        <v>1.554</v>
      </c>
      <c r="O159" s="70">
        <v>0.0018</v>
      </c>
      <c r="P159" s="70">
        <v>0.2823</v>
      </c>
    </row>
    <row r="160" spans="1:16" ht="15.75">
      <c r="A160">
        <v>1459</v>
      </c>
      <c r="B160" s="66" t="s">
        <v>490</v>
      </c>
      <c r="C160" s="67">
        <v>706</v>
      </c>
      <c r="D160" s="67">
        <v>858</v>
      </c>
      <c r="E160" s="67">
        <v>1006</v>
      </c>
      <c r="F160" s="67">
        <v>1262</v>
      </c>
      <c r="G160" s="67">
        <v>1497</v>
      </c>
      <c r="H160" t="s">
        <v>666</v>
      </c>
      <c r="I160" s="63">
        <f t="shared" si="5"/>
        <v>2.1413</v>
      </c>
      <c r="J160">
        <f t="shared" si="4"/>
        <v>0.021413</v>
      </c>
      <c r="L160" s="69" t="s">
        <v>50</v>
      </c>
      <c r="M160" s="70">
        <v>1.5574</v>
      </c>
      <c r="N160" s="70">
        <v>1.5991</v>
      </c>
      <c r="O160" s="70">
        <v>0</v>
      </c>
      <c r="P160" s="70">
        <v>0.5422</v>
      </c>
    </row>
    <row r="161" spans="1:16" ht="15.75">
      <c r="A161">
        <v>1462</v>
      </c>
      <c r="B161" s="66" t="s">
        <v>491</v>
      </c>
      <c r="C161" s="67">
        <v>706</v>
      </c>
      <c r="D161" s="67">
        <v>858</v>
      </c>
      <c r="E161" s="67">
        <v>1006</v>
      </c>
      <c r="F161" s="67">
        <v>1262</v>
      </c>
      <c r="G161" s="67">
        <v>1497</v>
      </c>
      <c r="H161" t="s">
        <v>666</v>
      </c>
      <c r="I161" s="63">
        <f t="shared" si="5"/>
        <v>2.0808</v>
      </c>
      <c r="J161">
        <f t="shared" si="4"/>
        <v>0.020808</v>
      </c>
      <c r="L161" s="69" t="s">
        <v>51</v>
      </c>
      <c r="M161" s="70">
        <v>1.5975</v>
      </c>
      <c r="N161" s="70">
        <v>1.5311</v>
      </c>
      <c r="O161" s="70">
        <v>0.0009</v>
      </c>
      <c r="P161" s="70">
        <v>0.5488</v>
      </c>
    </row>
    <row r="162" spans="1:16" ht="15.75">
      <c r="A162">
        <v>11465</v>
      </c>
      <c r="B162" s="66" t="s">
        <v>492</v>
      </c>
      <c r="C162" s="67">
        <v>774</v>
      </c>
      <c r="D162" s="67">
        <v>788</v>
      </c>
      <c r="E162" s="67">
        <v>939</v>
      </c>
      <c r="F162" s="67">
        <v>1260</v>
      </c>
      <c r="G162" s="67">
        <v>1355</v>
      </c>
      <c r="H162" t="s">
        <v>677</v>
      </c>
      <c r="I162" s="63">
        <f t="shared" si="5"/>
        <v>2.1528</v>
      </c>
      <c r="J162">
        <f t="shared" si="4"/>
        <v>0.021528000000000002</v>
      </c>
      <c r="L162" s="69" t="s">
        <v>208</v>
      </c>
      <c r="M162" s="70">
        <v>1.4038</v>
      </c>
      <c r="N162" s="70">
        <v>1.6532</v>
      </c>
      <c r="O162" s="70">
        <v>0.0063</v>
      </c>
      <c r="P162" s="70">
        <v>0.4933</v>
      </c>
    </row>
    <row r="163" spans="1:16" ht="15.75">
      <c r="A163">
        <v>3468</v>
      </c>
      <c r="B163" s="66" t="s">
        <v>493</v>
      </c>
      <c r="C163" s="67">
        <v>710</v>
      </c>
      <c r="D163" s="67">
        <v>724</v>
      </c>
      <c r="E163" s="67">
        <v>882</v>
      </c>
      <c r="F163" s="67">
        <v>1105</v>
      </c>
      <c r="G163" s="67">
        <v>1192</v>
      </c>
      <c r="H163" t="s">
        <v>674</v>
      </c>
      <c r="I163" s="63">
        <f t="shared" si="5"/>
        <v>2.0562</v>
      </c>
      <c r="J163">
        <f t="shared" si="4"/>
        <v>0.020562</v>
      </c>
      <c r="L163" s="69" t="s">
        <v>86</v>
      </c>
      <c r="M163" s="70">
        <v>1.6763</v>
      </c>
      <c r="N163" s="70">
        <v>1.5172</v>
      </c>
      <c r="O163" s="70">
        <v>0</v>
      </c>
      <c r="P163" s="70">
        <v>0.539</v>
      </c>
    </row>
    <row r="164" spans="1:16" ht="15.75">
      <c r="A164">
        <v>2474</v>
      </c>
      <c r="B164" s="66" t="s">
        <v>494</v>
      </c>
      <c r="C164" s="67">
        <v>766</v>
      </c>
      <c r="D164" s="67">
        <v>797</v>
      </c>
      <c r="E164" s="67">
        <v>912</v>
      </c>
      <c r="F164" s="67">
        <v>1228</v>
      </c>
      <c r="G164" s="67">
        <v>1233</v>
      </c>
      <c r="H164" t="s">
        <v>670</v>
      </c>
      <c r="I164" s="63">
        <f t="shared" si="5"/>
        <v>1.8454</v>
      </c>
      <c r="J164">
        <f t="shared" si="4"/>
        <v>0.018453999999999998</v>
      </c>
      <c r="L164" s="69" t="s">
        <v>66</v>
      </c>
      <c r="M164" s="70">
        <v>1.4821</v>
      </c>
      <c r="N164" s="70">
        <v>1.585</v>
      </c>
      <c r="O164" s="70">
        <v>0</v>
      </c>
      <c r="P164" s="70">
        <v>0.2604</v>
      </c>
    </row>
    <row r="165" spans="1:16" ht="15.75">
      <c r="A165">
        <v>11477</v>
      </c>
      <c r="B165" s="66" t="s">
        <v>495</v>
      </c>
      <c r="C165" s="67">
        <v>774</v>
      </c>
      <c r="D165" s="67">
        <v>788</v>
      </c>
      <c r="E165" s="67">
        <v>939</v>
      </c>
      <c r="F165" s="67">
        <v>1260</v>
      </c>
      <c r="G165" s="67">
        <v>1355</v>
      </c>
      <c r="H165" t="s">
        <v>677</v>
      </c>
      <c r="I165" s="63">
        <f t="shared" si="5"/>
        <v>2.0944</v>
      </c>
      <c r="J165">
        <f t="shared" si="4"/>
        <v>0.020943999999999997</v>
      </c>
      <c r="L165" s="69" t="s">
        <v>209</v>
      </c>
      <c r="M165" s="70">
        <v>1.3993</v>
      </c>
      <c r="N165" s="70">
        <v>1.5514</v>
      </c>
      <c r="O165" s="70">
        <v>0</v>
      </c>
      <c r="P165" s="70">
        <v>0.543</v>
      </c>
    </row>
    <row r="166" spans="1:16" ht="15.75">
      <c r="A166">
        <v>11480</v>
      </c>
      <c r="B166" s="66" t="s">
        <v>496</v>
      </c>
      <c r="C166" s="67">
        <v>774</v>
      </c>
      <c r="D166" s="67">
        <v>788</v>
      </c>
      <c r="E166" s="67">
        <v>939</v>
      </c>
      <c r="F166" s="67">
        <v>1260</v>
      </c>
      <c r="G166" s="67">
        <v>1355</v>
      </c>
      <c r="H166" t="s">
        <v>677</v>
      </c>
      <c r="I166" s="63">
        <f t="shared" si="5"/>
        <v>2.1186</v>
      </c>
      <c r="J166">
        <f t="shared" si="4"/>
        <v>0.021186</v>
      </c>
      <c r="L166" s="69" t="s">
        <v>210</v>
      </c>
      <c r="M166" s="70">
        <v>1.3535</v>
      </c>
      <c r="N166" s="70">
        <v>1.5256</v>
      </c>
      <c r="O166" s="70">
        <v>0.0024</v>
      </c>
      <c r="P166" s="70">
        <v>0.5906</v>
      </c>
    </row>
    <row r="167" spans="1:16" ht="15.75">
      <c r="A167">
        <v>12483</v>
      </c>
      <c r="B167" s="66" t="s">
        <v>497</v>
      </c>
      <c r="C167" s="67">
        <v>780</v>
      </c>
      <c r="D167" s="67">
        <v>785</v>
      </c>
      <c r="E167" s="67">
        <v>1036</v>
      </c>
      <c r="F167" s="67">
        <v>1298</v>
      </c>
      <c r="G167" s="67">
        <v>1577</v>
      </c>
      <c r="H167" t="s">
        <v>675</v>
      </c>
      <c r="I167" s="63">
        <f t="shared" si="5"/>
        <v>2.2181</v>
      </c>
      <c r="J167">
        <f t="shared" si="4"/>
        <v>0.022181000000000003</v>
      </c>
      <c r="L167" s="69" t="s">
        <v>236</v>
      </c>
      <c r="M167" s="70">
        <v>1.6641</v>
      </c>
      <c r="N167" s="70">
        <v>1.5443</v>
      </c>
      <c r="O167" s="70">
        <v>0.0035</v>
      </c>
      <c r="P167" s="70">
        <v>0.6703</v>
      </c>
    </row>
    <row r="168" spans="1:16" ht="15.75">
      <c r="A168">
        <v>14486</v>
      </c>
      <c r="B168" s="66" t="s">
        <v>498</v>
      </c>
      <c r="C168" s="67">
        <v>684</v>
      </c>
      <c r="D168" s="67">
        <v>810</v>
      </c>
      <c r="E168" s="67">
        <v>988</v>
      </c>
      <c r="F168" s="67">
        <v>1363</v>
      </c>
      <c r="G168" s="67">
        <v>1559</v>
      </c>
      <c r="H168" t="s">
        <v>669</v>
      </c>
      <c r="I168" s="63">
        <f t="shared" si="5"/>
        <v>2.061</v>
      </c>
      <c r="J168">
        <f t="shared" si="4"/>
        <v>0.02061</v>
      </c>
      <c r="L168" s="69" t="s">
        <v>277</v>
      </c>
      <c r="M168" s="70">
        <v>1.695</v>
      </c>
      <c r="N168" s="70">
        <v>1.5852</v>
      </c>
      <c r="O168" s="70">
        <v>0</v>
      </c>
      <c r="P168" s="70">
        <v>0.4758</v>
      </c>
    </row>
    <row r="169" spans="1:16" ht="15.75">
      <c r="A169">
        <v>14489</v>
      </c>
      <c r="B169" s="66" t="s">
        <v>499</v>
      </c>
      <c r="C169" s="67">
        <v>684</v>
      </c>
      <c r="D169" s="67">
        <v>810</v>
      </c>
      <c r="E169" s="67">
        <v>988</v>
      </c>
      <c r="F169" s="67">
        <v>1363</v>
      </c>
      <c r="G169" s="67">
        <v>1559</v>
      </c>
      <c r="H169" t="s">
        <v>669</v>
      </c>
      <c r="I169" s="63">
        <f t="shared" si="5"/>
        <v>1.9039000000000001</v>
      </c>
      <c r="J169">
        <f t="shared" si="4"/>
        <v>0.019039</v>
      </c>
      <c r="L169" s="69" t="s">
        <v>278</v>
      </c>
      <c r="M169" s="70">
        <v>1.6297</v>
      </c>
      <c r="N169" s="70">
        <v>1.5517</v>
      </c>
      <c r="O169" s="70">
        <v>0.0004</v>
      </c>
      <c r="P169" s="70">
        <v>0.3518</v>
      </c>
    </row>
    <row r="170" spans="1:16" ht="15.75">
      <c r="A170">
        <v>11492</v>
      </c>
      <c r="B170" s="66" t="s">
        <v>500</v>
      </c>
      <c r="C170" s="67">
        <v>774</v>
      </c>
      <c r="D170" s="67">
        <v>788</v>
      </c>
      <c r="E170" s="67">
        <v>939</v>
      </c>
      <c r="F170" s="67">
        <v>1260</v>
      </c>
      <c r="G170" s="67">
        <v>1355</v>
      </c>
      <c r="H170" t="s">
        <v>677</v>
      </c>
      <c r="I170" s="63">
        <f t="shared" si="5"/>
        <v>1.9047</v>
      </c>
      <c r="J170">
        <f t="shared" si="4"/>
        <v>0.019047</v>
      </c>
      <c r="L170" s="69" t="s">
        <v>211</v>
      </c>
      <c r="M170" s="70">
        <v>1.4459</v>
      </c>
      <c r="N170" s="70">
        <v>1.5698</v>
      </c>
      <c r="O170" s="70">
        <v>0</v>
      </c>
      <c r="P170" s="70">
        <v>0.3349</v>
      </c>
    </row>
    <row r="171" spans="1:16" ht="15.75">
      <c r="A171">
        <v>2495</v>
      </c>
      <c r="B171" s="66" t="s">
        <v>501</v>
      </c>
      <c r="C171" s="67">
        <v>766</v>
      </c>
      <c r="D171" s="67">
        <v>797</v>
      </c>
      <c r="E171" s="67">
        <v>912</v>
      </c>
      <c r="F171" s="67">
        <v>1228</v>
      </c>
      <c r="G171" s="67">
        <v>1233</v>
      </c>
      <c r="H171" t="s">
        <v>670</v>
      </c>
      <c r="I171" s="63">
        <f t="shared" si="5"/>
        <v>2.1409000000000002</v>
      </c>
      <c r="J171">
        <f t="shared" si="4"/>
        <v>0.021409000000000004</v>
      </c>
      <c r="L171" s="69" t="s">
        <v>67</v>
      </c>
      <c r="M171" s="70">
        <v>1.4074</v>
      </c>
      <c r="N171" s="70">
        <v>1.5531</v>
      </c>
      <c r="O171" s="70">
        <v>0.0032</v>
      </c>
      <c r="P171" s="70">
        <v>0.5846</v>
      </c>
    </row>
    <row r="172" spans="1:16" ht="15.75">
      <c r="A172">
        <v>11498</v>
      </c>
      <c r="B172" s="66" t="s">
        <v>502</v>
      </c>
      <c r="C172" s="67">
        <v>774</v>
      </c>
      <c r="D172" s="67">
        <v>788</v>
      </c>
      <c r="E172" s="67">
        <v>939</v>
      </c>
      <c r="F172" s="67">
        <v>1260</v>
      </c>
      <c r="G172" s="67">
        <v>1355</v>
      </c>
      <c r="H172" t="s">
        <v>677</v>
      </c>
      <c r="I172" s="63">
        <f t="shared" si="5"/>
        <v>2.5898000000000003</v>
      </c>
      <c r="J172">
        <f t="shared" si="4"/>
        <v>0.025898000000000004</v>
      </c>
      <c r="L172" s="69" t="s">
        <v>212</v>
      </c>
      <c r="M172" s="70">
        <v>1.5384</v>
      </c>
      <c r="N172" s="70">
        <v>1.5702</v>
      </c>
      <c r="O172" s="70">
        <v>0</v>
      </c>
      <c r="P172" s="70">
        <v>1.0196</v>
      </c>
    </row>
    <row r="173" spans="1:16" ht="15.75">
      <c r="A173">
        <v>13504</v>
      </c>
      <c r="B173" s="66" t="s">
        <v>503</v>
      </c>
      <c r="C173" s="67">
        <v>685</v>
      </c>
      <c r="D173" s="67">
        <v>792</v>
      </c>
      <c r="E173" s="67">
        <v>994</v>
      </c>
      <c r="F173" s="67">
        <v>1247</v>
      </c>
      <c r="G173" s="67">
        <v>1460</v>
      </c>
      <c r="H173" t="s">
        <v>671</v>
      </c>
      <c r="I173" s="63">
        <f t="shared" si="5"/>
        <v>2.2793</v>
      </c>
      <c r="J173">
        <f t="shared" si="4"/>
        <v>0.022793</v>
      </c>
      <c r="L173" s="69" t="s">
        <v>255</v>
      </c>
      <c r="M173" s="70">
        <v>1.6614</v>
      </c>
      <c r="N173" s="70">
        <v>1.5294</v>
      </c>
      <c r="O173" s="70">
        <v>0.007</v>
      </c>
      <c r="P173" s="70">
        <v>0.7429</v>
      </c>
    </row>
    <row r="174" spans="1:16" ht="15.75">
      <c r="A174">
        <v>9507</v>
      </c>
      <c r="B174" s="66" t="s">
        <v>504</v>
      </c>
      <c r="C174" s="67">
        <v>731</v>
      </c>
      <c r="D174" s="67">
        <v>735</v>
      </c>
      <c r="E174" s="67">
        <v>960</v>
      </c>
      <c r="F174" s="67">
        <v>1251</v>
      </c>
      <c r="G174" s="67">
        <v>1298</v>
      </c>
      <c r="H174" t="s">
        <v>679</v>
      </c>
      <c r="I174" s="63">
        <f t="shared" si="5"/>
        <v>2.3586</v>
      </c>
      <c r="J174">
        <f t="shared" si="4"/>
        <v>0.023586</v>
      </c>
      <c r="L174" s="69" t="s">
        <v>166</v>
      </c>
      <c r="M174" s="70">
        <v>1.4579</v>
      </c>
      <c r="N174" s="70">
        <v>1.5692</v>
      </c>
      <c r="O174" s="70">
        <v>0.0029</v>
      </c>
      <c r="P174" s="70">
        <v>0.7865</v>
      </c>
    </row>
    <row r="175" spans="1:16" ht="15.75">
      <c r="A175">
        <v>14510</v>
      </c>
      <c r="B175" s="66" t="s">
        <v>505</v>
      </c>
      <c r="C175" s="67">
        <v>684</v>
      </c>
      <c r="D175" s="67">
        <v>810</v>
      </c>
      <c r="E175" s="67">
        <v>988</v>
      </c>
      <c r="F175" s="67">
        <v>1363</v>
      </c>
      <c r="G175" s="67">
        <v>1559</v>
      </c>
      <c r="H175" t="s">
        <v>669</v>
      </c>
      <c r="I175" s="63">
        <f t="shared" si="5"/>
        <v>2.1101</v>
      </c>
      <c r="J175">
        <f t="shared" si="4"/>
        <v>0.021101</v>
      </c>
      <c r="L175" s="69" t="s">
        <v>279</v>
      </c>
      <c r="M175" s="70">
        <v>1.695</v>
      </c>
      <c r="N175" s="70">
        <v>1.6122</v>
      </c>
      <c r="O175" s="70">
        <v>0</v>
      </c>
      <c r="P175" s="70">
        <v>0.4979</v>
      </c>
    </row>
    <row r="176" spans="1:16" ht="15.75">
      <c r="A176">
        <v>2513</v>
      </c>
      <c r="B176" s="66" t="s">
        <v>506</v>
      </c>
      <c r="C176" s="67">
        <v>766</v>
      </c>
      <c r="D176" s="67">
        <v>797</v>
      </c>
      <c r="E176" s="67">
        <v>912</v>
      </c>
      <c r="F176" s="67">
        <v>1228</v>
      </c>
      <c r="G176" s="67">
        <v>1233</v>
      </c>
      <c r="H176" t="s">
        <v>670</v>
      </c>
      <c r="I176" s="63">
        <f t="shared" si="5"/>
        <v>2.4627</v>
      </c>
      <c r="J176">
        <f t="shared" si="4"/>
        <v>0.024627</v>
      </c>
      <c r="L176" s="69" t="s">
        <v>68</v>
      </c>
      <c r="M176" s="70">
        <v>1.3069</v>
      </c>
      <c r="N176" s="70">
        <v>1.5362</v>
      </c>
      <c r="O176" s="70">
        <v>0.0107</v>
      </c>
      <c r="P176" s="70">
        <v>0.9158</v>
      </c>
    </row>
    <row r="177" spans="1:16" ht="15.75">
      <c r="A177">
        <v>6516</v>
      </c>
      <c r="B177" s="66" t="s">
        <v>507</v>
      </c>
      <c r="C177" s="67">
        <v>862</v>
      </c>
      <c r="D177" s="67">
        <v>1044</v>
      </c>
      <c r="E177" s="67">
        <v>1341</v>
      </c>
      <c r="F177" s="67">
        <v>1744</v>
      </c>
      <c r="G177" s="67">
        <v>1823</v>
      </c>
      <c r="H177" t="s">
        <v>673</v>
      </c>
      <c r="I177" s="63">
        <f t="shared" si="5"/>
        <v>2.6107</v>
      </c>
      <c r="J177">
        <f t="shared" si="4"/>
        <v>0.026107</v>
      </c>
      <c r="L177" s="69" t="s">
        <v>140</v>
      </c>
      <c r="M177" s="70">
        <v>1.2632</v>
      </c>
      <c r="N177" s="70">
        <v>1.6796</v>
      </c>
      <c r="O177" s="70">
        <v>0.0022</v>
      </c>
      <c r="P177" s="70">
        <v>0.9289</v>
      </c>
    </row>
    <row r="178" spans="1:16" ht="15.75">
      <c r="A178">
        <v>4519</v>
      </c>
      <c r="B178" s="66" t="s">
        <v>508</v>
      </c>
      <c r="C178" s="67">
        <v>862</v>
      </c>
      <c r="D178" s="67">
        <v>1044</v>
      </c>
      <c r="E178" s="67">
        <v>1341</v>
      </c>
      <c r="F178" s="67">
        <v>1744</v>
      </c>
      <c r="G178" s="67">
        <v>1823</v>
      </c>
      <c r="H178" t="s">
        <v>678</v>
      </c>
      <c r="I178" s="63">
        <f t="shared" si="5"/>
        <v>2.1822999999999997</v>
      </c>
      <c r="J178">
        <f t="shared" si="4"/>
        <v>0.021823</v>
      </c>
      <c r="L178" s="69" t="s">
        <v>105</v>
      </c>
      <c r="M178" s="70">
        <v>1.4554</v>
      </c>
      <c r="N178" s="70">
        <v>1.5409</v>
      </c>
      <c r="O178" s="70">
        <v>0</v>
      </c>
      <c r="P178" s="70">
        <v>0.6414</v>
      </c>
    </row>
    <row r="179" spans="1:16" ht="15.75">
      <c r="A179">
        <v>1522</v>
      </c>
      <c r="B179" s="66" t="s">
        <v>509</v>
      </c>
      <c r="C179" s="67">
        <v>706</v>
      </c>
      <c r="D179" s="67">
        <v>858</v>
      </c>
      <c r="E179" s="67">
        <v>1006</v>
      </c>
      <c r="F179" s="67">
        <v>1262</v>
      </c>
      <c r="G179" s="67">
        <v>1497</v>
      </c>
      <c r="H179" t="s">
        <v>666</v>
      </c>
      <c r="I179" s="63">
        <f t="shared" si="5"/>
        <v>2.1047</v>
      </c>
      <c r="J179">
        <f t="shared" si="4"/>
        <v>0.021047</v>
      </c>
      <c r="L179" s="69" t="s">
        <v>52</v>
      </c>
      <c r="M179" s="70">
        <v>1.5894</v>
      </c>
      <c r="N179" s="70">
        <v>1.5955</v>
      </c>
      <c r="O179" s="70">
        <v>0.0089</v>
      </c>
      <c r="P179" s="70">
        <v>0.5003</v>
      </c>
    </row>
    <row r="180" spans="1:16" ht="15.75">
      <c r="A180">
        <v>14525</v>
      </c>
      <c r="B180" s="66" t="s">
        <v>510</v>
      </c>
      <c r="C180" s="67">
        <v>684</v>
      </c>
      <c r="D180" s="67">
        <v>810</v>
      </c>
      <c r="E180" s="67">
        <v>988</v>
      </c>
      <c r="F180" s="67">
        <v>1363</v>
      </c>
      <c r="G180" s="67">
        <v>1559</v>
      </c>
      <c r="H180" t="s">
        <v>669</v>
      </c>
      <c r="I180" s="63">
        <f t="shared" si="5"/>
        <v>2.1331</v>
      </c>
      <c r="J180">
        <f t="shared" si="4"/>
        <v>0.021331000000000003</v>
      </c>
      <c r="L180" s="69" t="s">
        <v>280</v>
      </c>
      <c r="M180" s="70">
        <v>1.5519</v>
      </c>
      <c r="N180" s="70">
        <v>1.5253</v>
      </c>
      <c r="O180" s="70">
        <v>0</v>
      </c>
      <c r="P180" s="70">
        <v>0.6078</v>
      </c>
    </row>
    <row r="181" spans="1:16" ht="15.75">
      <c r="A181">
        <v>13528</v>
      </c>
      <c r="B181" s="66" t="s">
        <v>511</v>
      </c>
      <c r="C181" s="67">
        <v>685</v>
      </c>
      <c r="D181" s="67">
        <v>792</v>
      </c>
      <c r="E181" s="67">
        <v>994</v>
      </c>
      <c r="F181" s="67">
        <v>1247</v>
      </c>
      <c r="G181" s="67">
        <v>1460</v>
      </c>
      <c r="H181" t="s">
        <v>671</v>
      </c>
      <c r="I181" s="63">
        <f t="shared" si="5"/>
        <v>2.6745</v>
      </c>
      <c r="J181">
        <f t="shared" si="4"/>
        <v>0.026745</v>
      </c>
      <c r="L181" s="69" t="s">
        <v>256</v>
      </c>
      <c r="M181" s="70">
        <v>1.672</v>
      </c>
      <c r="N181" s="70">
        <v>1.5958</v>
      </c>
      <c r="O181" s="70">
        <v>0.0073</v>
      </c>
      <c r="P181" s="70">
        <v>1.0714</v>
      </c>
    </row>
    <row r="182" spans="1:16" ht="15.75">
      <c r="A182">
        <v>12531</v>
      </c>
      <c r="B182" s="66" t="s">
        <v>512</v>
      </c>
      <c r="C182" s="67">
        <v>780</v>
      </c>
      <c r="D182" s="67">
        <v>785</v>
      </c>
      <c r="E182" s="67">
        <v>1036</v>
      </c>
      <c r="F182" s="67">
        <v>1298</v>
      </c>
      <c r="G182" s="67">
        <v>1577</v>
      </c>
      <c r="H182" t="s">
        <v>675</v>
      </c>
      <c r="I182" s="63">
        <f t="shared" si="5"/>
        <v>2.3606</v>
      </c>
      <c r="J182">
        <f t="shared" si="4"/>
        <v>0.023606</v>
      </c>
      <c r="L182" s="69" t="s">
        <v>237</v>
      </c>
      <c r="M182" s="70">
        <v>1.6424</v>
      </c>
      <c r="N182" s="70">
        <v>1.49</v>
      </c>
      <c r="O182" s="70">
        <v>0</v>
      </c>
      <c r="P182" s="70">
        <v>0.8706</v>
      </c>
    </row>
    <row r="183" spans="1:16" ht="15.75">
      <c r="A183">
        <v>14534</v>
      </c>
      <c r="B183" s="66" t="s">
        <v>513</v>
      </c>
      <c r="C183" s="67">
        <v>684</v>
      </c>
      <c r="D183" s="67">
        <v>810</v>
      </c>
      <c r="E183" s="67">
        <v>988</v>
      </c>
      <c r="F183" s="67">
        <v>1363</v>
      </c>
      <c r="G183" s="67">
        <v>1559</v>
      </c>
      <c r="H183" t="s">
        <v>669</v>
      </c>
      <c r="I183" s="63">
        <f t="shared" si="5"/>
        <v>2.2409</v>
      </c>
      <c r="J183">
        <f t="shared" si="4"/>
        <v>0.022409</v>
      </c>
      <c r="L183" s="69" t="s">
        <v>281</v>
      </c>
      <c r="M183" s="70">
        <v>1.4993</v>
      </c>
      <c r="N183" s="70">
        <v>1.5538</v>
      </c>
      <c r="O183" s="70">
        <v>0.0023</v>
      </c>
      <c r="P183" s="70">
        <v>0.6848</v>
      </c>
    </row>
    <row r="184" spans="1:16" ht="15.75">
      <c r="A184">
        <v>2537</v>
      </c>
      <c r="B184" s="66" t="s">
        <v>514</v>
      </c>
      <c r="C184" s="67">
        <v>766</v>
      </c>
      <c r="D184" s="67">
        <v>797</v>
      </c>
      <c r="E184" s="67">
        <v>912</v>
      </c>
      <c r="F184" s="67">
        <v>1228</v>
      </c>
      <c r="G184" s="67">
        <v>1233</v>
      </c>
      <c r="H184" t="s">
        <v>670</v>
      </c>
      <c r="I184" s="63">
        <f t="shared" si="5"/>
        <v>1.9344000000000001</v>
      </c>
      <c r="J184">
        <f t="shared" si="4"/>
        <v>0.019344</v>
      </c>
      <c r="L184" s="69" t="s">
        <v>69</v>
      </c>
      <c r="M184" s="70">
        <v>1.2831</v>
      </c>
      <c r="N184" s="70">
        <v>1.5113</v>
      </c>
      <c r="O184" s="70">
        <v>0.0246</v>
      </c>
      <c r="P184" s="70">
        <v>0.3985</v>
      </c>
    </row>
    <row r="185" spans="1:16" ht="15.75">
      <c r="A185">
        <v>11540</v>
      </c>
      <c r="B185" s="66" t="s">
        <v>594</v>
      </c>
      <c r="C185" s="67">
        <v>774</v>
      </c>
      <c r="D185" s="67">
        <v>788</v>
      </c>
      <c r="E185" s="67">
        <v>939</v>
      </c>
      <c r="F185" s="67">
        <v>1260</v>
      </c>
      <c r="G185" s="67">
        <v>1355</v>
      </c>
      <c r="H185" t="s">
        <v>677</v>
      </c>
      <c r="I185" s="63">
        <f t="shared" si="5"/>
        <v>3.3665000000000003</v>
      </c>
      <c r="J185">
        <f t="shared" si="4"/>
        <v>0.033665</v>
      </c>
      <c r="L185" s="69" t="s">
        <v>213</v>
      </c>
      <c r="M185" s="70">
        <v>1.4556</v>
      </c>
      <c r="N185" s="70">
        <v>1.5961</v>
      </c>
      <c r="O185" s="70">
        <v>0.0036</v>
      </c>
      <c r="P185" s="70">
        <v>1.7668</v>
      </c>
    </row>
    <row r="186" spans="1:16" ht="15.75">
      <c r="A186">
        <v>11543</v>
      </c>
      <c r="B186" s="66" t="s">
        <v>515</v>
      </c>
      <c r="C186" s="67">
        <v>774</v>
      </c>
      <c r="D186" s="67">
        <v>788</v>
      </c>
      <c r="E186" s="67">
        <v>939</v>
      </c>
      <c r="F186" s="67">
        <v>1260</v>
      </c>
      <c r="G186" s="67">
        <v>1355</v>
      </c>
      <c r="H186" t="s">
        <v>677</v>
      </c>
      <c r="I186" s="63">
        <f t="shared" si="5"/>
        <v>1.7432999999999998</v>
      </c>
      <c r="J186">
        <f t="shared" si="4"/>
        <v>0.017433</v>
      </c>
      <c r="L186" s="69" t="s">
        <v>214</v>
      </c>
      <c r="M186" s="70">
        <v>1.4115</v>
      </c>
      <c r="N186" s="70">
        <v>1.5411</v>
      </c>
      <c r="O186" s="70">
        <v>0.0009</v>
      </c>
      <c r="P186" s="70">
        <v>0.2013</v>
      </c>
    </row>
    <row r="187" spans="1:16" ht="15.75">
      <c r="A187">
        <v>3546</v>
      </c>
      <c r="B187" s="66" t="s">
        <v>516</v>
      </c>
      <c r="C187" s="67">
        <v>710</v>
      </c>
      <c r="D187" s="67">
        <v>724</v>
      </c>
      <c r="E187" s="67">
        <v>882</v>
      </c>
      <c r="F187" s="67">
        <v>1105</v>
      </c>
      <c r="G187" s="67">
        <v>1192</v>
      </c>
      <c r="H187" t="s">
        <v>674</v>
      </c>
      <c r="I187" s="63">
        <f t="shared" si="5"/>
        <v>2.1437999999999997</v>
      </c>
      <c r="J187">
        <f t="shared" si="4"/>
        <v>0.021438</v>
      </c>
      <c r="L187" s="69" t="s">
        <v>87</v>
      </c>
      <c r="M187" s="70">
        <v>1.5018</v>
      </c>
      <c r="N187" s="70">
        <v>1.5125</v>
      </c>
      <c r="O187" s="70">
        <v>0.0027</v>
      </c>
      <c r="P187" s="70">
        <v>0.6286</v>
      </c>
    </row>
    <row r="188" spans="1:16" ht="15.75">
      <c r="A188">
        <v>1561</v>
      </c>
      <c r="B188" s="66" t="s">
        <v>517</v>
      </c>
      <c r="C188" s="67">
        <v>706</v>
      </c>
      <c r="D188" s="67">
        <v>858</v>
      </c>
      <c r="E188" s="67">
        <v>1006</v>
      </c>
      <c r="F188" s="67">
        <v>1262</v>
      </c>
      <c r="G188" s="67">
        <v>1497</v>
      </c>
      <c r="H188" t="s">
        <v>666</v>
      </c>
      <c r="I188" s="63">
        <f t="shared" si="5"/>
        <v>1.8656</v>
      </c>
      <c r="J188">
        <f t="shared" si="4"/>
        <v>0.018656</v>
      </c>
      <c r="L188" s="69" t="s">
        <v>53</v>
      </c>
      <c r="M188" s="70">
        <v>1.5754</v>
      </c>
      <c r="N188" s="70">
        <v>1.5809</v>
      </c>
      <c r="O188" s="70">
        <v>0.0019</v>
      </c>
      <c r="P188" s="70">
        <v>0.2828</v>
      </c>
    </row>
    <row r="189" spans="1:16" ht="15.75">
      <c r="A189">
        <v>2564</v>
      </c>
      <c r="B189" s="66" t="s">
        <v>518</v>
      </c>
      <c r="C189" s="67">
        <v>766</v>
      </c>
      <c r="D189" s="67">
        <v>797</v>
      </c>
      <c r="E189" s="67">
        <v>912</v>
      </c>
      <c r="F189" s="67">
        <v>1228</v>
      </c>
      <c r="G189" s="67">
        <v>1233</v>
      </c>
      <c r="H189" t="s">
        <v>670</v>
      </c>
      <c r="I189" s="63">
        <f t="shared" si="5"/>
        <v>2.4549000000000003</v>
      </c>
      <c r="J189">
        <f t="shared" si="4"/>
        <v>0.024549000000000005</v>
      </c>
      <c r="L189" s="69" t="s">
        <v>70</v>
      </c>
      <c r="M189" s="70">
        <v>1.7024</v>
      </c>
      <c r="N189" s="70">
        <v>1.7773</v>
      </c>
      <c r="O189" s="70">
        <v>0.0044</v>
      </c>
      <c r="P189" s="70">
        <v>0.6732</v>
      </c>
    </row>
    <row r="190" spans="1:16" ht="15.75">
      <c r="A190">
        <v>2570</v>
      </c>
      <c r="B190" s="66" t="s">
        <v>519</v>
      </c>
      <c r="C190" s="67">
        <v>766</v>
      </c>
      <c r="D190" s="67">
        <v>797</v>
      </c>
      <c r="E190" s="67">
        <v>912</v>
      </c>
      <c r="F190" s="67">
        <v>1228</v>
      </c>
      <c r="G190" s="67">
        <v>1233</v>
      </c>
      <c r="H190" t="s">
        <v>670</v>
      </c>
      <c r="I190" s="63">
        <f t="shared" si="5"/>
        <v>1.577</v>
      </c>
      <c r="J190">
        <f t="shared" si="4"/>
        <v>0.01577</v>
      </c>
      <c r="L190" s="69" t="s">
        <v>71</v>
      </c>
      <c r="M190" s="70">
        <v>1.5882</v>
      </c>
      <c r="N190" s="70">
        <v>1.577</v>
      </c>
      <c r="O190" s="70">
        <v>0</v>
      </c>
      <c r="P190" s="70">
        <v>0</v>
      </c>
    </row>
    <row r="191" spans="1:16" ht="15.75">
      <c r="A191">
        <v>2573</v>
      </c>
      <c r="B191" s="66" t="s">
        <v>520</v>
      </c>
      <c r="C191" s="67">
        <v>766</v>
      </c>
      <c r="D191" s="67">
        <v>797</v>
      </c>
      <c r="E191" s="67">
        <v>912</v>
      </c>
      <c r="F191" s="67">
        <v>1228</v>
      </c>
      <c r="G191" s="67">
        <v>1233</v>
      </c>
      <c r="H191" t="s">
        <v>670</v>
      </c>
      <c r="I191" s="63">
        <f t="shared" si="5"/>
        <v>2.0008</v>
      </c>
      <c r="J191">
        <f t="shared" si="4"/>
        <v>0.020007999999999998</v>
      </c>
      <c r="L191" s="69" t="s">
        <v>72</v>
      </c>
      <c r="M191" s="70">
        <v>1.3703</v>
      </c>
      <c r="N191" s="70">
        <v>1.5709</v>
      </c>
      <c r="O191" s="70">
        <v>0.0048</v>
      </c>
      <c r="P191" s="70">
        <v>0.4251</v>
      </c>
    </row>
    <row r="192" spans="1:16" ht="15.75">
      <c r="A192">
        <v>2574</v>
      </c>
      <c r="B192" s="66" t="s">
        <v>680</v>
      </c>
      <c r="C192" s="67">
        <v>766</v>
      </c>
      <c r="D192" s="67">
        <v>797</v>
      </c>
      <c r="E192" s="67">
        <v>912</v>
      </c>
      <c r="F192" s="67">
        <v>1228</v>
      </c>
      <c r="G192" s="67">
        <v>1233</v>
      </c>
      <c r="H192" t="s">
        <v>670</v>
      </c>
      <c r="I192" s="63">
        <f t="shared" si="5"/>
        <v>1.9947999999999997</v>
      </c>
      <c r="J192">
        <f t="shared" si="4"/>
        <v>0.019947999999999997</v>
      </c>
      <c r="L192" s="69" t="s">
        <v>73</v>
      </c>
      <c r="M192" s="70">
        <v>1.486</v>
      </c>
      <c r="N192" s="70">
        <v>1.5694</v>
      </c>
      <c r="O192" s="70">
        <v>0.0048</v>
      </c>
      <c r="P192" s="70">
        <v>0.4206</v>
      </c>
    </row>
    <row r="193" spans="1:16" ht="15.75">
      <c r="A193">
        <v>14576</v>
      </c>
      <c r="B193" s="66" t="s">
        <v>521</v>
      </c>
      <c r="C193" s="67">
        <v>684</v>
      </c>
      <c r="D193" s="67">
        <v>810</v>
      </c>
      <c r="E193" s="67">
        <v>988</v>
      </c>
      <c r="F193" s="67">
        <v>1363</v>
      </c>
      <c r="G193" s="67">
        <v>1559</v>
      </c>
      <c r="H193" t="s">
        <v>669</v>
      </c>
      <c r="I193" s="63">
        <f t="shared" si="5"/>
        <v>2.2445</v>
      </c>
      <c r="J193">
        <f t="shared" si="4"/>
        <v>0.022445</v>
      </c>
      <c r="L193" s="69" t="s">
        <v>282</v>
      </c>
      <c r="M193" s="70">
        <v>1.5237</v>
      </c>
      <c r="N193" s="70">
        <v>1.5269</v>
      </c>
      <c r="O193" s="70">
        <v>0.0018</v>
      </c>
      <c r="P193" s="70">
        <v>0.7158</v>
      </c>
    </row>
    <row r="194" spans="1:16" ht="15.75">
      <c r="A194">
        <v>3579</v>
      </c>
      <c r="B194" s="66" t="s">
        <v>522</v>
      </c>
      <c r="C194" s="67">
        <v>710</v>
      </c>
      <c r="D194" s="67">
        <v>724</v>
      </c>
      <c r="E194" s="67">
        <v>882</v>
      </c>
      <c r="F194" s="67">
        <v>1105</v>
      </c>
      <c r="G194" s="67">
        <v>1192</v>
      </c>
      <c r="H194" t="s">
        <v>674</v>
      </c>
      <c r="I194" s="63">
        <f t="shared" si="5"/>
        <v>1.7319</v>
      </c>
      <c r="J194">
        <f t="shared" si="4"/>
        <v>0.017319</v>
      </c>
      <c r="L194" s="69" t="s">
        <v>89</v>
      </c>
      <c r="M194" s="70">
        <v>1.5487</v>
      </c>
      <c r="N194" s="70">
        <v>1.5475</v>
      </c>
      <c r="O194" s="70">
        <v>0</v>
      </c>
      <c r="P194" s="70">
        <v>0.1844</v>
      </c>
    </row>
    <row r="195" spans="1:16" ht="15.75">
      <c r="A195">
        <v>4582</v>
      </c>
      <c r="B195" s="66" t="s">
        <v>523</v>
      </c>
      <c r="C195" s="67">
        <v>862</v>
      </c>
      <c r="D195" s="67">
        <v>1044</v>
      </c>
      <c r="E195" s="67">
        <v>1341</v>
      </c>
      <c r="F195" s="67">
        <v>1744</v>
      </c>
      <c r="G195" s="67">
        <v>1823</v>
      </c>
      <c r="H195" t="s">
        <v>678</v>
      </c>
      <c r="I195" s="63">
        <f t="shared" si="5"/>
        <v>1.9672</v>
      </c>
      <c r="J195">
        <f t="shared" si="4"/>
        <v>0.019672000000000002</v>
      </c>
      <c r="L195" s="69" t="s">
        <v>107</v>
      </c>
      <c r="M195" s="70">
        <v>1.4494</v>
      </c>
      <c r="N195" s="70">
        <v>1.5676</v>
      </c>
      <c r="O195" s="70">
        <v>0.0006</v>
      </c>
      <c r="P195" s="70">
        <v>0.399</v>
      </c>
    </row>
    <row r="196" spans="1:16" ht="15.75">
      <c r="A196">
        <v>6585</v>
      </c>
      <c r="B196" s="66" t="s">
        <v>524</v>
      </c>
      <c r="C196" s="67">
        <v>862</v>
      </c>
      <c r="D196" s="67">
        <v>1044</v>
      </c>
      <c r="E196" s="67">
        <v>1341</v>
      </c>
      <c r="F196" s="67">
        <v>1744</v>
      </c>
      <c r="G196" s="67">
        <v>1823</v>
      </c>
      <c r="H196" t="s">
        <v>673</v>
      </c>
      <c r="I196" s="63">
        <f t="shared" si="5"/>
        <v>1.9115</v>
      </c>
      <c r="J196">
        <f t="shared" si="4"/>
        <v>0.019115</v>
      </c>
      <c r="L196" s="69" t="s">
        <v>143</v>
      </c>
      <c r="M196" s="70">
        <v>1.3007</v>
      </c>
      <c r="N196" s="70">
        <v>1.533</v>
      </c>
      <c r="O196" s="70">
        <v>0.0017</v>
      </c>
      <c r="P196" s="70">
        <v>0.3768</v>
      </c>
    </row>
    <row r="197" spans="1:16" ht="15.75">
      <c r="A197">
        <v>1591</v>
      </c>
      <c r="B197" s="66" t="s">
        <v>525</v>
      </c>
      <c r="C197" s="67">
        <v>706</v>
      </c>
      <c r="D197" s="67">
        <v>858</v>
      </c>
      <c r="E197" s="67">
        <v>1006</v>
      </c>
      <c r="F197" s="67">
        <v>1262</v>
      </c>
      <c r="G197" s="67">
        <v>1497</v>
      </c>
      <c r="H197" t="s">
        <v>666</v>
      </c>
      <c r="I197" s="63">
        <f t="shared" si="5"/>
        <v>2.2169</v>
      </c>
      <c r="J197">
        <f t="shared" si="4"/>
        <v>0.022168999999999998</v>
      </c>
      <c r="L197" s="69" t="s">
        <v>54</v>
      </c>
      <c r="M197" s="70">
        <v>1.5348</v>
      </c>
      <c r="N197" s="70">
        <v>1.5402</v>
      </c>
      <c r="O197" s="70">
        <v>0.0016</v>
      </c>
      <c r="P197" s="70">
        <v>0.6751</v>
      </c>
    </row>
    <row r="198" spans="1:16" ht="15.75">
      <c r="A198">
        <v>11594</v>
      </c>
      <c r="B198" s="66" t="s">
        <v>526</v>
      </c>
      <c r="C198" s="67">
        <v>774</v>
      </c>
      <c r="D198" s="67">
        <v>788</v>
      </c>
      <c r="E198" s="67">
        <v>939</v>
      </c>
      <c r="F198" s="67">
        <v>1260</v>
      </c>
      <c r="G198" s="67">
        <v>1355</v>
      </c>
      <c r="H198" t="s">
        <v>677</v>
      </c>
      <c r="I198" s="63">
        <f t="shared" si="5"/>
        <v>2.1094999999999997</v>
      </c>
      <c r="J198">
        <f t="shared" si="4"/>
        <v>0.021095</v>
      </c>
      <c r="L198" s="69" t="s">
        <v>216</v>
      </c>
      <c r="M198" s="70">
        <v>1.4768</v>
      </c>
      <c r="N198" s="70">
        <v>1.531</v>
      </c>
      <c r="O198" s="70">
        <v>0.0003</v>
      </c>
      <c r="P198" s="70">
        <v>0.5782</v>
      </c>
    </row>
    <row r="199" spans="1:16" ht="15.75">
      <c r="A199">
        <v>13597</v>
      </c>
      <c r="B199" s="66" t="s">
        <v>527</v>
      </c>
      <c r="C199" s="67">
        <v>685</v>
      </c>
      <c r="D199" s="67">
        <v>792</v>
      </c>
      <c r="E199" s="67">
        <v>994</v>
      </c>
      <c r="F199" s="67">
        <v>1247</v>
      </c>
      <c r="G199" s="67">
        <v>1460</v>
      </c>
      <c r="H199" t="s">
        <v>671</v>
      </c>
      <c r="I199" s="63">
        <f t="shared" si="5"/>
        <v>2.0622</v>
      </c>
      <c r="J199">
        <f t="shared" si="4"/>
        <v>0.020621999999999998</v>
      </c>
      <c r="L199" s="69" t="s">
        <v>257</v>
      </c>
      <c r="M199" s="70">
        <v>0.9226</v>
      </c>
      <c r="N199" s="70">
        <v>1.4531</v>
      </c>
      <c r="O199" s="70">
        <v>0</v>
      </c>
      <c r="P199" s="70">
        <v>0.6091</v>
      </c>
    </row>
    <row r="200" spans="1:16" ht="15.75">
      <c r="A200">
        <v>4600</v>
      </c>
      <c r="B200" s="66" t="s">
        <v>595</v>
      </c>
      <c r="C200" s="67">
        <v>862</v>
      </c>
      <c r="D200" s="67">
        <v>1044</v>
      </c>
      <c r="E200" s="67">
        <v>1341</v>
      </c>
      <c r="F200" s="67">
        <v>1744</v>
      </c>
      <c r="G200" s="67">
        <v>1823</v>
      </c>
      <c r="H200" t="s">
        <v>678</v>
      </c>
      <c r="I200" s="63">
        <f t="shared" si="5"/>
        <v>2.0317</v>
      </c>
      <c r="J200">
        <f t="shared" si="4"/>
        <v>0.020316999999999998</v>
      </c>
      <c r="L200" s="69" t="s">
        <v>108</v>
      </c>
      <c r="M200" s="70">
        <v>1.4446</v>
      </c>
      <c r="N200" s="70">
        <v>1.5574</v>
      </c>
      <c r="O200" s="70">
        <v>0.0007</v>
      </c>
      <c r="P200" s="70">
        <v>0.4736</v>
      </c>
    </row>
    <row r="201" spans="1:16" ht="15.75">
      <c r="A201">
        <v>7603</v>
      </c>
      <c r="B201" s="66" t="s">
        <v>528</v>
      </c>
      <c r="C201" s="67">
        <v>862</v>
      </c>
      <c r="D201" s="67">
        <v>1044</v>
      </c>
      <c r="E201" s="67">
        <v>1341</v>
      </c>
      <c r="F201" s="67">
        <v>1744</v>
      </c>
      <c r="G201" s="67">
        <v>1823</v>
      </c>
      <c r="H201" t="s">
        <v>668</v>
      </c>
      <c r="I201" s="63">
        <f t="shared" si="5"/>
        <v>1.8453</v>
      </c>
      <c r="J201">
        <f aca="true" t="shared" si="6" ref="J201:J264">I201*0.01</f>
        <v>0.018453</v>
      </c>
      <c r="L201" s="69" t="s">
        <v>147</v>
      </c>
      <c r="M201" s="70">
        <v>1.5441</v>
      </c>
      <c r="N201" s="70">
        <v>1.528</v>
      </c>
      <c r="O201" s="70">
        <v>0.0007</v>
      </c>
      <c r="P201" s="70">
        <v>0.3166</v>
      </c>
    </row>
    <row r="202" spans="1:16" ht="15.75">
      <c r="A202">
        <v>14606</v>
      </c>
      <c r="B202" s="66" t="s">
        <v>529</v>
      </c>
      <c r="C202" s="67">
        <v>684</v>
      </c>
      <c r="D202" s="67">
        <v>810</v>
      </c>
      <c r="E202" s="67">
        <v>988</v>
      </c>
      <c r="F202" s="67">
        <v>1363</v>
      </c>
      <c r="G202" s="67">
        <v>1559</v>
      </c>
      <c r="H202" t="s">
        <v>669</v>
      </c>
      <c r="I202" s="63">
        <f aca="true" t="shared" si="7" ref="I202:I265">N202+O202+P202</f>
        <v>3.5594</v>
      </c>
      <c r="J202">
        <f t="shared" si="6"/>
        <v>0.035594</v>
      </c>
      <c r="L202" s="69" t="s">
        <v>283</v>
      </c>
      <c r="M202" s="70">
        <v>1.7191</v>
      </c>
      <c r="N202" s="70">
        <v>1.648</v>
      </c>
      <c r="O202" s="70">
        <v>0.0085</v>
      </c>
      <c r="P202" s="70">
        <v>1.9029</v>
      </c>
    </row>
    <row r="203" spans="1:16" ht="15.75">
      <c r="A203">
        <v>6549</v>
      </c>
      <c r="B203" s="66" t="s">
        <v>596</v>
      </c>
      <c r="C203" s="67">
        <v>862</v>
      </c>
      <c r="D203" s="67">
        <v>1044</v>
      </c>
      <c r="E203" s="67">
        <v>1341</v>
      </c>
      <c r="F203" s="67">
        <v>1744</v>
      </c>
      <c r="G203" s="67">
        <v>1823</v>
      </c>
      <c r="H203" t="s">
        <v>673</v>
      </c>
      <c r="I203" s="63">
        <f t="shared" si="7"/>
        <v>2.3228999999999997</v>
      </c>
      <c r="J203">
        <f t="shared" si="6"/>
        <v>0.023228999999999996</v>
      </c>
      <c r="L203" s="69" t="s">
        <v>141</v>
      </c>
      <c r="M203" s="70">
        <v>1.3102</v>
      </c>
      <c r="N203" s="70">
        <v>1.4466</v>
      </c>
      <c r="O203" s="70">
        <v>0.003</v>
      </c>
      <c r="P203" s="70">
        <v>0.8733</v>
      </c>
    </row>
    <row r="204" spans="1:16" ht="15.75">
      <c r="A204">
        <v>6552</v>
      </c>
      <c r="B204" s="66" t="s">
        <v>530</v>
      </c>
      <c r="C204" s="67">
        <v>862</v>
      </c>
      <c r="D204" s="67">
        <v>1044</v>
      </c>
      <c r="E204" s="67">
        <v>1341</v>
      </c>
      <c r="F204" s="67">
        <v>1744</v>
      </c>
      <c r="G204" s="67">
        <v>1823</v>
      </c>
      <c r="H204" t="s">
        <v>673</v>
      </c>
      <c r="I204" s="63">
        <f t="shared" si="7"/>
        <v>1.9334</v>
      </c>
      <c r="J204">
        <f t="shared" si="6"/>
        <v>0.019334</v>
      </c>
      <c r="L204" s="69" t="s">
        <v>142</v>
      </c>
      <c r="M204" s="70">
        <v>1.4062</v>
      </c>
      <c r="N204" s="70">
        <v>1.5528</v>
      </c>
      <c r="O204" s="70">
        <v>0.0018</v>
      </c>
      <c r="P204" s="70">
        <v>0.3788</v>
      </c>
    </row>
    <row r="205" spans="1:16" ht="15.75">
      <c r="A205">
        <v>4555</v>
      </c>
      <c r="B205" s="66" t="s">
        <v>531</v>
      </c>
      <c r="C205" s="67">
        <v>862</v>
      </c>
      <c r="D205" s="67">
        <v>1044</v>
      </c>
      <c r="E205" s="67">
        <v>1341</v>
      </c>
      <c r="F205" s="67">
        <v>1744</v>
      </c>
      <c r="G205" s="67">
        <v>1823</v>
      </c>
      <c r="H205" t="s">
        <v>678</v>
      </c>
      <c r="I205" s="63">
        <f t="shared" si="7"/>
        <v>1.6908</v>
      </c>
      <c r="J205">
        <f t="shared" si="6"/>
        <v>0.016908000000000003</v>
      </c>
      <c r="L205" s="69" t="s">
        <v>106</v>
      </c>
      <c r="M205" s="70">
        <v>1.4299</v>
      </c>
      <c r="N205" s="70">
        <v>1.4184</v>
      </c>
      <c r="O205" s="70">
        <v>0</v>
      </c>
      <c r="P205" s="70">
        <v>0.2724</v>
      </c>
    </row>
    <row r="206" spans="1:16" ht="15.75">
      <c r="A206">
        <v>3558</v>
      </c>
      <c r="B206" s="66" t="s">
        <v>532</v>
      </c>
      <c r="C206" s="67">
        <v>710</v>
      </c>
      <c r="D206" s="67">
        <v>724</v>
      </c>
      <c r="E206" s="67">
        <v>882</v>
      </c>
      <c r="F206" s="67">
        <v>1105</v>
      </c>
      <c r="G206" s="67">
        <v>1192</v>
      </c>
      <c r="H206" t="s">
        <v>674</v>
      </c>
      <c r="I206" s="63">
        <f t="shared" si="7"/>
        <v>2.5139</v>
      </c>
      <c r="J206">
        <f t="shared" si="6"/>
        <v>0.025139</v>
      </c>
      <c r="L206" s="69" t="s">
        <v>88</v>
      </c>
      <c r="M206" s="70">
        <v>1.3081</v>
      </c>
      <c r="N206" s="70">
        <v>1.5702</v>
      </c>
      <c r="O206" s="70">
        <v>0.0018</v>
      </c>
      <c r="P206" s="70">
        <v>0.9419</v>
      </c>
    </row>
    <row r="207" spans="1:16" ht="15.75">
      <c r="A207">
        <v>2609</v>
      </c>
      <c r="B207" s="66" t="s">
        <v>533</v>
      </c>
      <c r="C207" s="67">
        <v>766</v>
      </c>
      <c r="D207" s="67">
        <v>797</v>
      </c>
      <c r="E207" s="67">
        <v>912</v>
      </c>
      <c r="F207" s="67">
        <v>1228</v>
      </c>
      <c r="G207" s="67">
        <v>1233</v>
      </c>
      <c r="H207" t="s">
        <v>670</v>
      </c>
      <c r="I207" s="63">
        <f t="shared" si="7"/>
        <v>2.2268</v>
      </c>
      <c r="J207">
        <f t="shared" si="6"/>
        <v>0.022268</v>
      </c>
      <c r="L207" s="69" t="s">
        <v>74</v>
      </c>
      <c r="M207" s="70">
        <v>1.325</v>
      </c>
      <c r="N207" s="70">
        <v>1.512</v>
      </c>
      <c r="O207" s="70">
        <v>0</v>
      </c>
      <c r="P207" s="70">
        <v>0.7148</v>
      </c>
    </row>
    <row r="208" spans="1:16" ht="15.75">
      <c r="A208">
        <v>3612</v>
      </c>
      <c r="B208" s="66" t="s">
        <v>534</v>
      </c>
      <c r="C208" s="67">
        <v>710</v>
      </c>
      <c r="D208" s="67">
        <v>724</v>
      </c>
      <c r="E208" s="67">
        <v>882</v>
      </c>
      <c r="F208" s="67">
        <v>1105</v>
      </c>
      <c r="G208" s="67">
        <v>1192</v>
      </c>
      <c r="H208" t="s">
        <v>674</v>
      </c>
      <c r="I208" s="63">
        <f t="shared" si="7"/>
        <v>2.5282</v>
      </c>
      <c r="J208">
        <f t="shared" si="6"/>
        <v>0.025282</v>
      </c>
      <c r="L208" s="69" t="s">
        <v>90</v>
      </c>
      <c r="M208" s="70">
        <v>1.3566</v>
      </c>
      <c r="N208" s="70">
        <v>1.6473</v>
      </c>
      <c r="O208" s="70">
        <v>0</v>
      </c>
      <c r="P208" s="70">
        <v>0.8809</v>
      </c>
    </row>
    <row r="209" spans="1:16" ht="15.75">
      <c r="A209">
        <v>1615</v>
      </c>
      <c r="B209" s="66" t="s">
        <v>535</v>
      </c>
      <c r="C209" s="67">
        <v>706</v>
      </c>
      <c r="D209" s="67">
        <v>858</v>
      </c>
      <c r="E209" s="67">
        <v>1006</v>
      </c>
      <c r="F209" s="67">
        <v>1262</v>
      </c>
      <c r="G209" s="67">
        <v>1497</v>
      </c>
      <c r="H209" t="s">
        <v>666</v>
      </c>
      <c r="I209" s="63">
        <f t="shared" si="7"/>
        <v>2.1731000000000003</v>
      </c>
      <c r="J209">
        <f t="shared" si="6"/>
        <v>0.021731000000000004</v>
      </c>
      <c r="L209" s="69" t="s">
        <v>55</v>
      </c>
      <c r="M209" s="70">
        <v>1.5385</v>
      </c>
      <c r="N209" s="70">
        <v>1.5764</v>
      </c>
      <c r="O209" s="70">
        <v>0.0012</v>
      </c>
      <c r="P209" s="70">
        <v>0.5955</v>
      </c>
    </row>
    <row r="210" spans="1:16" ht="15.75">
      <c r="A210">
        <v>14618</v>
      </c>
      <c r="B210" s="66" t="s">
        <v>536</v>
      </c>
      <c r="C210" s="67">
        <v>684</v>
      </c>
      <c r="D210" s="67">
        <v>810</v>
      </c>
      <c r="E210" s="67">
        <v>988</v>
      </c>
      <c r="F210" s="67">
        <v>1363</v>
      </c>
      <c r="G210" s="67">
        <v>1559</v>
      </c>
      <c r="H210" t="s">
        <v>669</v>
      </c>
      <c r="I210" s="63">
        <f t="shared" si="7"/>
        <v>2.0627999999999997</v>
      </c>
      <c r="J210">
        <f t="shared" si="6"/>
        <v>0.020627999999999997</v>
      </c>
      <c r="L210" s="69" t="s">
        <v>284</v>
      </c>
      <c r="M210" s="70">
        <v>1.5445</v>
      </c>
      <c r="N210" s="70">
        <v>1.5181</v>
      </c>
      <c r="O210" s="70">
        <v>0.003</v>
      </c>
      <c r="P210" s="70">
        <v>0.5417</v>
      </c>
    </row>
    <row r="211" spans="1:16" ht="15.75">
      <c r="A211">
        <v>8621</v>
      </c>
      <c r="B211" s="66" t="s">
        <v>537</v>
      </c>
      <c r="C211" s="67">
        <v>785</v>
      </c>
      <c r="D211" s="67">
        <v>829</v>
      </c>
      <c r="E211" s="67">
        <v>988</v>
      </c>
      <c r="F211" s="67">
        <v>1238</v>
      </c>
      <c r="G211" s="67">
        <v>1493</v>
      </c>
      <c r="H211" t="s">
        <v>676</v>
      </c>
      <c r="I211" s="63">
        <f t="shared" si="7"/>
        <v>1.9458</v>
      </c>
      <c r="J211">
        <f t="shared" si="6"/>
        <v>0.019458</v>
      </c>
      <c r="L211" s="69" t="s">
        <v>155</v>
      </c>
      <c r="M211" s="70">
        <v>1.4348</v>
      </c>
      <c r="N211" s="70">
        <v>1.551</v>
      </c>
      <c r="O211" s="70">
        <v>0</v>
      </c>
      <c r="P211" s="70">
        <v>0.3948</v>
      </c>
    </row>
    <row r="212" spans="1:16" ht="15.75">
      <c r="A212">
        <v>9624</v>
      </c>
      <c r="B212" s="66" t="s">
        <v>538</v>
      </c>
      <c r="C212" s="67">
        <v>731</v>
      </c>
      <c r="D212" s="67">
        <v>735</v>
      </c>
      <c r="E212" s="67">
        <v>960</v>
      </c>
      <c r="F212" s="67">
        <v>1251</v>
      </c>
      <c r="G212" s="67">
        <v>1298</v>
      </c>
      <c r="H212" t="s">
        <v>679</v>
      </c>
      <c r="I212" s="63">
        <f t="shared" si="7"/>
        <v>2.2467</v>
      </c>
      <c r="J212">
        <f t="shared" si="6"/>
        <v>0.022467</v>
      </c>
      <c r="L212" s="69" t="s">
        <v>167</v>
      </c>
      <c r="M212" s="70">
        <v>1.5109</v>
      </c>
      <c r="N212" s="70">
        <v>1.5699</v>
      </c>
      <c r="O212" s="70">
        <v>0.0015</v>
      </c>
      <c r="P212" s="70">
        <v>0.6753</v>
      </c>
    </row>
    <row r="213" spans="1:16" ht="15.75">
      <c r="A213">
        <v>13627</v>
      </c>
      <c r="B213" s="66" t="s">
        <v>539</v>
      </c>
      <c r="C213" s="67">
        <v>685</v>
      </c>
      <c r="D213" s="67">
        <v>792</v>
      </c>
      <c r="E213" s="67">
        <v>994</v>
      </c>
      <c r="F213" s="67">
        <v>1247</v>
      </c>
      <c r="G213" s="67">
        <v>1460</v>
      </c>
      <c r="H213" t="s">
        <v>671</v>
      </c>
      <c r="I213" s="63">
        <f t="shared" si="7"/>
        <v>1.7079</v>
      </c>
      <c r="J213">
        <f t="shared" si="6"/>
        <v>0.017079</v>
      </c>
      <c r="L213" s="69" t="s">
        <v>258</v>
      </c>
      <c r="M213" s="70">
        <v>1.5578</v>
      </c>
      <c r="N213" s="70">
        <v>1.553</v>
      </c>
      <c r="O213" s="70">
        <v>0.0002</v>
      </c>
      <c r="P213" s="70">
        <v>0.1547</v>
      </c>
    </row>
    <row r="214" spans="1:16" ht="15.75">
      <c r="A214">
        <v>11630</v>
      </c>
      <c r="B214" s="66" t="s">
        <v>540</v>
      </c>
      <c r="C214" s="67">
        <v>774</v>
      </c>
      <c r="D214" s="67">
        <v>788</v>
      </c>
      <c r="E214" s="67">
        <v>939</v>
      </c>
      <c r="F214" s="67">
        <v>1260</v>
      </c>
      <c r="G214" s="67">
        <v>1355</v>
      </c>
      <c r="H214" t="s">
        <v>677</v>
      </c>
      <c r="I214" s="63">
        <f t="shared" si="7"/>
        <v>1.8786999999999998</v>
      </c>
      <c r="J214">
        <f t="shared" si="6"/>
        <v>0.018786999999999998</v>
      </c>
      <c r="L214" s="69" t="s">
        <v>217</v>
      </c>
      <c r="M214" s="70">
        <v>1.4061</v>
      </c>
      <c r="N214" s="70">
        <v>1.567</v>
      </c>
      <c r="O214" s="70">
        <v>0.0029</v>
      </c>
      <c r="P214" s="70">
        <v>0.3088</v>
      </c>
    </row>
    <row r="215" spans="1:16" ht="15.75">
      <c r="A215">
        <v>2633</v>
      </c>
      <c r="B215" s="66" t="s">
        <v>541</v>
      </c>
      <c r="C215" s="67">
        <v>766</v>
      </c>
      <c r="D215" s="67">
        <v>797</v>
      </c>
      <c r="E215" s="67">
        <v>912</v>
      </c>
      <c r="F215" s="67">
        <v>1228</v>
      </c>
      <c r="G215" s="67">
        <v>1233</v>
      </c>
      <c r="H215" t="s">
        <v>670</v>
      </c>
      <c r="I215" s="63">
        <f t="shared" si="7"/>
        <v>1.852</v>
      </c>
      <c r="J215">
        <f t="shared" si="6"/>
        <v>0.018520000000000002</v>
      </c>
      <c r="L215" s="69" t="s">
        <v>75</v>
      </c>
      <c r="M215" s="70">
        <v>0.9727</v>
      </c>
      <c r="N215" s="70">
        <v>1.4635</v>
      </c>
      <c r="O215" s="70">
        <v>0.0034</v>
      </c>
      <c r="P215" s="70">
        <v>0.3851</v>
      </c>
    </row>
    <row r="216" spans="1:16" ht="15.75">
      <c r="A216">
        <v>3636</v>
      </c>
      <c r="B216" s="66" t="s">
        <v>542</v>
      </c>
      <c r="C216" s="67">
        <v>710</v>
      </c>
      <c r="D216" s="67">
        <v>724</v>
      </c>
      <c r="E216" s="67">
        <v>882</v>
      </c>
      <c r="F216" s="67">
        <v>1105</v>
      </c>
      <c r="G216" s="67">
        <v>1192</v>
      </c>
      <c r="H216" t="s">
        <v>674</v>
      </c>
      <c r="I216" s="63">
        <f t="shared" si="7"/>
        <v>2.193</v>
      </c>
      <c r="J216">
        <f t="shared" si="6"/>
        <v>0.02193</v>
      </c>
      <c r="L216" s="69" t="s">
        <v>91</v>
      </c>
      <c r="M216" s="70">
        <v>1.5935</v>
      </c>
      <c r="N216" s="70">
        <v>1.5081</v>
      </c>
      <c r="O216" s="70">
        <v>0.0016</v>
      </c>
      <c r="P216" s="70">
        <v>0.6833</v>
      </c>
    </row>
    <row r="217" spans="1:16" ht="15.75">
      <c r="A217">
        <v>6639</v>
      </c>
      <c r="B217" s="66" t="s">
        <v>543</v>
      </c>
      <c r="C217" s="67">
        <v>862</v>
      </c>
      <c r="D217" s="67">
        <v>1044</v>
      </c>
      <c r="E217" s="67">
        <v>1341</v>
      </c>
      <c r="F217" s="67">
        <v>1744</v>
      </c>
      <c r="G217" s="67">
        <v>1823</v>
      </c>
      <c r="H217" t="s">
        <v>673</v>
      </c>
      <c r="I217" s="63">
        <f t="shared" si="7"/>
        <v>1.7133</v>
      </c>
      <c r="J217">
        <f t="shared" si="6"/>
        <v>0.017133000000000002</v>
      </c>
      <c r="L217" s="69" t="s">
        <v>144</v>
      </c>
      <c r="M217" s="70">
        <v>1.3132</v>
      </c>
      <c r="N217" s="70">
        <v>1.5581</v>
      </c>
      <c r="O217" s="70">
        <v>0.0028</v>
      </c>
      <c r="P217" s="70">
        <v>0.1524</v>
      </c>
    </row>
    <row r="218" spans="1:16" ht="15.75">
      <c r="A218">
        <v>9642</v>
      </c>
      <c r="B218" s="66" t="s">
        <v>544</v>
      </c>
      <c r="C218" s="67">
        <v>731</v>
      </c>
      <c r="D218" s="67">
        <v>735</v>
      </c>
      <c r="E218" s="67">
        <v>960</v>
      </c>
      <c r="F218" s="67">
        <v>1251</v>
      </c>
      <c r="G218" s="67">
        <v>1298</v>
      </c>
      <c r="H218" t="s">
        <v>679</v>
      </c>
      <c r="I218" s="63">
        <f t="shared" si="7"/>
        <v>2.2785</v>
      </c>
      <c r="J218">
        <f t="shared" si="6"/>
        <v>0.022785000000000003</v>
      </c>
      <c r="L218" s="69" t="s">
        <v>168</v>
      </c>
      <c r="M218" s="70">
        <v>1.8015</v>
      </c>
      <c r="N218" s="70">
        <v>1.5707</v>
      </c>
      <c r="O218" s="70">
        <v>0.0071</v>
      </c>
      <c r="P218" s="70">
        <v>0.7007</v>
      </c>
    </row>
    <row r="219" spans="1:16" ht="15.75">
      <c r="A219">
        <v>11645</v>
      </c>
      <c r="B219" s="66" t="s">
        <v>545</v>
      </c>
      <c r="C219" s="67">
        <v>774</v>
      </c>
      <c r="D219" s="67">
        <v>788</v>
      </c>
      <c r="E219" s="67">
        <v>939</v>
      </c>
      <c r="F219" s="67">
        <v>1260</v>
      </c>
      <c r="G219" s="67">
        <v>1355</v>
      </c>
      <c r="H219" t="s">
        <v>677</v>
      </c>
      <c r="I219" s="63">
        <f t="shared" si="7"/>
        <v>2.2399999999999998</v>
      </c>
      <c r="J219">
        <f t="shared" si="6"/>
        <v>0.0224</v>
      </c>
      <c r="L219" s="69" t="s">
        <v>218</v>
      </c>
      <c r="M219" s="70">
        <v>1.5135</v>
      </c>
      <c r="N219" s="70">
        <v>1.5689</v>
      </c>
      <c r="O219" s="70">
        <v>0.0004</v>
      </c>
      <c r="P219" s="70">
        <v>0.6707</v>
      </c>
    </row>
    <row r="220" spans="1:16" ht="15.75">
      <c r="A220">
        <v>9648</v>
      </c>
      <c r="B220" s="66" t="s">
        <v>546</v>
      </c>
      <c r="C220" s="67">
        <v>731</v>
      </c>
      <c r="D220" s="67">
        <v>735</v>
      </c>
      <c r="E220" s="67">
        <v>960</v>
      </c>
      <c r="F220" s="67">
        <v>1251</v>
      </c>
      <c r="G220" s="67">
        <v>1298</v>
      </c>
      <c r="H220" t="s">
        <v>679</v>
      </c>
      <c r="I220" s="63">
        <f t="shared" si="7"/>
        <v>2.3036</v>
      </c>
      <c r="J220">
        <f t="shared" si="6"/>
        <v>0.023035999999999997</v>
      </c>
      <c r="L220" s="69" t="s">
        <v>169</v>
      </c>
      <c r="M220" s="70">
        <v>1.392</v>
      </c>
      <c r="N220" s="70">
        <v>1.5383</v>
      </c>
      <c r="O220" s="70">
        <v>0.0228</v>
      </c>
      <c r="P220" s="70">
        <v>0.7425</v>
      </c>
    </row>
    <row r="221" spans="1:16" ht="15.75">
      <c r="A221">
        <v>13651</v>
      </c>
      <c r="B221" s="66" t="s">
        <v>547</v>
      </c>
      <c r="C221" s="67">
        <v>685</v>
      </c>
      <c r="D221" s="67">
        <v>792</v>
      </c>
      <c r="E221" s="67">
        <v>994</v>
      </c>
      <c r="F221" s="67">
        <v>1247</v>
      </c>
      <c r="G221" s="67">
        <v>1460</v>
      </c>
      <c r="H221" t="s">
        <v>671</v>
      </c>
      <c r="I221" s="63">
        <f t="shared" si="7"/>
        <v>1.9933999999999998</v>
      </c>
      <c r="J221">
        <f t="shared" si="6"/>
        <v>0.019934</v>
      </c>
      <c r="L221" s="69" t="s">
        <v>259</v>
      </c>
      <c r="M221" s="70">
        <v>1.8002</v>
      </c>
      <c r="N221" s="70">
        <v>1.4512</v>
      </c>
      <c r="O221" s="70">
        <v>0.0006</v>
      </c>
      <c r="P221" s="70">
        <v>0.5416</v>
      </c>
    </row>
    <row r="222" spans="1:16" ht="15.75">
      <c r="A222">
        <v>10654</v>
      </c>
      <c r="B222" s="66" t="s">
        <v>548</v>
      </c>
      <c r="C222" s="67">
        <v>582</v>
      </c>
      <c r="D222" s="67">
        <v>664</v>
      </c>
      <c r="E222" s="67">
        <v>760</v>
      </c>
      <c r="F222" s="67">
        <v>976</v>
      </c>
      <c r="G222" s="67">
        <v>1149</v>
      </c>
      <c r="H222" t="s">
        <v>667</v>
      </c>
      <c r="I222" s="63">
        <f t="shared" si="7"/>
        <v>1.6938999999999997</v>
      </c>
      <c r="J222">
        <f t="shared" si="6"/>
        <v>0.016939</v>
      </c>
      <c r="L222" s="69" t="s">
        <v>192</v>
      </c>
      <c r="M222" s="70">
        <v>1.4257</v>
      </c>
      <c r="N222" s="70">
        <v>1.5131</v>
      </c>
      <c r="O222" s="70">
        <v>0.0083</v>
      </c>
      <c r="P222" s="70">
        <v>0.1725</v>
      </c>
    </row>
    <row r="223" spans="1:16" ht="15.75">
      <c r="A223">
        <v>9657</v>
      </c>
      <c r="B223" s="66" t="s">
        <v>549</v>
      </c>
      <c r="C223" s="67">
        <v>731</v>
      </c>
      <c r="D223" s="67">
        <v>735</v>
      </c>
      <c r="E223" s="67">
        <v>960</v>
      </c>
      <c r="F223" s="67">
        <v>1251</v>
      </c>
      <c r="G223" s="67">
        <v>1298</v>
      </c>
      <c r="H223" t="s">
        <v>679</v>
      </c>
      <c r="I223" s="63">
        <f t="shared" si="7"/>
        <v>2.1747</v>
      </c>
      <c r="J223">
        <f t="shared" si="6"/>
        <v>0.021747000000000002</v>
      </c>
      <c r="L223" s="69" t="s">
        <v>170</v>
      </c>
      <c r="M223" s="70">
        <v>1.4635</v>
      </c>
      <c r="N223" s="70">
        <v>1.5076</v>
      </c>
      <c r="O223" s="70">
        <v>0.0068</v>
      </c>
      <c r="P223" s="70">
        <v>0.6603</v>
      </c>
    </row>
    <row r="224" spans="1:16" ht="15.75">
      <c r="A224">
        <v>4660</v>
      </c>
      <c r="B224" s="66" t="s">
        <v>550</v>
      </c>
      <c r="C224" s="67">
        <v>862</v>
      </c>
      <c r="D224" s="67">
        <v>1044</v>
      </c>
      <c r="E224" s="67">
        <v>1341</v>
      </c>
      <c r="F224" s="67">
        <v>1744</v>
      </c>
      <c r="G224" s="67">
        <v>1823</v>
      </c>
      <c r="H224" t="s">
        <v>678</v>
      </c>
      <c r="I224" s="63">
        <f t="shared" si="7"/>
        <v>2.096</v>
      </c>
      <c r="J224">
        <f t="shared" si="6"/>
        <v>0.020960000000000003</v>
      </c>
      <c r="L224" s="69" t="s">
        <v>109</v>
      </c>
      <c r="M224" s="70">
        <v>1.4667</v>
      </c>
      <c r="N224" s="70">
        <v>1.5526</v>
      </c>
      <c r="O224" s="70">
        <v>0.0216</v>
      </c>
      <c r="P224" s="70">
        <v>0.5218</v>
      </c>
    </row>
    <row r="225" spans="1:16" ht="15.75">
      <c r="A225">
        <v>1663</v>
      </c>
      <c r="B225" s="66" t="s">
        <v>597</v>
      </c>
      <c r="C225" s="67">
        <v>706</v>
      </c>
      <c r="D225" s="67">
        <v>858</v>
      </c>
      <c r="E225" s="67">
        <v>1006</v>
      </c>
      <c r="F225" s="67">
        <v>1262</v>
      </c>
      <c r="G225" s="67">
        <v>1497</v>
      </c>
      <c r="H225" t="s">
        <v>666</v>
      </c>
      <c r="I225" s="63">
        <f t="shared" si="7"/>
        <v>2.3929</v>
      </c>
      <c r="J225">
        <f t="shared" si="6"/>
        <v>0.023929000000000002</v>
      </c>
      <c r="L225" s="69" t="s">
        <v>56</v>
      </c>
      <c r="M225" s="70">
        <v>1.6206</v>
      </c>
      <c r="N225" s="70">
        <v>1.5535</v>
      </c>
      <c r="O225" s="70">
        <v>0.0035</v>
      </c>
      <c r="P225" s="70">
        <v>0.8359</v>
      </c>
    </row>
    <row r="226" spans="1:16" ht="15.75">
      <c r="A226">
        <v>13666</v>
      </c>
      <c r="B226" s="66" t="s">
        <v>551</v>
      </c>
      <c r="C226" s="67">
        <v>685</v>
      </c>
      <c r="D226" s="67">
        <v>792</v>
      </c>
      <c r="E226" s="67">
        <v>994</v>
      </c>
      <c r="F226" s="67">
        <v>1247</v>
      </c>
      <c r="G226" s="67">
        <v>1460</v>
      </c>
      <c r="H226" t="s">
        <v>671</v>
      </c>
      <c r="I226" s="63">
        <f t="shared" si="7"/>
        <v>1.9901</v>
      </c>
      <c r="J226">
        <f t="shared" si="6"/>
        <v>0.019901</v>
      </c>
      <c r="L226" s="69" t="s">
        <v>260</v>
      </c>
      <c r="M226" s="70">
        <v>1.4366</v>
      </c>
      <c r="N226" s="70">
        <v>1.5164</v>
      </c>
      <c r="O226" s="70">
        <v>0.0021</v>
      </c>
      <c r="P226" s="70">
        <v>0.4716</v>
      </c>
    </row>
    <row r="227" spans="1:16" ht="15.75">
      <c r="A227">
        <v>9669</v>
      </c>
      <c r="B227" s="66" t="s">
        <v>552</v>
      </c>
      <c r="C227" s="67">
        <v>731</v>
      </c>
      <c r="D227" s="67">
        <v>735</v>
      </c>
      <c r="E227" s="67">
        <v>960</v>
      </c>
      <c r="F227" s="67">
        <v>1251</v>
      </c>
      <c r="G227" s="67">
        <v>1298</v>
      </c>
      <c r="H227" t="s">
        <v>679</v>
      </c>
      <c r="I227" s="63">
        <f t="shared" si="7"/>
        <v>2.2878</v>
      </c>
      <c r="J227">
        <f t="shared" si="6"/>
        <v>0.022878</v>
      </c>
      <c r="L227" s="69" t="s">
        <v>171</v>
      </c>
      <c r="M227" s="70">
        <v>1.7217</v>
      </c>
      <c r="N227" s="70">
        <v>1.5141</v>
      </c>
      <c r="O227" s="70">
        <v>0.0038</v>
      </c>
      <c r="P227" s="70">
        <v>0.7699</v>
      </c>
    </row>
    <row r="228" spans="1:16" ht="15.75">
      <c r="A228">
        <v>5672</v>
      </c>
      <c r="B228" s="66" t="s">
        <v>553</v>
      </c>
      <c r="C228" s="67">
        <v>583</v>
      </c>
      <c r="D228" s="67">
        <v>595</v>
      </c>
      <c r="E228" s="67">
        <v>762</v>
      </c>
      <c r="F228" s="67">
        <v>955</v>
      </c>
      <c r="G228" s="67">
        <v>1030</v>
      </c>
      <c r="H228" t="s">
        <v>672</v>
      </c>
      <c r="I228" s="63">
        <f t="shared" si="7"/>
        <v>1.8599</v>
      </c>
      <c r="J228">
        <f t="shared" si="6"/>
        <v>0.018599</v>
      </c>
      <c r="L228" s="69" t="s">
        <v>129</v>
      </c>
      <c r="M228" s="70">
        <v>2.062</v>
      </c>
      <c r="N228" s="70">
        <v>1.5681</v>
      </c>
      <c r="O228" s="70">
        <v>0.0206</v>
      </c>
      <c r="P228" s="70">
        <v>0.2712</v>
      </c>
    </row>
    <row r="229" spans="1:16" ht="15.75">
      <c r="A229">
        <v>12675</v>
      </c>
      <c r="B229" s="66" t="s">
        <v>554</v>
      </c>
      <c r="C229" s="67">
        <v>780</v>
      </c>
      <c r="D229" s="67">
        <v>785</v>
      </c>
      <c r="E229" s="67">
        <v>1036</v>
      </c>
      <c r="F229" s="67">
        <v>1298</v>
      </c>
      <c r="G229" s="67">
        <v>1577</v>
      </c>
      <c r="H229" t="s">
        <v>675</v>
      </c>
      <c r="I229" s="63">
        <f t="shared" si="7"/>
        <v>1.9485000000000001</v>
      </c>
      <c r="J229">
        <f t="shared" si="6"/>
        <v>0.019485000000000002</v>
      </c>
      <c r="L229" s="69" t="s">
        <v>238</v>
      </c>
      <c r="M229" s="70">
        <v>1.5577</v>
      </c>
      <c r="N229" s="70">
        <v>1.541</v>
      </c>
      <c r="O229" s="70">
        <v>0.0033</v>
      </c>
      <c r="P229" s="70">
        <v>0.4042</v>
      </c>
    </row>
    <row r="230" spans="1:16" ht="15.75">
      <c r="A230">
        <v>3678</v>
      </c>
      <c r="B230" s="66" t="s">
        <v>555</v>
      </c>
      <c r="C230" s="67">
        <v>710</v>
      </c>
      <c r="D230" s="67">
        <v>724</v>
      </c>
      <c r="E230" s="67">
        <v>882</v>
      </c>
      <c r="F230" s="67">
        <v>1105</v>
      </c>
      <c r="G230" s="67">
        <v>1192</v>
      </c>
      <c r="H230" t="s">
        <v>674</v>
      </c>
      <c r="I230" s="63">
        <f t="shared" si="7"/>
        <v>2.2586</v>
      </c>
      <c r="J230">
        <f t="shared" si="6"/>
        <v>0.022586</v>
      </c>
      <c r="L230" s="69" t="s">
        <v>92</v>
      </c>
      <c r="M230" s="70">
        <v>1.4088</v>
      </c>
      <c r="N230" s="70">
        <v>1.6025</v>
      </c>
      <c r="O230" s="70">
        <v>0.0045</v>
      </c>
      <c r="P230" s="70">
        <v>0.6516</v>
      </c>
    </row>
    <row r="231" spans="1:16" ht="15.75">
      <c r="A231">
        <v>11681</v>
      </c>
      <c r="B231" s="66" t="s">
        <v>556</v>
      </c>
      <c r="C231" s="67">
        <v>774</v>
      </c>
      <c r="D231" s="67">
        <v>788</v>
      </c>
      <c r="E231" s="67">
        <v>939</v>
      </c>
      <c r="F231" s="67">
        <v>1260</v>
      </c>
      <c r="G231" s="67">
        <v>1355</v>
      </c>
      <c r="H231" t="s">
        <v>677</v>
      </c>
      <c r="I231" s="63">
        <f t="shared" si="7"/>
        <v>1.8764000000000003</v>
      </c>
      <c r="J231">
        <f t="shared" si="6"/>
        <v>0.018764000000000003</v>
      </c>
      <c r="L231" s="69" t="s">
        <v>219</v>
      </c>
      <c r="M231" s="70">
        <v>1.3866</v>
      </c>
      <c r="N231" s="70">
        <v>1.5094</v>
      </c>
      <c r="O231" s="70">
        <v>0.0051</v>
      </c>
      <c r="P231" s="70">
        <v>0.3619</v>
      </c>
    </row>
    <row r="232" spans="1:16" ht="15.75">
      <c r="A232">
        <v>1684</v>
      </c>
      <c r="B232" s="66" t="s">
        <v>557</v>
      </c>
      <c r="C232" s="67">
        <v>706</v>
      </c>
      <c r="D232" s="67">
        <v>858</v>
      </c>
      <c r="E232" s="67">
        <v>1006</v>
      </c>
      <c r="F232" s="67">
        <v>1262</v>
      </c>
      <c r="G232" s="67">
        <v>1497</v>
      </c>
      <c r="H232" t="s">
        <v>666</v>
      </c>
      <c r="I232" s="63">
        <f t="shared" si="7"/>
        <v>1.9448</v>
      </c>
      <c r="J232">
        <f t="shared" si="6"/>
        <v>0.019448</v>
      </c>
      <c r="L232" s="69" t="s">
        <v>57</v>
      </c>
      <c r="M232" s="70">
        <v>1.6317</v>
      </c>
      <c r="N232" s="70">
        <v>1.5642</v>
      </c>
      <c r="O232" s="70">
        <v>0</v>
      </c>
      <c r="P232" s="70">
        <v>0.3806</v>
      </c>
    </row>
    <row r="233" spans="1:16" ht="15.75">
      <c r="A233">
        <v>13687</v>
      </c>
      <c r="B233" s="66" t="s">
        <v>558</v>
      </c>
      <c r="C233" s="67">
        <v>685</v>
      </c>
      <c r="D233" s="67">
        <v>792</v>
      </c>
      <c r="E233" s="67">
        <v>994</v>
      </c>
      <c r="F233" s="67">
        <v>1247</v>
      </c>
      <c r="G233" s="67">
        <v>1460</v>
      </c>
      <c r="H233" t="s">
        <v>671</v>
      </c>
      <c r="I233" s="63">
        <f t="shared" si="7"/>
        <v>2.1892</v>
      </c>
      <c r="J233">
        <f t="shared" si="6"/>
        <v>0.021892000000000002</v>
      </c>
      <c r="L233" s="69" t="s">
        <v>261</v>
      </c>
      <c r="M233" s="70">
        <v>1.5265</v>
      </c>
      <c r="N233" s="70">
        <v>1.5962</v>
      </c>
      <c r="O233" s="70">
        <v>0</v>
      </c>
      <c r="P233" s="70">
        <v>0.593</v>
      </c>
    </row>
    <row r="234" spans="1:16" ht="15.75">
      <c r="A234">
        <v>5689</v>
      </c>
      <c r="B234" s="66" t="s">
        <v>600</v>
      </c>
      <c r="C234" s="67">
        <v>583</v>
      </c>
      <c r="D234" s="67">
        <v>595</v>
      </c>
      <c r="E234" s="67">
        <v>762</v>
      </c>
      <c r="F234" s="67">
        <v>955</v>
      </c>
      <c r="G234" s="67">
        <v>1030</v>
      </c>
      <c r="H234" t="s">
        <v>672</v>
      </c>
      <c r="I234" s="63">
        <f t="shared" si="7"/>
        <v>1.6179000000000001</v>
      </c>
      <c r="J234">
        <f t="shared" si="6"/>
        <v>0.016179000000000002</v>
      </c>
      <c r="L234" s="69" t="s">
        <v>130</v>
      </c>
      <c r="M234" s="70">
        <v>0</v>
      </c>
      <c r="N234" s="70">
        <v>1.4416</v>
      </c>
      <c r="O234" s="70">
        <v>0</v>
      </c>
      <c r="P234" s="70">
        <v>0.1763</v>
      </c>
    </row>
    <row r="235" spans="1:16" ht="15.75">
      <c r="A235">
        <v>12690</v>
      </c>
      <c r="B235" s="66" t="s">
        <v>559</v>
      </c>
      <c r="C235" s="67">
        <v>780</v>
      </c>
      <c r="D235" s="67">
        <v>785</v>
      </c>
      <c r="E235" s="67">
        <v>1036</v>
      </c>
      <c r="F235" s="67">
        <v>1298</v>
      </c>
      <c r="G235" s="67">
        <v>1577</v>
      </c>
      <c r="H235" t="s">
        <v>675</v>
      </c>
      <c r="I235" s="63">
        <f t="shared" si="7"/>
        <v>1.9727000000000001</v>
      </c>
      <c r="J235">
        <f t="shared" si="6"/>
        <v>0.019727</v>
      </c>
      <c r="L235" s="69" t="s">
        <v>239</v>
      </c>
      <c r="M235" s="70">
        <v>1.5821</v>
      </c>
      <c r="N235" s="70">
        <v>1.5656</v>
      </c>
      <c r="O235" s="70">
        <v>0</v>
      </c>
      <c r="P235" s="70">
        <v>0.4071</v>
      </c>
    </row>
    <row r="236" spans="1:16" ht="15.75">
      <c r="A236">
        <v>5692</v>
      </c>
      <c r="B236" s="66" t="s">
        <v>601</v>
      </c>
      <c r="C236" s="67">
        <v>583</v>
      </c>
      <c r="D236" s="67">
        <v>595</v>
      </c>
      <c r="E236" s="67">
        <v>762</v>
      </c>
      <c r="F236" s="67">
        <v>955</v>
      </c>
      <c r="G236" s="67">
        <v>1030</v>
      </c>
      <c r="H236" t="s">
        <v>672</v>
      </c>
      <c r="I236" s="63">
        <f t="shared" si="7"/>
        <v>1.6725999999999999</v>
      </c>
      <c r="J236">
        <f t="shared" si="6"/>
        <v>0.016725999999999998</v>
      </c>
      <c r="L236" s="69" t="s">
        <v>342</v>
      </c>
      <c r="M236" s="70">
        <v>0.9432</v>
      </c>
      <c r="N236" s="70">
        <v>1.4903</v>
      </c>
      <c r="O236" s="70">
        <v>0</v>
      </c>
      <c r="P236" s="70">
        <v>0.1823</v>
      </c>
    </row>
    <row r="237" spans="1:16" ht="15.75">
      <c r="A237">
        <v>9693</v>
      </c>
      <c r="B237" s="66" t="s">
        <v>560</v>
      </c>
      <c r="C237" s="67">
        <v>731</v>
      </c>
      <c r="D237" s="67">
        <v>735</v>
      </c>
      <c r="E237" s="67">
        <v>960</v>
      </c>
      <c r="F237" s="67">
        <v>1251</v>
      </c>
      <c r="G237" s="67">
        <v>1298</v>
      </c>
      <c r="H237" t="s">
        <v>679</v>
      </c>
      <c r="I237" s="63">
        <f t="shared" si="7"/>
        <v>2.0995999999999997</v>
      </c>
      <c r="J237">
        <f t="shared" si="6"/>
        <v>0.020995999999999997</v>
      </c>
      <c r="L237" s="69" t="s">
        <v>172</v>
      </c>
      <c r="M237" s="70">
        <v>1.2978</v>
      </c>
      <c r="N237" s="70">
        <v>1.537</v>
      </c>
      <c r="O237" s="70">
        <v>0.005</v>
      </c>
      <c r="P237" s="70">
        <v>0.5576</v>
      </c>
    </row>
    <row r="238" spans="1:16" ht="15.75">
      <c r="A238">
        <v>12696</v>
      </c>
      <c r="B238" s="66" t="s">
        <v>561</v>
      </c>
      <c r="C238" s="67">
        <v>780</v>
      </c>
      <c r="D238" s="67">
        <v>785</v>
      </c>
      <c r="E238" s="67">
        <v>1036</v>
      </c>
      <c r="F238" s="67">
        <v>1298</v>
      </c>
      <c r="G238" s="67">
        <v>1577</v>
      </c>
      <c r="H238" t="s">
        <v>675</v>
      </c>
      <c r="I238" s="63">
        <f t="shared" si="7"/>
        <v>1.9852</v>
      </c>
      <c r="J238">
        <f t="shared" si="6"/>
        <v>0.019852</v>
      </c>
      <c r="L238" s="69" t="s">
        <v>240</v>
      </c>
      <c r="M238" s="70">
        <v>1.5648</v>
      </c>
      <c r="N238" s="70">
        <v>1.5485</v>
      </c>
      <c r="O238" s="70">
        <v>0.0016</v>
      </c>
      <c r="P238" s="70">
        <v>0.4351</v>
      </c>
    </row>
    <row r="239" spans="1:16" ht="15.75">
      <c r="A239">
        <v>3699</v>
      </c>
      <c r="B239" s="66" t="s">
        <v>562</v>
      </c>
      <c r="C239" s="67">
        <v>710</v>
      </c>
      <c r="D239" s="67">
        <v>724</v>
      </c>
      <c r="E239" s="67">
        <v>882</v>
      </c>
      <c r="F239" s="67">
        <v>1105</v>
      </c>
      <c r="G239" s="67">
        <v>1192</v>
      </c>
      <c r="H239" t="s">
        <v>674</v>
      </c>
      <c r="I239" s="63">
        <f t="shared" si="7"/>
        <v>2.0032</v>
      </c>
      <c r="J239">
        <f t="shared" si="6"/>
        <v>0.020032</v>
      </c>
      <c r="L239" s="69" t="s">
        <v>93</v>
      </c>
      <c r="M239" s="70">
        <v>1.5286</v>
      </c>
      <c r="N239" s="70">
        <v>1.5778</v>
      </c>
      <c r="O239" s="70">
        <v>0.0022</v>
      </c>
      <c r="P239" s="70">
        <v>0.4232</v>
      </c>
    </row>
    <row r="240" spans="1:16" ht="15.75">
      <c r="A240">
        <v>8702</v>
      </c>
      <c r="B240" s="66" t="s">
        <v>563</v>
      </c>
      <c r="C240" s="67">
        <v>785</v>
      </c>
      <c r="D240" s="67">
        <v>829</v>
      </c>
      <c r="E240" s="67">
        <v>988</v>
      </c>
      <c r="F240" s="67">
        <v>1238</v>
      </c>
      <c r="G240" s="67">
        <v>1493</v>
      </c>
      <c r="H240" t="s">
        <v>676</v>
      </c>
      <c r="I240" s="63">
        <f t="shared" si="7"/>
        <v>2.1059</v>
      </c>
      <c r="J240">
        <f t="shared" si="6"/>
        <v>0.021059</v>
      </c>
      <c r="L240" s="69" t="s">
        <v>156</v>
      </c>
      <c r="M240" s="70">
        <v>1.5165</v>
      </c>
      <c r="N240" s="70">
        <v>1.5926</v>
      </c>
      <c r="O240" s="70">
        <v>0</v>
      </c>
      <c r="P240" s="70">
        <v>0.5133</v>
      </c>
    </row>
    <row r="241" spans="1:16" ht="15.75">
      <c r="A241">
        <v>14705</v>
      </c>
      <c r="B241" s="66" t="s">
        <v>564</v>
      </c>
      <c r="C241" s="67">
        <v>684</v>
      </c>
      <c r="D241" s="67">
        <v>810</v>
      </c>
      <c r="E241" s="67">
        <v>988</v>
      </c>
      <c r="F241" s="67">
        <v>1363</v>
      </c>
      <c r="G241" s="67">
        <v>1559</v>
      </c>
      <c r="H241" t="s">
        <v>669</v>
      </c>
      <c r="I241" s="63">
        <f t="shared" si="7"/>
        <v>2.1725000000000003</v>
      </c>
      <c r="J241">
        <f t="shared" si="6"/>
        <v>0.021725000000000005</v>
      </c>
      <c r="L241" s="69" t="s">
        <v>285</v>
      </c>
      <c r="M241" s="70">
        <v>1.5256</v>
      </c>
      <c r="N241" s="70">
        <v>1.5638</v>
      </c>
      <c r="O241" s="70">
        <v>0</v>
      </c>
      <c r="P241" s="70">
        <v>0.6087</v>
      </c>
    </row>
    <row r="242" spans="1:16" ht="15.75">
      <c r="A242">
        <v>11708</v>
      </c>
      <c r="B242" s="66" t="s">
        <v>565</v>
      </c>
      <c r="C242" s="67">
        <v>774</v>
      </c>
      <c r="D242" s="67">
        <v>788</v>
      </c>
      <c r="E242" s="67">
        <v>939</v>
      </c>
      <c r="F242" s="67">
        <v>1260</v>
      </c>
      <c r="G242" s="67">
        <v>1355</v>
      </c>
      <c r="H242" t="s">
        <v>677</v>
      </c>
      <c r="I242" s="63">
        <f t="shared" si="7"/>
        <v>1.9625000000000001</v>
      </c>
      <c r="J242">
        <f t="shared" si="6"/>
        <v>0.019625</v>
      </c>
      <c r="L242" s="69" t="s">
        <v>220</v>
      </c>
      <c r="M242" s="70">
        <v>1.2929</v>
      </c>
      <c r="N242" s="70">
        <v>1.5333</v>
      </c>
      <c r="O242" s="70">
        <v>0.0011</v>
      </c>
      <c r="P242" s="70">
        <v>0.4281</v>
      </c>
    </row>
    <row r="243" spans="1:16" ht="15.75">
      <c r="A243">
        <v>9711</v>
      </c>
      <c r="B243" s="66" t="s">
        <v>683</v>
      </c>
      <c r="C243" s="67">
        <v>731</v>
      </c>
      <c r="D243" s="67">
        <v>735</v>
      </c>
      <c r="E243" s="67">
        <v>960</v>
      </c>
      <c r="F243" s="67">
        <v>1251</v>
      </c>
      <c r="G243" s="67">
        <v>1298</v>
      </c>
      <c r="H243" t="s">
        <v>679</v>
      </c>
      <c r="I243" s="63">
        <f t="shared" si="7"/>
        <v>1.9421</v>
      </c>
      <c r="J243">
        <f t="shared" si="6"/>
        <v>0.019421</v>
      </c>
      <c r="L243" s="69" t="s">
        <v>173</v>
      </c>
      <c r="M243" s="70">
        <v>1.6364</v>
      </c>
      <c r="N243" s="70">
        <v>1.6486</v>
      </c>
      <c r="O243" s="70">
        <v>0</v>
      </c>
      <c r="P243" s="70">
        <v>0.2935</v>
      </c>
    </row>
    <row r="244" spans="1:16" ht="15.75">
      <c r="A244">
        <v>9714</v>
      </c>
      <c r="B244" s="66" t="s">
        <v>566</v>
      </c>
      <c r="C244" s="67">
        <v>731</v>
      </c>
      <c r="D244" s="67">
        <v>735</v>
      </c>
      <c r="E244" s="67">
        <v>960</v>
      </c>
      <c r="F244" s="67">
        <v>1251</v>
      </c>
      <c r="G244" s="67">
        <v>1298</v>
      </c>
      <c r="H244" t="s">
        <v>679</v>
      </c>
      <c r="I244" s="63">
        <f t="shared" si="7"/>
        <v>2.4304</v>
      </c>
      <c r="J244">
        <f t="shared" si="6"/>
        <v>0.024304000000000003</v>
      </c>
      <c r="L244" s="69" t="s">
        <v>174</v>
      </c>
      <c r="M244" s="70">
        <v>1.8844</v>
      </c>
      <c r="N244" s="70">
        <v>1.6572</v>
      </c>
      <c r="O244" s="70">
        <v>0</v>
      </c>
      <c r="P244" s="70">
        <v>0.7732</v>
      </c>
    </row>
    <row r="245" spans="1:16" ht="15.75">
      <c r="A245">
        <v>11723</v>
      </c>
      <c r="B245" s="66" t="s">
        <v>567</v>
      </c>
      <c r="C245" s="67">
        <v>774</v>
      </c>
      <c r="D245" s="67">
        <v>788</v>
      </c>
      <c r="E245" s="67">
        <v>939</v>
      </c>
      <c r="F245" s="67">
        <v>1260</v>
      </c>
      <c r="G245" s="67">
        <v>1355</v>
      </c>
      <c r="H245" t="s">
        <v>677</v>
      </c>
      <c r="I245" s="63">
        <f t="shared" si="7"/>
        <v>2.538</v>
      </c>
      <c r="J245">
        <f t="shared" si="6"/>
        <v>0.02538</v>
      </c>
      <c r="L245" s="69" t="s">
        <v>221</v>
      </c>
      <c r="M245" s="70">
        <v>1.3785</v>
      </c>
      <c r="N245" s="70">
        <v>1.6521</v>
      </c>
      <c r="O245" s="70">
        <v>0</v>
      </c>
      <c r="P245" s="70">
        <v>0.8859</v>
      </c>
    </row>
    <row r="246" spans="1:16" ht="15.75">
      <c r="A246">
        <v>11735</v>
      </c>
      <c r="B246" s="66" t="s">
        <v>568</v>
      </c>
      <c r="C246" s="67">
        <v>774</v>
      </c>
      <c r="D246" s="67">
        <v>788</v>
      </c>
      <c r="E246" s="67">
        <v>939</v>
      </c>
      <c r="F246" s="67">
        <v>1260</v>
      </c>
      <c r="G246" s="67">
        <v>1355</v>
      </c>
      <c r="H246" t="s">
        <v>677</v>
      </c>
      <c r="I246" s="63">
        <f t="shared" si="7"/>
        <v>2.366</v>
      </c>
      <c r="J246">
        <f t="shared" si="6"/>
        <v>0.02366</v>
      </c>
      <c r="L246" s="69" t="s">
        <v>222</v>
      </c>
      <c r="M246" s="70">
        <v>1.4172</v>
      </c>
      <c r="N246" s="70">
        <v>1.5384</v>
      </c>
      <c r="O246" s="70">
        <v>0.0627</v>
      </c>
      <c r="P246" s="70">
        <v>0.7649</v>
      </c>
    </row>
    <row r="247" spans="1:16" ht="15.75">
      <c r="A247">
        <v>14738</v>
      </c>
      <c r="B247" s="66" t="s">
        <v>569</v>
      </c>
      <c r="C247" s="67">
        <v>684</v>
      </c>
      <c r="D247" s="67">
        <v>810</v>
      </c>
      <c r="E247" s="67">
        <v>988</v>
      </c>
      <c r="F247" s="67">
        <v>1363</v>
      </c>
      <c r="G247" s="67">
        <v>1559</v>
      </c>
      <c r="H247" t="s">
        <v>669</v>
      </c>
      <c r="I247" s="63">
        <f t="shared" si="7"/>
        <v>2.0343</v>
      </c>
      <c r="J247">
        <f t="shared" si="6"/>
        <v>0.020343</v>
      </c>
      <c r="L247" s="69" t="s">
        <v>287</v>
      </c>
      <c r="M247" s="70">
        <v>1.8629</v>
      </c>
      <c r="N247" s="70">
        <v>1.563</v>
      </c>
      <c r="O247" s="70">
        <v>0</v>
      </c>
      <c r="P247" s="70">
        <v>0.4713</v>
      </c>
    </row>
    <row r="248" spans="1:16" ht="15.75">
      <c r="A248">
        <v>10717</v>
      </c>
      <c r="B248" s="66" t="s">
        <v>570</v>
      </c>
      <c r="C248" s="67">
        <v>582</v>
      </c>
      <c r="D248" s="67">
        <v>664</v>
      </c>
      <c r="E248" s="67">
        <v>760</v>
      </c>
      <c r="F248" s="67">
        <v>976</v>
      </c>
      <c r="G248" s="67">
        <v>1149</v>
      </c>
      <c r="H248" t="s">
        <v>667</v>
      </c>
      <c r="I248" s="63">
        <f t="shared" si="7"/>
        <v>2.1949</v>
      </c>
      <c r="J248">
        <f t="shared" si="6"/>
        <v>0.021949</v>
      </c>
      <c r="L248" s="69" t="s">
        <v>193</v>
      </c>
      <c r="M248" s="70">
        <v>1.3966</v>
      </c>
      <c r="N248" s="70">
        <v>1.5863</v>
      </c>
      <c r="O248" s="70">
        <v>0.0029</v>
      </c>
      <c r="P248" s="70">
        <v>0.6057</v>
      </c>
    </row>
    <row r="249" spans="1:16" ht="15.75">
      <c r="A249">
        <v>4720</v>
      </c>
      <c r="B249" s="66" t="s">
        <v>571</v>
      </c>
      <c r="C249" s="67">
        <v>862</v>
      </c>
      <c r="D249" s="67">
        <v>1044</v>
      </c>
      <c r="E249" s="67">
        <v>1341</v>
      </c>
      <c r="F249" s="67">
        <v>1744</v>
      </c>
      <c r="G249" s="67">
        <v>1823</v>
      </c>
      <c r="H249" t="s">
        <v>678</v>
      </c>
      <c r="I249" s="63">
        <f t="shared" si="7"/>
        <v>2.1963</v>
      </c>
      <c r="J249">
        <f t="shared" si="6"/>
        <v>0.021963</v>
      </c>
      <c r="L249" s="69" t="s">
        <v>110</v>
      </c>
      <c r="M249" s="70">
        <v>1.4343</v>
      </c>
      <c r="N249" s="70">
        <v>1.5442</v>
      </c>
      <c r="O249" s="70">
        <v>0.006</v>
      </c>
      <c r="P249" s="70">
        <v>0.6461</v>
      </c>
    </row>
    <row r="250" spans="1:16" ht="15.75">
      <c r="A250">
        <v>13726</v>
      </c>
      <c r="B250" s="66" t="s">
        <v>572</v>
      </c>
      <c r="C250" s="67">
        <v>685</v>
      </c>
      <c r="D250" s="67">
        <v>792</v>
      </c>
      <c r="E250" s="67">
        <v>994</v>
      </c>
      <c r="F250" s="67">
        <v>1247</v>
      </c>
      <c r="G250" s="67">
        <v>1460</v>
      </c>
      <c r="H250" t="s">
        <v>671</v>
      </c>
      <c r="I250" s="63">
        <f t="shared" si="7"/>
        <v>2.2977</v>
      </c>
      <c r="J250">
        <f t="shared" si="6"/>
        <v>0.022976999999999997</v>
      </c>
      <c r="L250" s="69" t="s">
        <v>262</v>
      </c>
      <c r="M250" s="70">
        <v>1.668</v>
      </c>
      <c r="N250" s="70">
        <v>1.5856</v>
      </c>
      <c r="O250" s="70">
        <v>0.0027</v>
      </c>
      <c r="P250" s="70">
        <v>0.7094</v>
      </c>
    </row>
    <row r="251" spans="1:16" ht="15.75">
      <c r="A251">
        <v>10729</v>
      </c>
      <c r="B251" s="66" t="s">
        <v>573</v>
      </c>
      <c r="C251" s="67">
        <v>582</v>
      </c>
      <c r="D251" s="67">
        <v>664</v>
      </c>
      <c r="E251" s="67">
        <v>760</v>
      </c>
      <c r="F251" s="67">
        <v>976</v>
      </c>
      <c r="G251" s="67">
        <v>1149</v>
      </c>
      <c r="H251" t="s">
        <v>667</v>
      </c>
      <c r="I251" s="63">
        <f t="shared" si="7"/>
        <v>2.0584000000000002</v>
      </c>
      <c r="J251">
        <f t="shared" si="6"/>
        <v>0.020584</v>
      </c>
      <c r="L251" s="69" t="s">
        <v>194</v>
      </c>
      <c r="M251" s="70">
        <v>1.4786</v>
      </c>
      <c r="N251" s="70">
        <v>1.5723</v>
      </c>
      <c r="O251" s="70">
        <v>0.0015</v>
      </c>
      <c r="P251" s="70">
        <v>0.4846</v>
      </c>
    </row>
    <row r="252" spans="1:16" ht="15.75">
      <c r="A252">
        <v>14732</v>
      </c>
      <c r="B252" s="66" t="s">
        <v>574</v>
      </c>
      <c r="C252" s="67">
        <v>684</v>
      </c>
      <c r="D252" s="67">
        <v>810</v>
      </c>
      <c r="E252" s="67">
        <v>988</v>
      </c>
      <c r="F252" s="67">
        <v>1363</v>
      </c>
      <c r="G252" s="67">
        <v>1559</v>
      </c>
      <c r="H252" t="s">
        <v>669</v>
      </c>
      <c r="I252" s="63">
        <f t="shared" si="7"/>
        <v>2.0631</v>
      </c>
      <c r="J252">
        <f t="shared" si="6"/>
        <v>0.020631</v>
      </c>
      <c r="L252" s="69" t="s">
        <v>286</v>
      </c>
      <c r="M252" s="70">
        <v>1.5052</v>
      </c>
      <c r="N252" s="70">
        <v>1.6095</v>
      </c>
      <c r="O252" s="70">
        <v>0.0015</v>
      </c>
      <c r="P252" s="70">
        <v>0.4521</v>
      </c>
    </row>
    <row r="253" spans="1:16" ht="15.75">
      <c r="A253">
        <v>1741</v>
      </c>
      <c r="B253" s="66" t="s">
        <v>575</v>
      </c>
      <c r="C253" s="67">
        <v>706</v>
      </c>
      <c r="D253" s="67">
        <v>858</v>
      </c>
      <c r="E253" s="67">
        <v>1006</v>
      </c>
      <c r="F253" s="67">
        <v>1262</v>
      </c>
      <c r="G253" s="67">
        <v>1497</v>
      </c>
      <c r="H253" t="s">
        <v>666</v>
      </c>
      <c r="I253" s="63">
        <f t="shared" si="7"/>
        <v>2.0151</v>
      </c>
      <c r="J253">
        <f t="shared" si="6"/>
        <v>0.020151</v>
      </c>
      <c r="L253" s="69" t="s">
        <v>58</v>
      </c>
      <c r="M253" s="70">
        <v>1.5734</v>
      </c>
      <c r="N253" s="70">
        <v>1.5789</v>
      </c>
      <c r="O253" s="70">
        <v>0.0004</v>
      </c>
      <c r="P253" s="70">
        <v>0.4358</v>
      </c>
    </row>
    <row r="254" spans="1:16" ht="15.75">
      <c r="A254">
        <v>3744</v>
      </c>
      <c r="B254" s="66" t="s">
        <v>576</v>
      </c>
      <c r="C254" s="67">
        <v>710</v>
      </c>
      <c r="D254" s="67">
        <v>724</v>
      </c>
      <c r="E254" s="67">
        <v>882</v>
      </c>
      <c r="F254" s="67">
        <v>1105</v>
      </c>
      <c r="G254" s="67">
        <v>1192</v>
      </c>
      <c r="H254" t="s">
        <v>674</v>
      </c>
      <c r="I254" s="63">
        <f t="shared" si="7"/>
        <v>2.2778</v>
      </c>
      <c r="J254">
        <f t="shared" si="6"/>
        <v>0.022778</v>
      </c>
      <c r="L254" s="69" t="s">
        <v>94</v>
      </c>
      <c r="M254" s="70">
        <v>1.5606</v>
      </c>
      <c r="N254" s="70">
        <v>1.5591</v>
      </c>
      <c r="O254" s="70">
        <v>0.0059</v>
      </c>
      <c r="P254" s="70">
        <v>0.7128</v>
      </c>
    </row>
    <row r="255" spans="1:16" ht="15.75">
      <c r="A255">
        <v>1750</v>
      </c>
      <c r="B255" s="66" t="s">
        <v>577</v>
      </c>
      <c r="C255" s="67">
        <v>706</v>
      </c>
      <c r="D255" s="67">
        <v>858</v>
      </c>
      <c r="E255" s="67">
        <v>1006</v>
      </c>
      <c r="F255" s="67">
        <v>1262</v>
      </c>
      <c r="G255" s="67">
        <v>1497</v>
      </c>
      <c r="H255" t="s">
        <v>666</v>
      </c>
      <c r="I255" s="63">
        <f t="shared" si="7"/>
        <v>2.2500999999999998</v>
      </c>
      <c r="J255">
        <f t="shared" si="6"/>
        <v>0.022500999999999997</v>
      </c>
      <c r="L255" s="69" t="s">
        <v>59</v>
      </c>
      <c r="M255" s="70">
        <v>1.3646</v>
      </c>
      <c r="N255" s="70">
        <v>1.5611</v>
      </c>
      <c r="O255" s="70">
        <v>0.0012</v>
      </c>
      <c r="P255" s="70">
        <v>0.6878</v>
      </c>
    </row>
    <row r="256" spans="1:16" ht="15.75">
      <c r="A256">
        <v>13753</v>
      </c>
      <c r="B256" s="66" t="s">
        <v>578</v>
      </c>
      <c r="C256" s="67">
        <v>685</v>
      </c>
      <c r="D256" s="67">
        <v>792</v>
      </c>
      <c r="E256" s="67">
        <v>994</v>
      </c>
      <c r="F256" s="67">
        <v>1247</v>
      </c>
      <c r="G256" s="67">
        <v>1460</v>
      </c>
      <c r="H256" t="s">
        <v>671</v>
      </c>
      <c r="I256" s="63">
        <f t="shared" si="7"/>
        <v>2.2184</v>
      </c>
      <c r="J256">
        <f t="shared" si="6"/>
        <v>0.022184</v>
      </c>
      <c r="L256" s="69" t="s">
        <v>263</v>
      </c>
      <c r="M256" s="70">
        <v>2.0133</v>
      </c>
      <c r="N256" s="70">
        <v>1.5901</v>
      </c>
      <c r="O256" s="70">
        <v>0.0033</v>
      </c>
      <c r="P256" s="70">
        <v>0.625</v>
      </c>
    </row>
    <row r="257" spans="1:16" ht="15.75">
      <c r="A257">
        <v>9756</v>
      </c>
      <c r="B257" s="66" t="s">
        <v>579</v>
      </c>
      <c r="C257" s="67">
        <v>731</v>
      </c>
      <c r="D257" s="67">
        <v>735</v>
      </c>
      <c r="E257" s="67">
        <v>960</v>
      </c>
      <c r="F257" s="67">
        <v>1251</v>
      </c>
      <c r="G257" s="67">
        <v>1298</v>
      </c>
      <c r="H257" t="s">
        <v>679</v>
      </c>
      <c r="I257" s="63">
        <f t="shared" si="7"/>
        <v>2.1255</v>
      </c>
      <c r="J257">
        <f t="shared" si="6"/>
        <v>0.021255000000000003</v>
      </c>
      <c r="L257" s="69" t="s">
        <v>175</v>
      </c>
      <c r="M257" s="70">
        <v>1.3563</v>
      </c>
      <c r="N257" s="70">
        <v>1.5457</v>
      </c>
      <c r="O257" s="70">
        <v>0.0051</v>
      </c>
      <c r="P257" s="70">
        <v>0.5747</v>
      </c>
    </row>
    <row r="258" spans="1:16" ht="15.75">
      <c r="A258">
        <v>4759</v>
      </c>
      <c r="B258" s="66" t="s">
        <v>580</v>
      </c>
      <c r="C258" s="67">
        <v>862</v>
      </c>
      <c r="D258" s="67">
        <v>1044</v>
      </c>
      <c r="E258" s="67">
        <v>1341</v>
      </c>
      <c r="F258" s="67">
        <v>1744</v>
      </c>
      <c r="G258" s="67">
        <v>1823</v>
      </c>
      <c r="H258" t="s">
        <v>678</v>
      </c>
      <c r="I258" s="63">
        <f t="shared" si="7"/>
        <v>1.7804</v>
      </c>
      <c r="J258">
        <f t="shared" si="6"/>
        <v>0.017804</v>
      </c>
      <c r="L258" s="69" t="s">
        <v>111</v>
      </c>
      <c r="M258" s="70">
        <v>1.4131</v>
      </c>
      <c r="N258" s="70">
        <v>1.528</v>
      </c>
      <c r="O258" s="70">
        <v>0.0005</v>
      </c>
      <c r="P258" s="70">
        <v>0.2519</v>
      </c>
    </row>
    <row r="259" spans="1:16" ht="15.75">
      <c r="A259">
        <v>13762</v>
      </c>
      <c r="B259" s="66" t="s">
        <v>581</v>
      </c>
      <c r="C259" s="67">
        <v>685</v>
      </c>
      <c r="D259" s="67">
        <v>792</v>
      </c>
      <c r="E259" s="67">
        <v>994</v>
      </c>
      <c r="F259" s="67">
        <v>1247</v>
      </c>
      <c r="G259" s="67">
        <v>1460</v>
      </c>
      <c r="H259" t="s">
        <v>671</v>
      </c>
      <c r="I259" s="63">
        <f t="shared" si="7"/>
        <v>2.0294</v>
      </c>
      <c r="J259">
        <f t="shared" si="6"/>
        <v>0.020294</v>
      </c>
      <c r="L259" s="69" t="s">
        <v>264</v>
      </c>
      <c r="M259" s="70">
        <v>1.9127</v>
      </c>
      <c r="N259" s="70">
        <v>1.5322</v>
      </c>
      <c r="O259" s="70">
        <v>0.0014</v>
      </c>
      <c r="P259" s="70">
        <v>0.4958</v>
      </c>
    </row>
    <row r="260" spans="1:16" ht="15.75">
      <c r="A260">
        <v>13765</v>
      </c>
      <c r="B260" s="66" t="s">
        <v>582</v>
      </c>
      <c r="C260" s="67">
        <v>685</v>
      </c>
      <c r="D260" s="67">
        <v>792</v>
      </c>
      <c r="E260" s="67">
        <v>994</v>
      </c>
      <c r="F260" s="67">
        <v>1247</v>
      </c>
      <c r="G260" s="67">
        <v>1460</v>
      </c>
      <c r="H260" t="s">
        <v>671</v>
      </c>
      <c r="I260" s="63">
        <f t="shared" si="7"/>
        <v>2.3067</v>
      </c>
      <c r="J260">
        <f t="shared" si="6"/>
        <v>0.023067</v>
      </c>
      <c r="L260" s="69" t="s">
        <v>265</v>
      </c>
      <c r="M260" s="70">
        <v>1.8641</v>
      </c>
      <c r="N260" s="70">
        <v>1.6192</v>
      </c>
      <c r="O260" s="70">
        <v>0</v>
      </c>
      <c r="P260" s="70">
        <v>0.6875</v>
      </c>
    </row>
    <row r="261" spans="1:16" ht="15.75">
      <c r="A261">
        <v>14768</v>
      </c>
      <c r="B261" s="66" t="s">
        <v>583</v>
      </c>
      <c r="C261" s="67">
        <v>684</v>
      </c>
      <c r="D261" s="67">
        <v>810</v>
      </c>
      <c r="E261" s="67">
        <v>988</v>
      </c>
      <c r="F261" s="67">
        <v>1363</v>
      </c>
      <c r="G261" s="67">
        <v>1559</v>
      </c>
      <c r="H261" t="s">
        <v>669</v>
      </c>
      <c r="I261" s="63">
        <f t="shared" si="7"/>
        <v>3.1116</v>
      </c>
      <c r="J261">
        <f t="shared" si="6"/>
        <v>0.031116</v>
      </c>
      <c r="L261" s="69" t="s">
        <v>288</v>
      </c>
      <c r="M261" s="70">
        <v>1.2316</v>
      </c>
      <c r="N261" s="70">
        <v>1.5323</v>
      </c>
      <c r="O261" s="70">
        <v>0.0128</v>
      </c>
      <c r="P261" s="70">
        <v>1.5665</v>
      </c>
    </row>
    <row r="262" spans="1:16" ht="15.75">
      <c r="A262">
        <v>2771</v>
      </c>
      <c r="B262" s="66" t="s">
        <v>584</v>
      </c>
      <c r="C262" s="67">
        <v>766</v>
      </c>
      <c r="D262" s="67">
        <v>797</v>
      </c>
      <c r="E262" s="67">
        <v>912</v>
      </c>
      <c r="F262" s="67">
        <v>1228</v>
      </c>
      <c r="G262" s="67">
        <v>1233</v>
      </c>
      <c r="H262" t="s">
        <v>670</v>
      </c>
      <c r="I262" s="63">
        <f t="shared" si="7"/>
        <v>1.8797</v>
      </c>
      <c r="J262">
        <f t="shared" si="6"/>
        <v>0.018797</v>
      </c>
      <c r="L262" s="69" t="s">
        <v>76</v>
      </c>
      <c r="M262" s="70">
        <v>2.0555</v>
      </c>
      <c r="N262" s="70">
        <v>1.5794</v>
      </c>
      <c r="O262" s="70">
        <v>0</v>
      </c>
      <c r="P262" s="70">
        <v>0.3003</v>
      </c>
    </row>
    <row r="263" spans="1:16" ht="15.75">
      <c r="A263">
        <v>4774</v>
      </c>
      <c r="B263" s="66" t="s">
        <v>598</v>
      </c>
      <c r="C263" s="67">
        <v>862</v>
      </c>
      <c r="D263" s="67">
        <v>1044</v>
      </c>
      <c r="E263" s="67">
        <v>1341</v>
      </c>
      <c r="F263" s="67">
        <v>1744</v>
      </c>
      <c r="G263" s="67">
        <v>1823</v>
      </c>
      <c r="H263" t="s">
        <v>678</v>
      </c>
      <c r="I263" s="63">
        <f t="shared" si="7"/>
        <v>2.2659000000000002</v>
      </c>
      <c r="J263">
        <f t="shared" si="6"/>
        <v>0.022659000000000002</v>
      </c>
      <c r="L263" s="69" t="s">
        <v>112</v>
      </c>
      <c r="M263" s="70">
        <v>1.1265</v>
      </c>
      <c r="N263" s="70">
        <v>1.3175</v>
      </c>
      <c r="O263" s="70">
        <v>0.0012</v>
      </c>
      <c r="P263" s="70">
        <v>0.9472</v>
      </c>
    </row>
    <row r="264" spans="1:16" ht="15.75">
      <c r="A264">
        <v>8777</v>
      </c>
      <c r="B264" s="66" t="s">
        <v>585</v>
      </c>
      <c r="C264" s="67">
        <v>785</v>
      </c>
      <c r="D264" s="67">
        <v>829</v>
      </c>
      <c r="E264" s="67">
        <v>988</v>
      </c>
      <c r="F264" s="67">
        <v>1238</v>
      </c>
      <c r="G264" s="67">
        <v>1493</v>
      </c>
      <c r="H264" t="s">
        <v>676</v>
      </c>
      <c r="I264" s="63">
        <f t="shared" si="7"/>
        <v>2.2423</v>
      </c>
      <c r="J264">
        <f t="shared" si="6"/>
        <v>0.022423000000000002</v>
      </c>
      <c r="L264" s="69" t="s">
        <v>157</v>
      </c>
      <c r="M264" s="70">
        <v>1.5452</v>
      </c>
      <c r="N264" s="70">
        <v>1.5548</v>
      </c>
      <c r="O264" s="70">
        <v>0.0025</v>
      </c>
      <c r="P264" s="70">
        <v>0.685</v>
      </c>
    </row>
    <row r="265" spans="1:16" ht="15.75">
      <c r="A265">
        <v>12780</v>
      </c>
      <c r="B265" s="66" t="s">
        <v>586</v>
      </c>
      <c r="C265" s="67">
        <v>780</v>
      </c>
      <c r="D265" s="67">
        <v>785</v>
      </c>
      <c r="E265" s="67">
        <v>1036</v>
      </c>
      <c r="F265" s="67">
        <v>1298</v>
      </c>
      <c r="G265" s="67">
        <v>1577</v>
      </c>
      <c r="H265" t="s">
        <v>675</v>
      </c>
      <c r="I265" s="63">
        <f t="shared" si="7"/>
        <v>2.0134</v>
      </c>
      <c r="J265">
        <f>I265*0.01</f>
        <v>0.020134</v>
      </c>
      <c r="L265" s="69" t="s">
        <v>241</v>
      </c>
      <c r="M265" s="70">
        <v>1.6258</v>
      </c>
      <c r="N265" s="70">
        <v>1.5324</v>
      </c>
      <c r="O265" s="70">
        <v>0</v>
      </c>
      <c r="P265" s="70">
        <v>0.481</v>
      </c>
    </row>
    <row r="266" spans="1:16" ht="15.75">
      <c r="A266">
        <v>2783</v>
      </c>
      <c r="B266" s="66" t="s">
        <v>587</v>
      </c>
      <c r="C266" s="67">
        <v>766</v>
      </c>
      <c r="D266" s="67">
        <v>797</v>
      </c>
      <c r="E266" s="67">
        <v>912</v>
      </c>
      <c r="F266" s="67">
        <v>1228</v>
      </c>
      <c r="G266" s="67">
        <v>1233</v>
      </c>
      <c r="H266" t="s">
        <v>670</v>
      </c>
      <c r="I266" s="63">
        <f>N266+O266+P266</f>
        <v>1.7845</v>
      </c>
      <c r="J266">
        <f>I266*0.01</f>
        <v>0.017845</v>
      </c>
      <c r="L266" s="69" t="s">
        <v>77</v>
      </c>
      <c r="M266" s="70">
        <v>1.366</v>
      </c>
      <c r="N266" s="70">
        <v>1.6097</v>
      </c>
      <c r="O266" s="70">
        <v>0.0022</v>
      </c>
      <c r="P266" s="70">
        <v>0.1726</v>
      </c>
    </row>
    <row r="267" spans="1:16" ht="15.75">
      <c r="A267">
        <v>14786</v>
      </c>
      <c r="B267" s="66" t="s">
        <v>588</v>
      </c>
      <c r="C267" s="67">
        <v>684</v>
      </c>
      <c r="D267" s="67">
        <v>810</v>
      </c>
      <c r="E267" s="67">
        <v>988</v>
      </c>
      <c r="F267" s="67">
        <v>1363</v>
      </c>
      <c r="G267" s="67">
        <v>1559</v>
      </c>
      <c r="H267" t="s">
        <v>669</v>
      </c>
      <c r="I267" s="63">
        <f>N267+O267+P267</f>
        <v>2.005</v>
      </c>
      <c r="J267">
        <f>I267*0.01</f>
        <v>0.02005</v>
      </c>
      <c r="L267" s="69" t="s">
        <v>289</v>
      </c>
      <c r="M267" s="70">
        <v>1.6647</v>
      </c>
      <c r="N267" s="70">
        <v>1.5837</v>
      </c>
      <c r="O267" s="70">
        <v>0.0126</v>
      </c>
      <c r="P267" s="70">
        <v>0.4087</v>
      </c>
    </row>
    <row r="268" spans="1:16" ht="15.75">
      <c r="A268">
        <v>12788</v>
      </c>
      <c r="B268" s="66" t="s">
        <v>589</v>
      </c>
      <c r="C268" s="67">
        <v>780</v>
      </c>
      <c r="D268" s="67">
        <v>785</v>
      </c>
      <c r="E268" s="67">
        <v>1036</v>
      </c>
      <c r="F268" s="67">
        <v>1298</v>
      </c>
      <c r="G268" s="67">
        <v>1577</v>
      </c>
      <c r="H268" t="s">
        <v>675</v>
      </c>
      <c r="I268" s="63">
        <f>N268+O268+P268</f>
        <v>2.1393999999999997</v>
      </c>
      <c r="J268">
        <f>I268*0.01</f>
        <v>0.021393999999999996</v>
      </c>
      <c r="L268" s="69" t="s">
        <v>242</v>
      </c>
      <c r="M268" s="70">
        <v>1.7006</v>
      </c>
      <c r="N268" s="70">
        <v>1.5553</v>
      </c>
      <c r="O268" s="70">
        <v>0.0005</v>
      </c>
      <c r="P268" s="70">
        <v>0.5836</v>
      </c>
    </row>
  </sheetData>
  <sheetProtection/>
  <autoFilter ref="A8:P268"/>
  <hyperlinks>
    <hyperlink ref="B9" r:id="rId1" display="https://www.huduser.gov/portal/datasets/fmr/fmrs/FY2019_code/2019summary.odn?fips=5000100325&amp;year=2019&amp;selection_type=county&amp;fmrtype=Final"/>
    <hyperlink ref="B10" r:id="rId2" display="https://www.huduser.gov/portal/datasets/fmr/fmrs/FY2019_code/2019summary.odn?fips=5001900475&amp;year=2019&amp;selection_type=county&amp;fmrtype=Final"/>
    <hyperlink ref="B11" r:id="rId3" display="https://www.huduser.gov/portal/datasets/fmr/fmrs/FY2019_code/2019summary.odn?fips=5001300860&amp;year=2019&amp;selection_type=county&amp;fmrtype=Final"/>
    <hyperlink ref="B12" r:id="rId4" display="https://www.huduser.gov/portal/datasets/fmr/fmrs/FY2019_code/2019summary.odn?fips=5002701300&amp;year=2019&amp;selection_type=county&amp;fmrtype=Final"/>
    <hyperlink ref="B13" r:id="rId5" display="https://www.huduser.gov/portal/datasets/fmr/fmrs/FY2019_code/2019summary.odn?fips=5000301450&amp;year=2019&amp;selection_type=county&amp;fmrtype=Final"/>
    <hyperlink ref="B14" r:id="rId6" display="https://www.huduser.gov/portal/datasets/fmr/fmrs/FY2019_code/2019summary.odn?fips=5002501900&amp;year=2019&amp;selection_type=county&amp;fmrtype=Final"/>
    <hyperlink ref="B15" r:id="rId7" display="https://www.huduser.gov/portal/datasets/fmr/fmrs/FY2019_code/2019summary.odn?fips=5000902125&amp;year=2019&amp;selection_type=county&amp;fmrtype=Final"/>
    <hyperlink ref="B16" r:id="rId8" display="https://www.huduser.gov/portal/datasets/fmr/fmrs/FY2019_code/2019summary.odn?fips=5000902162&amp;year=2019&amp;selection_type=county&amp;fmrtype=Final"/>
    <hyperlink ref="B17" r:id="rId9" display="https://www.huduser.gov/portal/datasets/fmr/fmrs/FY2019_code/2019summary.odn?fips=5001102500&amp;year=2019&amp;selection_type=county&amp;fmrtype=Final"/>
    <hyperlink ref="B18" r:id="rId10" display="https://www.huduser.gov/portal/datasets/fmr/fmrs/FY2019_code/2019summary.odn?fips=5002702575&amp;year=2019&amp;selection_type=county&amp;fmrtype=Final"/>
    <hyperlink ref="B19" r:id="rId11" display="https://www.huduser.gov/portal/datasets/fmr/fmrs/FY2019_code/2019summary.odn?fips=5002702725&amp;year=2019&amp;selection_type=county&amp;fmrtype=Final"/>
    <hyperlink ref="B20" r:id="rId12" display="https://www.huduser.gov/portal/datasets/fmr/fmrs/FY2019_code/2019summary.odn?fips=5000502875&amp;year=2019&amp;selection_type=county&amp;fmrtype=Final"/>
    <hyperlink ref="B21" r:id="rId13" display="https://www.huduser.gov/portal/datasets/fmr/fmrs/FY2019_code/2019summary.odn?fips=5002303175&amp;year=2019&amp;selection_type=county&amp;fmrtype=Final"/>
    <hyperlink ref="B22" r:id="rId14" display="https://www.huduser.gov/portal/datasets/fmr/fmrs/FY2019_code/2019summary.odn?fips=5002303250&amp;year=2019&amp;selection_type=county&amp;fmrtype=Final"/>
    <hyperlink ref="B23" r:id="rId15" display="https://www.huduser.gov/portal/datasets/fmr/fmrs/FY2019_code/2019summary.odn?fips=5001903550&amp;year=2019&amp;selection_type=county&amp;fmrtype=Final"/>
    <hyperlink ref="B24" r:id="rId16" display="https://www.huduser.gov/portal/datasets/fmr/fmrs/FY2019_code/2019summary.odn?fips=5001504375&amp;year=2019&amp;selection_type=county&amp;fmrtype=Final"/>
    <hyperlink ref="B25" r:id="rId17" display="https://www.huduser.gov/portal/datasets/fmr/fmrs/FY2019_code/2019summary.odn?fips=5000304825&amp;year=2019&amp;selection_type=county&amp;fmrtype=Final"/>
    <hyperlink ref="B26" r:id="rId18" display="https://www.huduser.gov/portal/datasets/fmr/fmrs/FY2019_code/2019summary.odn?fips=5002105200&amp;year=2019&amp;selection_type=county&amp;fmrtype=Final"/>
    <hyperlink ref="B27" r:id="rId19" display="https://www.huduser.gov/portal/datasets/fmr/fmrs/FY2019_code/2019summary.odn?fips=5001105425&amp;year=2019&amp;selection_type=county&amp;fmrtype=Final"/>
    <hyperlink ref="B28" r:id="rId20" display="https://www.huduser.gov/portal/datasets/fmr/fmrs/FY2019_code/2019summary.odn?fips=5002305650&amp;year=2019&amp;selection_type=county&amp;fmrtype=Final"/>
    <hyperlink ref="B29" r:id="rId21" display="https://www.huduser.gov/portal/datasets/fmr/fmrs/FY2019_code/2019summary.odn?fips=5002705800&amp;year=2019&amp;selection_type=county&amp;fmrtype=Final"/>
    <hyperlink ref="B30" r:id="rId22" display="https://www.huduser.gov/portal/datasets/fmr/fmrs/FY2019_code/2019summary.odn?fips=5000906325&amp;year=2019&amp;selection_type=county&amp;fmrtype=Final"/>
    <hyperlink ref="B31" r:id="rId23" display="https://www.huduser.gov/portal/datasets/fmr/fmrs/FY2019_code/2019summary.odn?fips=5000706550&amp;year=2019&amp;selection_type=county&amp;fmrtype=Final"/>
    <hyperlink ref="B32" r:id="rId24" display="https://www.huduser.gov/portal/datasets/fmr/fmrs/FY2019_code/2019summary.odn?fips=5001707375&amp;year=2019&amp;selection_type=county&amp;fmrtype=Final"/>
    <hyperlink ref="B33" r:id="rId25" display="https://www.huduser.gov/portal/datasets/fmr/fmrs/FY2019_code/2019summary.odn?fips=5001707600&amp;year=2019&amp;selection_type=county&amp;fmrtype=Final"/>
    <hyperlink ref="B34" r:id="rId26" display="https://www.huduser.gov/portal/datasets/fmr/fmrs/FY2019_code/2019summary.odn?fips=5002107750&amp;year=2019&amp;selection_type=county&amp;fmrtype=Final"/>
    <hyperlink ref="B35" r:id="rId27" display="https://www.huduser.gov/portal/datasets/fmr/fmrs/FY2019_code/2019summary.odn?fips=5002507900&amp;year=2019&amp;selection_type=county&amp;fmrtype=Final"/>
    <hyperlink ref="B36" r:id="rId28" display="https://www.huduser.gov/portal/datasets/fmr/fmrs/FY2019_code/2019summary.odn?fips=5002708275&amp;year=2019&amp;selection_type=county&amp;fmrtype=Final"/>
    <hyperlink ref="B37" r:id="rId29" display="https://www.huduser.gov/portal/datasets/fmr/fmrs/FY2019_code/2019summary.odn?fips=5000108575&amp;year=2019&amp;selection_type=county&amp;fmrtype=Final"/>
    <hyperlink ref="B38" r:id="rId30" display="https://www.huduser.gov/portal/datasets/fmr/fmrs/FY2019_code/2019summary.odn?fips=5000908725&amp;year=2019&amp;selection_type=county&amp;fmrtype=Final"/>
    <hyperlink ref="B39" r:id="rId31" display="https://www.huduser.gov/portal/datasets/fmr/fmrs/FY2019_code/2019summary.odn?fips=5000109025&amp;year=2019&amp;selection_type=county&amp;fmrtype=Final"/>
    <hyperlink ref="B40" r:id="rId32" display="https://www.huduser.gov/portal/datasets/fmr/fmrs/FY2019_code/2019summary.odn?fips=5001709325&amp;year=2019&amp;selection_type=county&amp;fmrtype=Final"/>
    <hyperlink ref="B41" r:id="rId33" display="https://www.huduser.gov/portal/datasets/fmr/fmrs/FY2019_code/2019summary.odn?fips=5002509475&amp;year=2019&amp;selection_type=county&amp;fmrtype=Final"/>
    <hyperlink ref="B42" r:id="rId34" display="https://www.huduser.gov/portal/datasets/fmr/fmrs/FY2019_code/2019summary.odn?fips=5001909850&amp;year=2019&amp;selection_type=county&amp;fmrtype=Final"/>
    <hyperlink ref="B43" r:id="rId35" display="https://www.huduser.gov/portal/datasets/fmr/fmrs/FY2019_code/2019summary.odn?fips=5000910075&amp;year=2019&amp;selection_type=county&amp;fmrtype=Final"/>
    <hyperlink ref="B44" r:id="rId36" display="https://www.huduser.gov/portal/datasets/fmr/fmrs/FY2019_code/2019summary.odn?fips=5000710300&amp;year=2019&amp;selection_type=county&amp;fmrtype=Final"/>
    <hyperlink ref="B45" r:id="rId37" display="https://www.huduser.gov/portal/datasets/fmr/fmrs/FY2019_code/2019summary.odn?fips=5000510450&amp;year=2019&amp;selection_type=county&amp;fmrtype=Final"/>
    <hyperlink ref="B46" r:id="rId38" display="https://www.huduser.gov/portal/datasets/fmr/fmrs/FY2019_code/2019summary.odn?fips=5000710675&amp;year=2019&amp;selection_type=county&amp;fmrtype=Final"/>
    <hyperlink ref="B47" r:id="rId39" display="https://www.huduser.gov/portal/datasets/fmr/fmrs/FY2019_code/2019summary.odn?fips=5002311125&amp;year=2019&amp;selection_type=county&amp;fmrtype=Final"/>
    <hyperlink ref="B48" r:id="rId40" display="https://www.huduser.gov/portal/datasets/fmr/fmrs/FY2019_code/2019summary.odn?fips=5002311350&amp;year=2019&amp;selection_type=county&amp;fmrtype=Final"/>
    <hyperlink ref="B49" r:id="rId41" display="https://www.huduser.gov/portal/datasets/fmr/fmrs/FY2019_code/2019summary.odn?fips=5001511500&amp;year=2019&amp;selection_type=county&amp;fmrtype=Final"/>
    <hyperlink ref="B50" r:id="rId42" display="https://www.huduser.gov/portal/datasets/fmr/fmrs/FY2019_code/2019summary.odn?fips=5000911800&amp;year=2019&amp;selection_type=county&amp;fmrtype=Final"/>
    <hyperlink ref="B51" r:id="rId43" display="https://www.huduser.gov/portal/datasets/fmr/fmrs/FY2019_code/2019summary.odn?fips=5002111950&amp;year=2019&amp;selection_type=county&amp;fmrtype=Final"/>
    <hyperlink ref="B52" r:id="rId44" display="https://www.huduser.gov/portal/datasets/fmr/fmrs/FY2019_code/2019summary.odn?fips=5002712250&amp;year=2019&amp;selection_type=county&amp;fmrtype=Final"/>
    <hyperlink ref="B53" r:id="rId45" display="https://www.huduser.gov/portal/datasets/fmr/fmrs/FY2019_code/2019summary.odn?fips=5001913150&amp;year=2019&amp;selection_type=county&amp;fmrtype=Final"/>
    <hyperlink ref="B54" r:id="rId46" display="https://www.huduser.gov/portal/datasets/fmr/fmrs/FY2019_code/2019summary.odn?fips=5000713300&amp;year=2019&amp;selection_type=county&amp;fmrtype=Final"/>
    <hyperlink ref="B55" r:id="rId47" display="https://www.huduser.gov/portal/datasets/fmr/fmrs/FY2019_code/2019summary.odn?fips=5001713525&amp;year=2019&amp;selection_type=county&amp;fmrtype=Final"/>
    <hyperlink ref="B56" r:id="rId48" display="https://www.huduser.gov/portal/datasets/fmr/fmrs/FY2019_code/2019summary.odn?fips=5002713675&amp;year=2019&amp;selection_type=county&amp;fmrtype=Final"/>
    <hyperlink ref="B57" r:id="rId49" display="https://www.huduser.gov/portal/datasets/fmr/fmrs/FY2019_code/2019summary.odn?fips=5002114350&amp;year=2019&amp;selection_type=county&amp;fmrtype=Final"/>
    <hyperlink ref="B58" r:id="rId50" display="https://www.huduser.gov/portal/datasets/fmr/fmrs/FY2019_code/2019summary.odn?fips=5002114500&amp;year=2019&amp;selection_type=county&amp;fmrtype=Final"/>
    <hyperlink ref="B59" r:id="rId51" display="https://www.huduser.gov/portal/datasets/fmr/fmrs/FY2019_code/2019summary.odn?fips=5000714875&amp;year=2019&amp;selection_type=county&amp;fmrtype=Final"/>
    <hyperlink ref="B60" r:id="rId52" display="https://www.huduser.gov/portal/datasets/fmr/fmrs/FY2019_code/2019summary.odn?fips=5000915250&amp;year=2019&amp;selection_type=county&amp;fmrtype=Final"/>
    <hyperlink ref="B61" r:id="rId53" display="https://www.huduser.gov/portal/datasets/fmr/fmrs/FY2019_code/2019summary.odn?fips=5001715700&amp;year=2019&amp;selection_type=county&amp;fmrtype=Final"/>
    <hyperlink ref="B62" r:id="rId54" display="https://www.huduser.gov/portal/datasets/fmr/fmrs/FY2019_code/2019summary.odn?fips=5000116000&amp;year=2019&amp;selection_type=county&amp;fmrtype=Final"/>
    <hyperlink ref="B63" r:id="rId55" display="https://www.huduser.gov/portal/datasets/fmr/fmrs/FY2019_code/2019summary.odn?fips=5001916150&amp;year=2019&amp;selection_type=county&amp;fmrtype=Final"/>
    <hyperlink ref="B64" r:id="rId56" display="https://www.huduser.gov/portal/datasets/fmr/fmrs/FY2019_code/2019summary.odn?fips=5001916300&amp;year=2019&amp;selection_type=county&amp;fmrtype=Final"/>
    <hyperlink ref="B65" r:id="rId57" display="https://www.huduser.gov/portal/datasets/fmr/fmrs/FY2019_code/2019summary.odn?fips=5002116825&amp;year=2019&amp;selection_type=county&amp;fmrtype=Final"/>
    <hyperlink ref="B66" r:id="rId58" display="https://www.huduser.gov/portal/datasets/fmr/fmrs/FY2019_code/2019summary.odn?fips=5000517125&amp;year=2019&amp;selection_type=county&amp;fmrtype=Final"/>
    <hyperlink ref="B67" r:id="rId59" display="https://www.huduser.gov/portal/datasets/fmr/fmrs/FY2019_code/2019summary.odn?fips=5001917350&amp;year=2019&amp;selection_type=county&amp;fmrtype=Final"/>
    <hyperlink ref="B68" r:id="rId60" display="https://www.huduser.gov/portal/datasets/fmr/fmrs/FY2019_code/2019summary.odn?fips=5000317725&amp;year=2019&amp;selection_type=county&amp;fmrtype=Final"/>
    <hyperlink ref="B69" r:id="rId61" display="https://www.huduser.gov/portal/datasets/fmr/fmrs/FY2019_code/2019summary.odn?fips=5002517875&amp;year=2019&amp;selection_type=county&amp;fmrtype=Final"/>
    <hyperlink ref="B70" r:id="rId62" display="https://www.huduser.gov/portal/datasets/fmr/fmrs/FY2019_code/2019summary.odn?fips=5002518325&amp;year=2019&amp;selection_type=county&amp;fmrtype=Final"/>
    <hyperlink ref="B71" r:id="rId63" display="https://www.huduser.gov/portal/datasets/fmr/fmrs/FY2019_code/2019summary.odn?fips=5002318550&amp;year=2019&amp;selection_type=county&amp;fmrtype=Final"/>
    <hyperlink ref="B72" r:id="rId64" display="https://www.huduser.gov/portal/datasets/fmr/fmrs/FY2019_code/2019summary.odn?fips=5000921250&amp;year=2019&amp;selection_type=county&amp;fmrtype=Final"/>
    <hyperlink ref="B73" r:id="rId65" display="https://www.huduser.gov/portal/datasets/fmr/fmrs/FY2019_code/2019summary.odn?fips=5002321925&amp;year=2019&amp;selection_type=county&amp;fmrtype=Final"/>
    <hyperlink ref="B74" r:id="rId66" display="https://www.huduser.gov/portal/datasets/fmr/fmrs/FY2019_code/2019summary.odn?fips=5001523500&amp;year=2019&amp;selection_type=county&amp;fmrtype=Final"/>
    <hyperlink ref="B75" r:id="rId67" display="https://www.huduser.gov/portal/datasets/fmr/fmrs/FY2019_code/2019summary.odn?fips=5001523725&amp;year=2019&amp;selection_type=county&amp;fmrtype=Final"/>
    <hyperlink ref="B76" r:id="rId68" display="https://www.huduser.gov/portal/datasets/fmr/fmrs/FY2019_code/2019summary.odn?fips=5001124050&amp;year=2019&amp;selection_type=county&amp;fmrtype=Final"/>
    <hyperlink ref="B78" r:id="rId69" display="https://www.huduser.gov/portal/datasets/fmr/fmrs/FY2019_code/2019summary.odn?fips=5000724175&amp;year=2019&amp;selection_type=county&amp;fmrtype=Final"/>
    <hyperlink ref="B79" r:id="rId70" display="https://www.huduser.gov/portal/datasets/fmr/fmrs/FY2019_code/2019summary.odn?fips=5002125375&amp;year=2019&amp;selection_type=county&amp;fmrtype=Final"/>
    <hyperlink ref="B80" r:id="rId71" display="https://www.huduser.gov/portal/datasets/fmr/fmrs/FY2019_code/2019summary.odn?fips=5001124925&amp;year=2019&amp;selection_type=county&amp;fmrtype=Final"/>
    <hyperlink ref="B81" r:id="rId72" display="https://www.huduser.gov/portal/datasets/fmr/fmrs/FY2019_code/2019summary.odn?fips=5001125225&amp;year=2019&amp;selection_type=county&amp;fmrtype=Final"/>
    <hyperlink ref="B82" r:id="rId73" display="https://www.huduser.gov/portal/datasets/fmr/fmrs/FY2019_code/2019summary.odn?fips=5001725675&amp;year=2019&amp;selection_type=county&amp;fmrtype=Final"/>
    <hyperlink ref="B83" r:id="rId74" display="https://www.huduser.gov/portal/datasets/fmr/fmrs/FY2019_code/2019summary.odn?fips=5002325825&amp;year=2019&amp;selection_type=county&amp;fmrtype=Final"/>
    <hyperlink ref="B84" r:id="rId75" display="https://www.huduser.gov/portal/datasets/fmr/fmrs/FY2019_code/2019summary.odn?fips=5000925975&amp;year=2019&amp;selection_type=county&amp;fmrtype=Final"/>
    <hyperlink ref="B85" r:id="rId76" display="https://www.huduser.gov/portal/datasets/fmr/fmrs/FY2019_code/2019summary.odn?fips=5000126300&amp;year=2019&amp;selection_type=county&amp;fmrtype=Final"/>
    <hyperlink ref="B86" r:id="rId77" display="https://www.huduser.gov/portal/datasets/fmr/fmrs/FY2019_code/2019summary.odn?fips=5001126500&amp;year=2019&amp;selection_type=county&amp;fmrtype=Final"/>
    <hyperlink ref="B87" r:id="rId78" display="https://www.huduser.gov/portal/datasets/fmr/fmrs/FY2019_code/2019summary.odn?fips=5001127100&amp;year=2019&amp;selection_type=county&amp;fmrtype=Final"/>
    <hyperlink ref="B88" r:id="rId79" display="https://www.huduser.gov/portal/datasets/fmr/fmrs/FY2019_code/2019summary.odn?fips=5001127700&amp;year=2019&amp;selection_type=county&amp;fmrtype=Final"/>
    <hyperlink ref="B89" r:id="rId80" display="https://www.huduser.gov/portal/datasets/fmr/fmrs/FY2019_code/2019summary.odn?fips=5000327962&amp;year=2019&amp;selection_type=county&amp;fmrtype=Final"/>
    <hyperlink ref="B90" r:id="rId81" display="https://www.huduser.gov/portal/datasets/fmr/fmrs/FY2019_code/2019summary.odn?fips=5001928075&amp;year=2019&amp;selection_type=county&amp;fmrtype=Final"/>
    <hyperlink ref="B91" r:id="rId82" display="https://www.huduser.gov/portal/datasets/fmr/fmrs/FY2019_code/2019summary.odn?fips=5000128600&amp;year=2019&amp;selection_type=county&amp;fmrtype=Final"/>
    <hyperlink ref="B92" r:id="rId83" display="https://www.huduser.gov/portal/datasets/fmr/fmrs/FY2019_code/2019summary.odn?fips=5002528900&amp;year=2019&amp;selection_type=county&amp;fmrtype=Final"/>
    <hyperlink ref="B93" r:id="rId84" display="https://www.huduser.gov/portal/datasets/fmr/fmrs/FY2019_code/2019summary.odn?fips=5000929125&amp;year=2019&amp;selection_type=county&amp;fmrtype=Final"/>
    <hyperlink ref="B94" r:id="rId85" display="https://www.huduser.gov/portal/datasets/fmr/fmrs/FY2019_code/2019summary.odn?fips=5001329275&amp;year=2019&amp;selection_type=county&amp;fmrtype=Final"/>
    <hyperlink ref="B95" r:id="rId86" display="https://www.huduser.gov/portal/datasets/fmr/fmrs/FY2019_code/2019summary.odn?fips=5000129575&amp;year=2019&amp;selection_type=county&amp;fmrtype=Final"/>
    <hyperlink ref="B96" r:id="rId87" display="https://www.huduser.gov/portal/datasets/fmr/fmrs/FY2019_code/2019summary.odn?fips=5001930175&amp;year=2019&amp;selection_type=county&amp;fmrtype=Final"/>
    <hyperlink ref="B97" r:id="rId88" display="https://www.huduser.gov/portal/datasets/fmr/fmrs/FY2019_code/2019summary.odn?fips=5000530550&amp;year=2019&amp;selection_type=county&amp;fmrtype=Final"/>
    <hyperlink ref="B98" r:id="rId89" display="https://www.huduser.gov/portal/datasets/fmr/fmrs/FY2019_code/2019summary.odn?fips=5000930775&amp;year=2019&amp;selection_type=county&amp;fmrtype=Final"/>
    <hyperlink ref="B99" r:id="rId90" display="https://www.huduser.gov/portal/datasets/fmr/fmrs/FY2019_code/2019summary.odn?fips=5002530925&amp;year=2019&amp;selection_type=county&amp;fmrtype=Final"/>
    <hyperlink ref="B100" r:id="rId91" display="https://www.huduser.gov/portal/datasets/fmr/fmrs/FY2019_code/2019summary.odn?fips=5002531150&amp;year=2019&amp;selection_type=county&amp;fmrtype=Final"/>
    <hyperlink ref="B101" r:id="rId92" display="https://www.huduser.gov/portal/datasets/fmr/fmrs/FY2019_code/2019summary.odn?fips=5000131525&amp;year=2019&amp;selection_type=county&amp;fmrtype=Final"/>
    <hyperlink ref="B102" r:id="rId93" display="https://www.huduser.gov/portal/datasets/fmr/fmrs/FY2019_code/2019summary.odn?fips=5000531825&amp;year=2019&amp;selection_type=county&amp;fmrtype=Final"/>
    <hyperlink ref="B103" r:id="rId94" display="https://www.huduser.gov/portal/datasets/fmr/fmrs/FY2019_code/2019summary.odn?fips=5002732275&amp;year=2019&amp;selection_type=county&amp;fmrtype=Final"/>
    <hyperlink ref="B104" r:id="rId95" display="https://www.huduser.gov/portal/datasets/fmr/fmrs/FY2019_code/2019summary.odn?fips=5002732425&amp;year=2019&amp;selection_type=county&amp;fmrtype=Final"/>
    <hyperlink ref="B105" r:id="rId96" display="https://www.huduser.gov/portal/datasets/fmr/fmrs/FY2019_code/2019summary.odn?fips=5001133025&amp;year=2019&amp;selection_type=county&amp;fmrtype=Final"/>
    <hyperlink ref="B106" r:id="rId97" display="https://www.huduser.gov/portal/datasets/fmr/fmrs/FY2019_code/2019summary.odn?fips=5000733475&amp;year=2019&amp;selection_type=county&amp;fmrtype=Final"/>
    <hyperlink ref="B107" r:id="rId98" display="https://www.huduser.gov/portal/datasets/fmr/fmrs/FY2019_code/2019summary.odn?fips=5001933775&amp;year=2019&amp;selection_type=county&amp;fmrtype=Final"/>
    <hyperlink ref="B108" r:id="rId99" display="https://www.huduser.gov/portal/datasets/fmr/fmrs/FY2019_code/2019summary.odn?fips=5002134450&amp;year=2019&amp;selection_type=county&amp;fmrtype=Final"/>
    <hyperlink ref="B109" r:id="rId100" display="https://www.huduser.gov/portal/datasets/fmr/fmrs/FY2019_code/2019summary.odn?fips=5000734600&amp;year=2019&amp;selection_type=county&amp;fmrtype=Final"/>
    <hyperlink ref="B110" r:id="rId101" display="https://www.huduser.gov/portal/datasets/fmr/fmrs/FY2019_code/2019summary.odn?fips=5001535050&amp;year=2019&amp;selection_type=county&amp;fmrtype=Final"/>
    <hyperlink ref="B111" r:id="rId102" display="https://www.huduser.gov/portal/datasets/fmr/fmrs/FY2019_code/2019summary.odn?fips=5002135425&amp;year=2019&amp;selection_type=county&amp;fmrtype=Final"/>
    <hyperlink ref="B112" r:id="rId103" display="https://www.huduser.gov/portal/datasets/fmr/fmrs/FY2019_code/2019summary.odn?fips=5001935575&amp;year=2019&amp;selection_type=county&amp;fmrtype=Final"/>
    <hyperlink ref="B113" r:id="rId104" display="https://www.huduser.gov/portal/datasets/fmr/fmrs/FY2019_code/2019summary.odn?fips=5001335875&amp;year=2019&amp;selection_type=county&amp;fmrtype=Final"/>
    <hyperlink ref="B114" r:id="rId105" display="https://www.huduser.gov/portal/datasets/fmr/fmrs/FY2019_code/2019summary.odn?fips=5002536175&amp;year=2019&amp;selection_type=county&amp;fmrtype=Final"/>
    <hyperlink ref="B115" r:id="rId106" display="https://www.huduser.gov/portal/datasets/fmr/fmrs/FY2019_code/2019summary.odn?fips=5001936325&amp;year=2019&amp;selection_type=county&amp;fmrtype=Final"/>
    <hyperlink ref="B116" r:id="rId107" display="https://www.huduser.gov/portal/datasets/fmr/fmrs/FY2019_code/2019summary.odn?fips=5000736700&amp;year=2019&amp;selection_type=county&amp;fmrtype=Final"/>
    <hyperlink ref="B117" r:id="rId108" display="https://www.huduser.gov/portal/datasets/fmr/fmrs/FY2019_code/2019summary.odn?fips=5001537075&amp;year=2019&amp;selection_type=county&amp;fmrtype=Final"/>
    <hyperlink ref="B118" r:id="rId109" display="https://www.huduser.gov/portal/datasets/fmr/fmrs/FY2019_code/2019summary.odn?fips=5002137685&amp;year=2019&amp;selection_type=county&amp;fmrtype=Final"/>
    <hyperlink ref="B119" r:id="rId110" display="https://www.huduser.gov/portal/datasets/fmr/fmrs/FY2019_code/2019summary.odn?fips=5000537900&amp;year=2019&amp;selection_type=county&amp;fmrtype=Final"/>
    <hyperlink ref="B120" r:id="rId111" display="https://www.huduser.gov/portal/datasets/fmr/fmrs/FY2019_code/2019summary.odn?fips=5000339025&amp;year=2019&amp;selection_type=county&amp;fmrtype=Final"/>
    <hyperlink ref="B121" r:id="rId112" display="https://www.huduser.gov/portal/datasets/fmr/fmrs/FY2019_code/2019summary.odn?fips=5000139325&amp;year=2019&amp;selection_type=county&amp;fmrtype=Final"/>
    <hyperlink ref="B122" r:id="rId113" display="https://www.huduser.gov/portal/datasets/fmr/fmrs/FY2019_code/2019summary.odn?fips=5000939700&amp;year=2019&amp;selection_type=county&amp;fmrtype=Final"/>
    <hyperlink ref="B123" r:id="rId114" display="https://www.huduser.gov/portal/datasets/fmr/fmrs/FY2019_code/2019summary.odn?fips=5000939775&amp;year=2019&amp;selection_type=county&amp;fmrtype=Final"/>
    <hyperlink ref="B124" r:id="rId115" display="https://www.huduser.gov/portal/datasets/fmr/fmrs/FY2019_code/2019summary.odn?fips=5000140075&amp;year=2019&amp;selection_type=county&amp;fmrtype=Final"/>
    <hyperlink ref="B125" r:id="rId116" display="https://www.huduser.gov/portal/datasets/fmr/fmrs/FY2019_code/2019summary.odn?fips=5002540225&amp;year=2019&amp;selection_type=county&amp;fmrtype=Final"/>
    <hyperlink ref="B126" r:id="rId117" display="https://www.huduser.gov/portal/datasets/fmr/fmrs/FY2019_code/2019summary.odn?fips=5001940525&amp;year=2019&amp;selection_type=county&amp;fmrtype=Final"/>
    <hyperlink ref="B127" r:id="rId118" display="https://www.huduser.gov/portal/datasets/fmr/fmrs/FY2019_code/2019summary.odn?fips=5002741275&amp;year=2019&amp;selection_type=county&amp;fmrtype=Final"/>
    <hyperlink ref="B128" r:id="rId119" display="https://www.huduser.gov/portal/datasets/fmr/fmrs/FY2019_code/2019summary.odn?fips=5000941425&amp;year=2019&amp;selection_type=county&amp;fmrtype=Final"/>
    <hyperlink ref="B129" r:id="rId120" display="https://www.huduser.gov/portal/datasets/fmr/fmrs/FY2019_code/2019summary.odn?fips=5000541725&amp;year=2019&amp;selection_type=county&amp;fmrtype=Final"/>
    <hyperlink ref="B130" r:id="rId121" display="https://www.huduser.gov/portal/datasets/fmr/fmrs/FY2019_code/2019summary.odn?fips=5000942475&amp;year=2019&amp;selection_type=county&amp;fmrtype=Final"/>
    <hyperlink ref="B131" r:id="rId122" display="https://www.huduser.gov/portal/datasets/fmr/fmrs/FY2019_code/2019summary.odn?fips=5000342850&amp;year=2019&amp;selection_type=county&amp;fmrtype=Final"/>
    <hyperlink ref="B132" r:id="rId123" display="https://www.huduser.gov/portal/datasets/fmr/fmrs/FY2019_code/2019summary.odn?fips=5002543375&amp;year=2019&amp;selection_type=county&amp;fmrtype=Final"/>
    <hyperlink ref="B133" r:id="rId124" display="https://www.huduser.gov/portal/datasets/fmr/fmrs/FY2019_code/2019summary.odn?fips=5002343600&amp;year=2019&amp;selection_type=county&amp;fmrtype=Final"/>
    <hyperlink ref="B134" r:id="rId125" display="https://www.huduser.gov/portal/datasets/fmr/fmrs/FY2019_code/2019summary.odn?fips=5002144125&amp;year=2019&amp;selection_type=county&amp;fmrtype=Final"/>
    <hyperlink ref="B135" r:id="rId126" display="https://www.huduser.gov/portal/datasets/fmr/fmrs/FY2019_code/2019summary.odn?fips=5000144350&amp;year=2019&amp;selection_type=county&amp;fmrtype=Final"/>
    <hyperlink ref="B136" r:id="rId127" display="https://www.huduser.gov/portal/datasets/fmr/fmrs/FY2019_code/2019summary.odn?fips=5002344500&amp;year=2019&amp;selection_type=county&amp;fmrtype=Final"/>
    <hyperlink ref="B137" r:id="rId128" display="https://www.huduser.gov/portal/datasets/fmr/fmrs/FY2019_code/2019summary.odn?fips=5002144800&amp;year=2019&amp;selection_type=county&amp;fmrtype=Final"/>
    <hyperlink ref="B138" r:id="rId129" display="https://www.huduser.gov/portal/datasets/fmr/fmrs/FY2019_code/2019summary.odn?fips=5000745250&amp;year=2019&amp;selection_type=county&amp;fmrtype=Final"/>
    <hyperlink ref="B139" r:id="rId130" display="https://www.huduser.gov/portal/datasets/fmr/fmrs/FY2019_code/2019summary.odn?fips=5000145550&amp;year=2019&amp;selection_type=county&amp;fmrtype=Final"/>
    <hyperlink ref="B140" r:id="rId131" display="https://www.huduser.gov/portal/datasets/fmr/fmrs/FY2019_code/2019summary.odn?fips=5001145850&amp;year=2019&amp;selection_type=county&amp;fmrtype=Final"/>
    <hyperlink ref="B141" r:id="rId132" display="https://www.huduser.gov/portal/datasets/fmr/fmrs/FY2019_code/2019summary.odn?fips=5002346000&amp;year=2019&amp;selection_type=county&amp;fmrtype=Final"/>
    <hyperlink ref="B142" r:id="rId133" display="https://www.huduser.gov/portal/datasets/fmr/fmrs/FY2019_code/2019summary.odn?fips=5002346225&amp;year=2019&amp;selection_type=county&amp;fmrtype=Final"/>
    <hyperlink ref="B143" r:id="rId134" display="https://www.huduser.gov/portal/datasets/fmr/fmrs/FY2019_code/2019summary.odn?fips=5001946450&amp;year=2019&amp;selection_type=county&amp;fmrtype=Final"/>
    <hyperlink ref="B144" r:id="rId135" display="https://www.huduser.gov/portal/datasets/fmr/fmrs/FY2019_code/2019summary.odn?fips=5001546675&amp;year=2019&amp;selection_type=county&amp;fmrtype=Final"/>
    <hyperlink ref="B145" r:id="rId136" display="https://www.huduser.gov/portal/datasets/fmr/fmrs/FY2019_code/2019summary.odn?fips=5002147200&amp;year=2019&amp;selection_type=county&amp;fmrtype=Final"/>
    <hyperlink ref="B146" r:id="rId137" display="https://www.huduser.gov/portal/datasets/fmr/fmrs/FY2019_code/2019summary.odn?fips=5002147425&amp;year=2019&amp;selection_type=county&amp;fmrtype=Final"/>
    <hyperlink ref="B147" r:id="rId138" display="https://www.huduser.gov/portal/datasets/fmr/fmrs/FY2019_code/2019summary.odn?fips=5000148700&amp;year=2019&amp;selection_type=county&amp;fmrtype=Final"/>
    <hyperlink ref="B148" r:id="rId139" display="https://www.huduser.gov/portal/datasets/fmr/fmrs/FY2019_code/2019summary.odn?fips=5000547725&amp;year=2019&amp;selection_type=county&amp;fmrtype=Final"/>
    <hyperlink ref="B149" r:id="rId140" display="https://www.huduser.gov/portal/datasets/fmr/fmrs/FY2019_code/2019summary.odn?fips=5001748175&amp;year=2019&amp;selection_type=county&amp;fmrtype=Final"/>
    <hyperlink ref="B150" r:id="rId141" display="https://www.huduser.gov/portal/datasets/fmr/fmrs/FY2019_code/2019summary.odn?fips=5002548400&amp;year=2019&amp;selection_type=county&amp;fmrtype=Final"/>
    <hyperlink ref="B151" r:id="rId142" display="https://www.huduser.gov/portal/datasets/fmr/fmrs/FY2019_code/2019summary.odn?fips=5001948850&amp;year=2019&amp;selection_type=county&amp;fmrtype=Final"/>
    <hyperlink ref="B152" r:id="rId143" display="https://www.huduser.gov/portal/datasets/fmr/fmrs/FY2019_code/2019summary.odn?fips=5001948925&amp;year=2019&amp;selection_type=county&amp;fmrtype=Final"/>
    <hyperlink ref="B154" r:id="rId144" display="https://www.huduser.gov/portal/datasets/fmr/fmrs/FY2019_code/2019summary.odn?fips=5001350650&amp;year=2019&amp;selection_type=county&amp;fmrtype=Final"/>
    <hyperlink ref="B155" r:id="rId145" display="https://www.huduser.gov/portal/datasets/fmr/fmrs/FY2019_code/2019summary.odn?fips=5002350275&amp;year=2019&amp;selection_type=county&amp;fmrtype=Final"/>
    <hyperlink ref="B156" r:id="rId146" display="https://www.huduser.gov/portal/datasets/fmr/fmrs/FY2019_code/2019summary.odn?fips=5000952750&amp;year=2019&amp;selection_type=county&amp;fmrtype=Final"/>
    <hyperlink ref="B157" r:id="rId147" display="https://www.huduser.gov/portal/datasets/fmr/fmrs/FY2019_code/2019summary.odn?fips=5002752900&amp;year=2019&amp;selection_type=county&amp;fmrtype=Final"/>
    <hyperlink ref="B158" r:id="rId148" display="https://www.huduser.gov/portal/datasets/fmr/fmrs/FY2019_code/2019summary.odn?fips=5001753425&amp;year=2019&amp;selection_type=county&amp;fmrtype=Final"/>
    <hyperlink ref="B160" r:id="rId149" display="https://www.huduser.gov/portal/datasets/fmr/fmrs/FY2019_code/2019summary.odn?fips=5000153725&amp;year=2019&amp;selection_type=county&amp;fmrtype=Final"/>
    <hyperlink ref="B161" r:id="rId150" display="https://www.huduser.gov/portal/datasets/fmr/fmrs/FY2019_code/2019summary.odn?fips=5000153950&amp;year=2019&amp;selection_type=county&amp;fmrtype=Final"/>
    <hyperlink ref="B162" r:id="rId151" display="https://www.huduser.gov/portal/datasets/fmr/fmrs/FY2019_code/2019summary.odn?fips=5002154250&amp;year=2019&amp;selection_type=county&amp;fmrtype=Final"/>
    <hyperlink ref="B163" r:id="rId152" display="https://www.huduser.gov/portal/datasets/fmr/fmrs/FY2019_code/2019summary.odn?fips=5000554400&amp;year=2019&amp;selection_type=county&amp;fmrtype=Final"/>
    <hyperlink ref="B164" r:id="rId153" display="https://www.huduser.gov/portal/datasets/fmr/fmrs/FY2019_code/2019summary.odn?fips=5000355000&amp;year=2019&amp;selection_type=county&amp;fmrtype=Final"/>
    <hyperlink ref="B165" r:id="rId154" display="https://www.huduser.gov/portal/datasets/fmr/fmrs/FY2019_code/2019summary.odn?fips=5002155450&amp;year=2019&amp;selection_type=county&amp;fmrtype=Final"/>
    <hyperlink ref="B166" r:id="rId155" display="https://www.huduser.gov/portal/datasets/fmr/fmrs/FY2019_code/2019summary.odn?fips=5002155600&amp;year=2019&amp;selection_type=county&amp;fmrtype=Final"/>
    <hyperlink ref="B167" r:id="rId156" display="https://www.huduser.gov/portal/datasets/fmr/fmrs/FY2019_code/2019summary.odn?fips=5002355825&amp;year=2019&amp;selection_type=county&amp;fmrtype=Final"/>
    <hyperlink ref="B168" r:id="rId157" display="https://www.huduser.gov/portal/datasets/fmr/fmrs/FY2019_code/2019summary.odn?fips=5002756050&amp;year=2019&amp;selection_type=county&amp;fmrtype=Final"/>
    <hyperlink ref="B169" r:id="rId158" display="https://www.huduser.gov/portal/datasets/fmr/fmrs/FY2019_code/2019summary.odn?fips=5002756350&amp;year=2019&amp;selection_type=county&amp;fmrtype=Final"/>
    <hyperlink ref="B170" r:id="rId159" display="https://www.huduser.gov/portal/datasets/fmr/fmrs/FY2019_code/2019summary.odn?fips=5002156875&amp;year=2019&amp;selection_type=county&amp;fmrtype=Final"/>
    <hyperlink ref="B171" r:id="rId160" display="https://www.huduser.gov/portal/datasets/fmr/fmrs/FY2019_code/2019summary.odn?fips=5000357025&amp;year=2019&amp;selection_type=county&amp;fmrtype=Final"/>
    <hyperlink ref="B172" r:id="rId161" display="https://www.huduser.gov/portal/datasets/fmr/fmrs/FY2019_code/2019summary.odn?fips=5002157250&amp;year=2019&amp;selection_type=county&amp;fmrtype=Final"/>
    <hyperlink ref="B173" r:id="rId162" display="https://www.huduser.gov/portal/datasets/fmr/fmrs/FY2019_code/2019summary.odn?fips=5002557700&amp;year=2019&amp;selection_type=county&amp;fmrtype=Final"/>
    <hyperlink ref="B174" r:id="rId163" display="https://www.huduser.gov/portal/datasets/fmr/fmrs/FY2019_code/2019summary.odn?fips=5001758075&amp;year=2019&amp;selection_type=county&amp;fmrtype=Final"/>
    <hyperlink ref="B175" r:id="rId164" display="https://www.huduser.gov/portal/datasets/fmr/fmrs/FY2019_code/2019summary.odn?fips=5002758375&amp;year=2019&amp;selection_type=county&amp;fmrtype=Final"/>
    <hyperlink ref="B176" r:id="rId165" display="https://www.huduser.gov/portal/datasets/fmr/fmrs/FY2019_code/2019summary.odn?fips=5000358600&amp;year=2019&amp;selection_type=county&amp;fmrtype=Final"/>
    <hyperlink ref="B177" r:id="rId166" display="https://www.huduser.gov/portal/datasets/fmr/fmrs/FY2019_code/2019summary.odn?fips=5001159125&amp;year=2019&amp;selection_type=county&amp;fmrtype=Final"/>
    <hyperlink ref="B178" r:id="rId167" display="https://www.huduser.gov/portal/datasets/fmr/fmrs/FY2019_code/2019summary.odn?fips=5000759275&amp;year=2019&amp;selection_type=county&amp;fmrtype=Final"/>
    <hyperlink ref="B179" r:id="rId168" display="https://www.huduser.gov/portal/datasets/fmr/fmrs/FY2019_code/2019summary.odn?fips=5000159650&amp;year=2019&amp;selection_type=county&amp;fmrtype=Final"/>
    <hyperlink ref="B180" r:id="rId169" display="https://www.huduser.gov/portal/datasets/fmr/fmrs/FY2019_code/2019summary.odn?fips=5002760100&amp;year=2019&amp;selection_type=county&amp;fmrtype=Final"/>
    <hyperlink ref="B181" r:id="rId170" display="https://www.huduser.gov/portal/datasets/fmr/fmrs/FY2019_code/2019summary.odn?fips=5002560250&amp;year=2019&amp;selection_type=county&amp;fmrtype=Final"/>
    <hyperlink ref="B182" r:id="rId171" display="https://www.huduser.gov/portal/datasets/fmr/fmrs/FY2019_code/2019summary.odn?fips=5002360625&amp;year=2019&amp;selection_type=county&amp;fmrtype=Final"/>
    <hyperlink ref="B183" r:id="rId172" display="https://www.huduser.gov/portal/datasets/fmr/fmrs/FY2019_code/2019summary.odn?fips=5002760850&amp;year=2019&amp;selection_type=county&amp;fmrtype=Final"/>
    <hyperlink ref="B184" r:id="rId173" display="https://www.huduser.gov/portal/datasets/fmr/fmrs/FY2019_code/2019summary.odn?fips=5000361000&amp;year=2019&amp;selection_type=county&amp;fmrtype=Final"/>
    <hyperlink ref="B185" r:id="rId174" display="https://www.huduser.gov/portal/datasets/fmr/fmrs/FY2019_code/2019summary.odn?fips=5002161225&amp;year=2019&amp;selection_type=county&amp;fmrtype=Final"/>
    <hyperlink ref="B186" r:id="rId175" display="https://www.huduser.gov/portal/datasets/fmr/fmrs/FY2019_code/2019summary.odn?fips=5002161300&amp;year=2019&amp;selection_type=county&amp;fmrtype=Final"/>
    <hyperlink ref="B187" r:id="rId176" display="https://www.huduser.gov/portal/datasets/fmr/fmrs/FY2019_code/2019summary.odn?fips=5000561525&amp;year=2019&amp;selection_type=county&amp;fmrtype=Final"/>
    <hyperlink ref="B188" r:id="rId177" display="https://www.huduser.gov/portal/datasets/fmr/fmrs/FY2019_code/2019summary.odn?fips=5000162575&amp;year=2019&amp;selection_type=county&amp;fmrtype=Final"/>
    <hyperlink ref="B189" r:id="rId178" display="https://www.huduser.gov/portal/datasets/fmr/fmrs/FY2019_code/2019summary.odn?fips=5000362875&amp;year=2019&amp;selection_type=county&amp;fmrtype=Final"/>
    <hyperlink ref="B190" r:id="rId179" display="https://www.huduser.gov/portal/datasets/fmr/fmrs/FY2019_code/2019summary.odn?fips=5000363175&amp;year=2019&amp;selection_type=county&amp;fmrtype=Final"/>
    <hyperlink ref="B191" r:id="rId180" display="https://www.huduser.gov/portal/datasets/fmr/fmrs/FY2019_code/2019summary.odn?fips=5000363550&amp;year=2019&amp;selection_type=county&amp;fmrtype=Final"/>
    <hyperlink ref="B193" r:id="rId181" display="https://www.huduser.gov/portal/datasets/fmr/fmrs/FY2019_code/2019summary.odn?fips=5002763775&amp;year=2019&amp;selection_type=county&amp;fmrtype=Final"/>
    <hyperlink ref="B194" r:id="rId182" display="https://www.huduser.gov/portal/datasets/fmr/fmrs/FY2019_code/2019summary.odn?fips=5000564075&amp;year=2019&amp;selection_type=county&amp;fmrtype=Final"/>
    <hyperlink ref="B195" r:id="rId183" display="https://www.huduser.gov/portal/datasets/fmr/fmrs/FY2019_code/2019summary.odn?fips=5000764300&amp;year=2019&amp;selection_type=county&amp;fmrtype=Final"/>
    <hyperlink ref="B196" r:id="rId184" display="https://www.huduser.gov/portal/datasets/fmr/fmrs/FY2019_code/2019summary.odn?fips=5001164600&amp;year=2019&amp;selection_type=county&amp;fmrtype=Final"/>
    <hyperlink ref="B197" r:id="rId185" display="https://www.huduser.gov/portal/datasets/fmr/fmrs/FY2019_code/2019summary.odn?fips=5000165050&amp;year=2019&amp;selection_type=county&amp;fmrtype=Final"/>
    <hyperlink ref="B198" r:id="rId186" display="https://www.huduser.gov/portal/datasets/fmr/fmrs/FY2019_code/2019summary.odn?fips=5002165275&amp;year=2019&amp;selection_type=county&amp;fmrtype=Final"/>
    <hyperlink ref="B199" r:id="rId187" display="https://www.huduser.gov/portal/datasets/fmr/fmrs/FY2019_code/2019summary.odn?fips=5002565762&amp;year=2019&amp;selection_type=county&amp;fmrtype=Final"/>
    <hyperlink ref="B200" r:id="rId188" display="https://www.huduser.gov/portal/datasets/fmr/fmrs/FY2019_code/2019summary.odn?fips=5000766175&amp;year=2019&amp;selection_type=county&amp;fmrtype=Final"/>
    <hyperlink ref="B201" r:id="rId189" display="https://www.huduser.gov/portal/datasets/fmr/fmrs/FY2019_code/2019summary.odn?fips=5001367000&amp;year=2019&amp;selection_type=county&amp;fmrtype=Final"/>
    <hyperlink ref="B202" r:id="rId190" display="https://www.huduser.gov/portal/datasets/fmr/fmrs/FY2019_code/2019summary.odn?fips=5002769550&amp;year=2019&amp;selection_type=county&amp;fmrtype=Final"/>
    <hyperlink ref="B203" r:id="rId191" display="https://www.huduser.gov/portal/datasets/fmr/fmrs/FY2019_code/2019summary.odn?fips=5001161675&amp;year=2019&amp;selection_type=county&amp;fmrtype=Final"/>
    <hyperlink ref="B204" r:id="rId192" display="https://www.huduser.gov/portal/datasets/fmr/fmrs/FY2019_code/2019summary.odn?fips=5001161750&amp;year=2019&amp;selection_type=county&amp;fmrtype=Final"/>
    <hyperlink ref="B205" r:id="rId193" display="https://www.huduser.gov/portal/datasets/fmr/fmrs/FY2019_code/2019summary.odn?fips=5000762050&amp;year=2019&amp;selection_type=county&amp;fmrtype=Final"/>
    <hyperlink ref="B206" r:id="rId194" display="https://www.huduser.gov/portal/datasets/fmr/fmrs/FY2019_code/2019summary.odn?fips=5000562200&amp;year=2019&amp;selection_type=county&amp;fmrtype=Final"/>
    <hyperlink ref="B207" r:id="rId195" display="https://www.huduser.gov/portal/datasets/fmr/fmrs/FY2019_code/2019summary.odn?fips=5000369775&amp;year=2019&amp;selection_type=county&amp;fmrtype=Final"/>
    <hyperlink ref="B208" r:id="rId196" display="https://www.huduser.gov/portal/datasets/fmr/fmrs/FY2019_code/2019summary.odn?fips=5000569925&amp;year=2019&amp;selection_type=county&amp;fmrtype=Final"/>
    <hyperlink ref="B209" r:id="rId197" display="https://www.huduser.gov/portal/datasets/fmr/fmrs/FY2019_code/2019summary.odn?fips=5000170075&amp;year=2019&amp;selection_type=county&amp;fmrtype=Final"/>
    <hyperlink ref="B210" r:id="rId198" display="https://www.huduser.gov/portal/datasets/fmr/fmrs/FY2019_code/2019summary.odn?fips=5002770375&amp;year=2019&amp;selection_type=county&amp;fmrtype=Final"/>
    <hyperlink ref="B211" r:id="rId199" display="https://www.huduser.gov/portal/datasets/fmr/fmrs/FY2019_code/2019summary.odn?fips=5001570525&amp;year=2019&amp;selection_type=county&amp;fmrtype=Final"/>
    <hyperlink ref="B212" r:id="rId200" display="https://www.huduser.gov/portal/datasets/fmr/fmrs/FY2019_code/2019summary.odn?fips=5001770675&amp;year=2019&amp;selection_type=county&amp;fmrtype=Final"/>
    <hyperlink ref="B213" r:id="rId201" display="https://www.huduser.gov/portal/datasets/fmr/fmrs/FY2019_code/2019summary.odn?fips=5002570750&amp;year=2019&amp;selection_type=county&amp;fmrtype=Final"/>
    <hyperlink ref="B214" r:id="rId202" display="https://www.huduser.gov/portal/datasets/fmr/fmrs/FY2019_code/2019summary.odn?fips=5002171050&amp;year=2019&amp;selection_type=county&amp;fmrtype=Final"/>
    <hyperlink ref="B215" r:id="rId203" display="https://www.huduser.gov/portal/datasets/fmr/fmrs/FY2019_code/2019summary.odn?fips=5000371425&amp;year=2019&amp;selection_type=county&amp;fmrtype=Final"/>
    <hyperlink ref="B216" r:id="rId204" display="https://www.huduser.gov/portal/datasets/fmr/fmrs/FY2019_code/2019summary.odn?fips=5000571575&amp;year=2019&amp;selection_type=county&amp;fmrtype=Final"/>
    <hyperlink ref="B217" r:id="rId205" display="https://www.huduser.gov/portal/datasets/fmr/fmrs/FY2019_code/2019summary.odn?fips=5001171725&amp;year=2019&amp;selection_type=county&amp;fmrtype=Final"/>
    <hyperlink ref="B218" r:id="rId206" display="https://www.huduser.gov/portal/datasets/fmr/fmrs/FY2019_code/2019summary.odn?fips=5001772400&amp;year=2019&amp;selection_type=county&amp;fmrtype=Final"/>
    <hyperlink ref="B219" r:id="rId207" display="https://www.huduser.gov/portal/datasets/fmr/fmrs/FY2019_code/2019summary.odn?fips=5002172925&amp;year=2019&amp;selection_type=county&amp;fmrtype=Final"/>
    <hyperlink ref="B220" r:id="rId208" display="https://www.huduser.gov/portal/datasets/fmr/fmrs/FY2019_code/2019summary.odn?fips=5001773075&amp;year=2019&amp;selection_type=county&amp;fmrtype=Final"/>
    <hyperlink ref="B221" r:id="rId209" display="https://www.huduser.gov/portal/datasets/fmr/fmrs/FY2019_code/2019summary.odn?fips=5002573300&amp;year=2019&amp;selection_type=county&amp;fmrtype=Final"/>
    <hyperlink ref="B222" r:id="rId210" display="https://www.huduser.gov/portal/datasets/fmr/fmrs/FY2019_code/2019summary.odn?fips=5001973525&amp;year=2019&amp;selection_type=county&amp;fmrtype=Final"/>
    <hyperlink ref="B223" r:id="rId211" display="https://www.huduser.gov/portal/datasets/fmr/fmrs/FY2019_code/2019summary.odn?fips=5001773675&amp;year=2019&amp;selection_type=county&amp;fmrtype=Final"/>
    <hyperlink ref="B224" r:id="rId212" display="https://www.huduser.gov/portal/datasets/fmr/fmrs/FY2019_code/2019summary.odn?fips=5000773975&amp;year=2019&amp;selection_type=county&amp;fmrtype=Final"/>
    <hyperlink ref="B225" r:id="rId213" display="https://www.huduser.gov/portal/datasets/fmr/fmrs/FY2019_code/2019summary.odn?fips=5000174650&amp;year=2019&amp;selection_type=county&amp;fmrtype=Final"/>
    <hyperlink ref="B226" r:id="rId214" display="https://www.huduser.gov/portal/datasets/fmr/fmrs/FY2019_code/2019summary.odn?fips=5002574800&amp;year=2019&amp;selection_type=county&amp;fmrtype=Final"/>
    <hyperlink ref="B227" r:id="rId215" display="https://www.huduser.gov/portal/datasets/fmr/fmrs/FY2019_code/2019summary.odn?fips=5001774950&amp;year=2019&amp;selection_type=county&amp;fmrtype=Final"/>
    <hyperlink ref="B228" r:id="rId216" display="https://www.huduser.gov/portal/datasets/fmr/fmrs/FY2019_code/2019summary.odn?fips=5000975175&amp;year=2019&amp;selection_type=county&amp;fmrtype=Final"/>
    <hyperlink ref="B229" r:id="rId217" display="https://www.huduser.gov/portal/datasets/fmr/fmrs/FY2019_code/2019summary.odn?fips=5002375325&amp;year=2019&amp;selection_type=county&amp;fmrtype=Final"/>
    <hyperlink ref="B230" r:id="rId218" display="https://www.huduser.gov/portal/datasets/fmr/fmrs/FY2019_code/2019summary.odn?fips=5000575700&amp;year=2019&amp;selection_type=county&amp;fmrtype=Final"/>
    <hyperlink ref="B231" r:id="rId219" display="https://www.huduser.gov/portal/datasets/fmr/fmrs/FY2019_code/2019summary.odn?fips=5002175925&amp;year=2019&amp;selection_type=county&amp;fmrtype=Final"/>
    <hyperlink ref="B232" r:id="rId220" display="https://www.huduser.gov/portal/datasets/fmr/fmrs/FY2019_code/2019summary.odn?fips=5000176075&amp;year=2019&amp;selection_type=county&amp;fmrtype=Final"/>
    <hyperlink ref="B233" r:id="rId221" display="https://www.huduser.gov/portal/datasets/fmr/fmrs/FY2019_code/2019summary.odn?fips=5002576225&amp;year=2019&amp;selection_type=county&amp;fmrtype=Final"/>
    <hyperlink ref="B234" r:id="rId222" display="https://www.huduser.gov/portal/datasets/fmr/fmrs/FY2019_code/2019summary.odn?fips=5000976337&amp;year=2019&amp;selection_type=county&amp;fmrtype=Final"/>
    <hyperlink ref="B235" r:id="rId223" display="https://www.huduser.gov/portal/datasets/fmr/fmrs/FY2019_code/2019summary.odn?fips=5002376525&amp;year=2019&amp;selection_type=county&amp;fmrtype=Final"/>
    <hyperlink ref="B236" r:id="rId224" display="https://www.huduser.gov/portal/datasets/fmr/fmrs/FY2019_code/2019summary.odn?fips=5000976562&amp;year=2019&amp;selection_type=county&amp;fmrtype=Final"/>
    <hyperlink ref="B237" r:id="rId225" display="https://www.huduser.gov/portal/datasets/fmr/fmrs/FY2019_code/2019summary.odn?fips=5001776750&amp;year=2019&amp;selection_type=county&amp;fmrtype=Final"/>
    <hyperlink ref="B238" r:id="rId226" display="https://www.huduser.gov/portal/datasets/fmr/fmrs/FY2019_code/2019summary.odn?fips=5002376975&amp;year=2019&amp;selection_type=county&amp;fmrtype=Final"/>
    <hyperlink ref="B239" r:id="rId227" display="https://www.huduser.gov/portal/datasets/fmr/fmrs/FY2019_code/2019summary.odn?fips=5000577125&amp;year=2019&amp;selection_type=county&amp;fmrtype=Final"/>
    <hyperlink ref="B240" r:id="rId228" display="https://www.huduser.gov/portal/datasets/fmr/fmrs/FY2019_code/2019summary.odn?fips=5001577425&amp;year=2019&amp;selection_type=county&amp;fmrtype=Final"/>
    <hyperlink ref="B241" r:id="rId229" display="https://www.huduser.gov/portal/datasets/fmr/fmrs/FY2019_code/2019summary.odn?fips=5002777500&amp;year=2019&amp;selection_type=county&amp;fmrtype=Final"/>
    <hyperlink ref="B242" r:id="rId230" display="https://www.huduser.gov/portal/datasets/fmr/fmrs/FY2019_code/2019summary.odn?fips=5002177950&amp;year=2019&amp;selection_type=county&amp;fmrtype=Final"/>
    <hyperlink ref="B244" r:id="rId231" display="https://www.huduser.gov/portal/datasets/fmr/fmrs/FY2019_code/2019summary.odn?fips=5001779975&amp;year=2019&amp;selection_type=county&amp;fmrtype=Final"/>
    <hyperlink ref="B245" r:id="rId232" display="https://www.huduser.gov/portal/datasets/fmr/fmrs/FY2019_code/2019summary.odn?fips=5002180875&amp;year=2019&amp;selection_type=county&amp;fmrtype=Final"/>
    <hyperlink ref="B246" r:id="rId233" display="https://www.huduser.gov/portal/datasets/fmr/fmrs/FY2019_code/2019summary.odn?fips=5002182300&amp;year=2019&amp;selection_type=county&amp;fmrtype=Final"/>
    <hyperlink ref="B247" r:id="rId234" display="https://www.huduser.gov/portal/datasets/fmr/fmrs/FY2019_code/2019summary.odn?fips=5002783050&amp;year=2019&amp;selection_type=county&amp;fmrtype=Final"/>
    <hyperlink ref="B248" r:id="rId235" display="https://www.huduser.gov/portal/datasets/fmr/fmrs/FY2019_code/2019summary.odn?fips=5001980200&amp;year=2019&amp;selection_type=county&amp;fmrtype=Final"/>
    <hyperlink ref="B249" r:id="rId236" display="https://www.huduser.gov/portal/datasets/fmr/fmrs/FY2019_code/2019summary.odn?fips=5000780350&amp;year=2019&amp;selection_type=county&amp;fmrtype=Final"/>
    <hyperlink ref="B250" r:id="rId237" display="https://www.huduser.gov/portal/datasets/fmr/fmrs/FY2019_code/2019summary.odn?fips=5002581400&amp;year=2019&amp;selection_type=county&amp;fmrtype=Final"/>
    <hyperlink ref="B251" r:id="rId238" display="https://www.huduser.gov/portal/datasets/fmr/fmrs/FY2019_code/2019summary.odn?fips=5001981700&amp;year=2019&amp;selection_type=county&amp;fmrtype=Final"/>
    <hyperlink ref="B252" r:id="rId239" display="https://www.huduser.gov/portal/datasets/fmr/fmrs/FY2019_code/2019summary.odn?fips=5002782000&amp;year=2019&amp;selection_type=county&amp;fmrtype=Final"/>
    <hyperlink ref="B253" r:id="rId240" display="https://www.huduser.gov/portal/datasets/fmr/fmrs/FY2019_code/2019summary.odn?fips=5000183275&amp;year=2019&amp;selection_type=county&amp;fmrtype=Final"/>
    <hyperlink ref="B254" r:id="rId241" display="https://www.huduser.gov/portal/datasets/fmr/fmrs/FY2019_code/2019summary.odn?fips=5000583500&amp;year=2019&amp;selection_type=county&amp;fmrtype=Final"/>
    <hyperlink ref="B255" r:id="rId242" display="https://www.huduser.gov/portal/datasets/fmr/fmrs/FY2019_code/2019summary.odn?fips=5000183800&amp;year=2019&amp;selection_type=county&amp;fmrtype=Final"/>
    <hyperlink ref="B256" r:id="rId243" display="https://www.huduser.gov/portal/datasets/fmr/fmrs/FY2019_code/2019summary.odn?fips=5002583950&amp;year=2019&amp;selection_type=county&amp;fmrtype=Final"/>
    <hyperlink ref="B257" r:id="rId244" display="https://www.huduser.gov/portal/datasets/fmr/fmrs/FY2019_code/2019summary.odn?fips=5001784175&amp;year=2019&amp;selection_type=county&amp;fmrtype=Final"/>
    <hyperlink ref="B258" r:id="rId245" display="https://www.huduser.gov/portal/datasets/fmr/fmrs/FY2019_code/2019summary.odn?fips=5000784475&amp;year=2019&amp;selection_type=county&amp;fmrtype=Final"/>
    <hyperlink ref="B259" r:id="rId246" display="https://www.huduser.gov/portal/datasets/fmr/fmrs/FY2019_code/2019summary.odn?fips=5002584700&amp;year=2019&amp;selection_type=county&amp;fmrtype=Final"/>
    <hyperlink ref="B260" r:id="rId247" display="https://www.huduser.gov/portal/datasets/fmr/fmrs/FY2019_code/2019summary.odn?fips=5002584850&amp;year=2019&amp;selection_type=county&amp;fmrtype=Final"/>
    <hyperlink ref="B261" r:id="rId248" display="https://www.huduser.gov/portal/datasets/fmr/fmrs/FY2019_code/2019summary.odn?fips=5002784925&amp;year=2019&amp;selection_type=county&amp;fmrtype=Final"/>
    <hyperlink ref="B262" r:id="rId249" display="https://www.huduser.gov/portal/datasets/fmr/fmrs/FY2019_code/2019summary.odn?fips=5000385075&amp;year=2019&amp;selection_type=county&amp;fmrtype=Final"/>
    <hyperlink ref="B263" r:id="rId250" display="https://www.huduser.gov/portal/datasets/fmr/fmrs/FY2019_code/2019summary.odn?fips=5000785150&amp;year=2019&amp;selection_type=county&amp;fmrtype=Final"/>
    <hyperlink ref="B264" r:id="rId251" display="https://www.huduser.gov/portal/datasets/fmr/fmrs/FY2019_code/2019summary.odn?fips=5001585375&amp;year=2019&amp;selection_type=county&amp;fmrtype=Final"/>
    <hyperlink ref="B265" r:id="rId252" display="https://www.huduser.gov/portal/datasets/fmr/fmrs/FY2019_code/2019summary.odn?fips=5002385525&amp;year=2019&amp;selection_type=county&amp;fmrtype=Final"/>
    <hyperlink ref="B266" r:id="rId253" display="https://www.huduser.gov/portal/datasets/fmr/fmrs/FY2019_code/2019summary.odn?fips=5000385675&amp;year=2019&amp;selection_type=county&amp;fmrtype=Final"/>
    <hyperlink ref="B267" r:id="rId254" display="https://www.huduser.gov/portal/datasets/fmr/fmrs/FY2019_code/2019summary.odn?fips=5002785975&amp;year=2019&amp;selection_type=county&amp;fmrtype=Final"/>
    <hyperlink ref="B268" r:id="rId255" display="https://www.huduser.gov/portal/datasets/fmr/fmrs/FY2019_code/2019summary.odn?fips=5002386125&amp;year=2019&amp;selection_type=county&amp;fmrtype=Final"/>
    <hyperlink ref="B77" r:id="rId256" display="https://www.huduser.gov/portal/datasets/fmr/fmrs/FY2019_code/2019summary.odn?fips=5000902125&amp;year=2019&amp;selection_type=county&amp;fmrtype=Final"/>
    <hyperlink ref="B153" r:id="rId257" display="https://www.huduser.gov/portal/datasets/fmr/fmrs/FY2019_code/2019summary.odn?fips=5000304825&amp;year=2019&amp;selection_type=county&amp;fmrtype=Final"/>
    <hyperlink ref="B159" r:id="rId258" display="https://www.huduser.gov/portal/datasets/fmr/fmrs/FY2019_code/2019summary.odn?fips=5001903550&amp;year=2019&amp;selection_type=county&amp;fmrtype=Final"/>
    <hyperlink ref="B243" r:id="rId259" display="https://www.huduser.gov/portal/datasets/fmr/fmrs/FY2019_code/2019summary.odn?fips=5001748175&amp;year=2019&amp;selection_type=county&amp;fmrtype=Final"/>
  </hyperlinks>
  <printOptions/>
  <pageMargins left="0.75" right="0.75" top="1" bottom="1" header="0.5" footer="0.5"/>
  <pageSetup horizontalDpi="600" verticalDpi="600" orientation="portrait" r:id="rId260"/>
</worksheet>
</file>

<file path=xl/worksheets/sheet3.xml><?xml version="1.0" encoding="utf-8"?>
<worksheet xmlns="http://schemas.openxmlformats.org/spreadsheetml/2006/main" xmlns:r="http://schemas.openxmlformats.org/officeDocument/2006/relationships">
  <sheetPr codeName="Sheet3"/>
  <dimension ref="A1:H38"/>
  <sheetViews>
    <sheetView zoomScalePageLayoutView="0" workbookViewId="0" topLeftCell="A10">
      <selection activeCell="A26" sqref="A26"/>
    </sheetView>
  </sheetViews>
  <sheetFormatPr defaultColWidth="9.140625" defaultRowHeight="12.75"/>
  <cols>
    <col min="1" max="1" width="37.8515625" style="0" customWidth="1"/>
    <col min="2" max="2" width="67.57421875" style="0" customWidth="1"/>
  </cols>
  <sheetData>
    <row r="1" spans="1:6" ht="27" customHeight="1">
      <c r="A1" s="116" t="s">
        <v>313</v>
      </c>
      <c r="B1" s="116"/>
      <c r="C1" s="116"/>
      <c r="D1" s="116"/>
      <c r="E1" s="116"/>
      <c r="F1" s="116"/>
    </row>
    <row r="2" spans="1:4" ht="12.75">
      <c r="A2" s="64"/>
      <c r="B2" s="64"/>
      <c r="C2" s="64"/>
      <c r="D2" s="64"/>
    </row>
    <row r="4" ht="12.75">
      <c r="A4" t="s">
        <v>314</v>
      </c>
    </row>
    <row r="6" ht="12.75">
      <c r="A6" s="20" t="s">
        <v>337</v>
      </c>
    </row>
    <row r="7" ht="12.75">
      <c r="B7" t="s">
        <v>312</v>
      </c>
    </row>
    <row r="8" ht="12.75">
      <c r="B8" t="s">
        <v>315</v>
      </c>
    </row>
    <row r="9" ht="12.75">
      <c r="B9" t="s">
        <v>316</v>
      </c>
    </row>
    <row r="11" ht="12.75">
      <c r="B11" t="s">
        <v>317</v>
      </c>
    </row>
    <row r="12" ht="12.75">
      <c r="B12" s="25" t="s">
        <v>318</v>
      </c>
    </row>
    <row r="13" ht="12.75">
      <c r="B13" t="s">
        <v>319</v>
      </c>
    </row>
    <row r="14" ht="12.75">
      <c r="B14" t="s">
        <v>320</v>
      </c>
    </row>
    <row r="15" ht="12.75">
      <c r="B15" t="s">
        <v>321</v>
      </c>
    </row>
    <row r="16" ht="12.75">
      <c r="B16" t="s">
        <v>322</v>
      </c>
    </row>
    <row r="18" ht="12.75">
      <c r="B18" s="20" t="s">
        <v>335</v>
      </c>
    </row>
    <row r="20" ht="12.75">
      <c r="B20" t="s">
        <v>324</v>
      </c>
    </row>
    <row r="21" ht="12.75">
      <c r="B21" t="s">
        <v>323</v>
      </c>
    </row>
    <row r="22" ht="12.75">
      <c r="B22" t="s">
        <v>339</v>
      </c>
    </row>
    <row r="24" ht="12.75">
      <c r="B24" t="s">
        <v>330</v>
      </c>
    </row>
    <row r="25" spans="2:8" ht="29.25" customHeight="1">
      <c r="B25" s="115" t="s">
        <v>614</v>
      </c>
      <c r="C25" s="115"/>
      <c r="D25" s="115"/>
      <c r="E25" s="115"/>
      <c r="F25" s="115"/>
      <c r="G25" s="65"/>
      <c r="H25" s="65"/>
    </row>
    <row r="27" spans="2:8" ht="17.25" customHeight="1">
      <c r="B27" s="115" t="s">
        <v>613</v>
      </c>
      <c r="C27" s="115"/>
      <c r="D27" s="115"/>
      <c r="E27" s="115"/>
      <c r="F27" s="115"/>
      <c r="G27" s="115"/>
      <c r="H27" s="115"/>
    </row>
    <row r="28" spans="2:8" ht="12.75">
      <c r="B28" s="64"/>
      <c r="C28" s="64"/>
      <c r="D28" s="64"/>
      <c r="E28" s="64"/>
      <c r="F28" s="64"/>
      <c r="G28" s="64"/>
      <c r="H28" s="64"/>
    </row>
    <row r="30" ht="12.75">
      <c r="A30" s="20"/>
    </row>
    <row r="32" ht="12.75">
      <c r="A32" s="30"/>
    </row>
    <row r="34" ht="12.75">
      <c r="A34" s="20"/>
    </row>
    <row r="36" ht="12.75">
      <c r="A36" s="30"/>
    </row>
    <row r="38" ht="12.75">
      <c r="A38" s="20"/>
    </row>
  </sheetData>
  <sheetProtection selectLockedCells="1" selectUnlockedCells="1"/>
  <mergeCells count="3">
    <mergeCell ref="B27:H27"/>
    <mergeCell ref="B25:F25"/>
    <mergeCell ref="A1:F1"/>
  </mergeCells>
  <printOption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dimension ref="A4:J29"/>
  <sheetViews>
    <sheetView zoomScalePageLayoutView="0" workbookViewId="0" topLeftCell="A1">
      <selection activeCell="H31" sqref="H31"/>
    </sheetView>
  </sheetViews>
  <sheetFormatPr defaultColWidth="9.140625" defaultRowHeight="12.75"/>
  <sheetData>
    <row r="4" spans="1:10" ht="12.75">
      <c r="A4" s="117" t="s">
        <v>290</v>
      </c>
      <c r="B4" s="117"/>
      <c r="C4" s="117"/>
      <c r="D4" s="117"/>
      <c r="E4" s="117"/>
      <c r="F4" s="117"/>
      <c r="G4" s="117"/>
      <c r="H4" s="117"/>
      <c r="I4" s="117"/>
      <c r="J4" s="117"/>
    </row>
    <row r="5" spans="1:10" ht="12.75">
      <c r="A5" s="117"/>
      <c r="B5" s="117"/>
      <c r="C5" s="117"/>
      <c r="D5" s="117"/>
      <c r="E5" s="117"/>
      <c r="F5" s="117"/>
      <c r="G5" s="117"/>
      <c r="H5" s="117"/>
      <c r="I5" s="117"/>
      <c r="J5" s="117"/>
    </row>
    <row r="6" spans="1:10" ht="12.75">
      <c r="A6" s="117"/>
      <c r="B6" s="117"/>
      <c r="C6" s="117"/>
      <c r="D6" s="117"/>
      <c r="E6" s="117"/>
      <c r="F6" s="117"/>
      <c r="G6" s="117"/>
      <c r="H6" s="117"/>
      <c r="I6" s="117"/>
      <c r="J6" s="117"/>
    </row>
    <row r="7" spans="1:10" ht="12.75">
      <c r="A7" s="117"/>
      <c r="B7" s="117"/>
      <c r="C7" s="117"/>
      <c r="D7" s="117"/>
      <c r="E7" s="117"/>
      <c r="F7" s="117"/>
      <c r="G7" s="117"/>
      <c r="H7" s="117"/>
      <c r="I7" s="117"/>
      <c r="J7" s="117"/>
    </row>
    <row r="9" spans="1:10" ht="12.75">
      <c r="A9" s="117" t="s">
        <v>332</v>
      </c>
      <c r="B9" s="117"/>
      <c r="C9" s="117"/>
      <c r="D9" s="117"/>
      <c r="E9" s="117"/>
      <c r="F9" s="117"/>
      <c r="G9" s="117"/>
      <c r="H9" s="117"/>
      <c r="I9" s="117"/>
      <c r="J9" s="117"/>
    </row>
    <row r="10" spans="1:10" ht="12.75">
      <c r="A10" s="117"/>
      <c r="B10" s="117"/>
      <c r="C10" s="117"/>
      <c r="D10" s="117"/>
      <c r="E10" s="117"/>
      <c r="F10" s="117"/>
      <c r="G10" s="117"/>
      <c r="H10" s="117"/>
      <c r="I10" s="117"/>
      <c r="J10" s="117"/>
    </row>
    <row r="11" spans="1:10" ht="12.75">
      <c r="A11" s="117"/>
      <c r="B11" s="117"/>
      <c r="C11" s="117"/>
      <c r="D11" s="117"/>
      <c r="E11" s="117"/>
      <c r="F11" s="117"/>
      <c r="G11" s="117"/>
      <c r="H11" s="117"/>
      <c r="I11" s="117"/>
      <c r="J11" s="117"/>
    </row>
    <row r="12" spans="1:10" ht="12.75">
      <c r="A12" s="117"/>
      <c r="B12" s="117"/>
      <c r="C12" s="117"/>
      <c r="D12" s="117"/>
      <c r="E12" s="117"/>
      <c r="F12" s="117"/>
      <c r="G12" s="117"/>
      <c r="H12" s="117"/>
      <c r="I12" s="117"/>
      <c r="J12" s="117"/>
    </row>
    <row r="13" spans="1:10" ht="12.75">
      <c r="A13" s="117"/>
      <c r="B13" s="117"/>
      <c r="C13" s="117"/>
      <c r="D13" s="117"/>
      <c r="E13" s="117"/>
      <c r="F13" s="117"/>
      <c r="G13" s="117"/>
      <c r="H13" s="117"/>
      <c r="I13" s="117"/>
      <c r="J13" s="117"/>
    </row>
    <row r="14" spans="1:10" ht="12.75">
      <c r="A14" s="117"/>
      <c r="B14" s="117"/>
      <c r="C14" s="117"/>
      <c r="D14" s="117"/>
      <c r="E14" s="117"/>
      <c r="F14" s="117"/>
      <c r="G14" s="117"/>
      <c r="H14" s="117"/>
      <c r="I14" s="117"/>
      <c r="J14" s="117"/>
    </row>
    <row r="16" spans="1:10" ht="12.75">
      <c r="A16" s="117" t="s">
        <v>333</v>
      </c>
      <c r="B16" s="117"/>
      <c r="C16" s="117"/>
      <c r="D16" s="117"/>
      <c r="E16" s="117"/>
      <c r="F16" s="117"/>
      <c r="G16" s="117"/>
      <c r="H16" s="117"/>
      <c r="I16" s="117"/>
      <c r="J16" s="117"/>
    </row>
    <row r="17" spans="1:10" ht="12.75">
      <c r="A17" s="117"/>
      <c r="B17" s="117"/>
      <c r="C17" s="117"/>
      <c r="D17" s="117"/>
      <c r="E17" s="117"/>
      <c r="F17" s="117"/>
      <c r="G17" s="117"/>
      <c r="H17" s="117"/>
      <c r="I17" s="117"/>
      <c r="J17" s="117"/>
    </row>
    <row r="18" spans="1:10" ht="12.75">
      <c r="A18" s="117"/>
      <c r="B18" s="117"/>
      <c r="C18" s="117"/>
      <c r="D18" s="117"/>
      <c r="E18" s="117"/>
      <c r="F18" s="117"/>
      <c r="G18" s="117"/>
      <c r="H18" s="117"/>
      <c r="I18" s="117"/>
      <c r="J18" s="117"/>
    </row>
    <row r="19" spans="1:10" ht="12.75">
      <c r="A19" s="117"/>
      <c r="B19" s="117"/>
      <c r="C19" s="117"/>
      <c r="D19" s="117"/>
      <c r="E19" s="117"/>
      <c r="F19" s="117"/>
      <c r="G19" s="117"/>
      <c r="H19" s="117"/>
      <c r="I19" s="117"/>
      <c r="J19" s="117"/>
    </row>
    <row r="21" spans="1:10" ht="12.75">
      <c r="A21" s="117" t="s">
        <v>291</v>
      </c>
      <c r="B21" s="117"/>
      <c r="C21" s="117"/>
      <c r="D21" s="117"/>
      <c r="E21" s="117"/>
      <c r="F21" s="117"/>
      <c r="G21" s="117"/>
      <c r="H21" s="117"/>
      <c r="I21" s="117"/>
      <c r="J21" s="117"/>
    </row>
    <row r="22" spans="1:10" ht="12.75">
      <c r="A22" s="117"/>
      <c r="B22" s="117"/>
      <c r="C22" s="117"/>
      <c r="D22" s="117"/>
      <c r="E22" s="117"/>
      <c r="F22" s="117"/>
      <c r="G22" s="117"/>
      <c r="H22" s="117"/>
      <c r="I22" s="117"/>
      <c r="J22" s="117"/>
    </row>
    <row r="23" spans="1:10" ht="12.75">
      <c r="A23" s="117"/>
      <c r="B23" s="117"/>
      <c r="C23" s="117"/>
      <c r="D23" s="117"/>
      <c r="E23" s="117"/>
      <c r="F23" s="117"/>
      <c r="G23" s="117"/>
      <c r="H23" s="117"/>
      <c r="I23" s="117"/>
      <c r="J23" s="117"/>
    </row>
    <row r="24" spans="1:10" ht="12.75">
      <c r="A24" s="117" t="s">
        <v>292</v>
      </c>
      <c r="B24" s="117"/>
      <c r="C24" s="117"/>
      <c r="D24" s="117"/>
      <c r="E24" s="117"/>
      <c r="F24" s="117"/>
      <c r="G24" s="117"/>
      <c r="H24" s="117"/>
      <c r="I24" s="117"/>
      <c r="J24" s="117"/>
    </row>
    <row r="25" spans="1:10" ht="12.75">
      <c r="A25" s="117"/>
      <c r="B25" s="117"/>
      <c r="C25" s="117"/>
      <c r="D25" s="117"/>
      <c r="E25" s="117"/>
      <c r="F25" s="117"/>
      <c r="G25" s="117"/>
      <c r="H25" s="117"/>
      <c r="I25" s="117"/>
      <c r="J25" s="117"/>
    </row>
    <row r="26" spans="1:10" ht="12.75">
      <c r="A26" s="117"/>
      <c r="B26" s="117"/>
      <c r="C26" s="117"/>
      <c r="D26" s="117"/>
      <c r="E26" s="117"/>
      <c r="F26" s="117"/>
      <c r="G26" s="117"/>
      <c r="H26" s="117"/>
      <c r="I26" s="117"/>
      <c r="J26" s="117"/>
    </row>
    <row r="27" spans="1:10" ht="12.75">
      <c r="A27" s="117"/>
      <c r="B27" s="117"/>
      <c r="C27" s="117"/>
      <c r="D27" s="117"/>
      <c r="E27" s="117"/>
      <c r="F27" s="117"/>
      <c r="G27" s="117"/>
      <c r="H27" s="117"/>
      <c r="I27" s="117"/>
      <c r="J27" s="117"/>
    </row>
    <row r="29" ht="12.75">
      <c r="G29" s="20" t="s">
        <v>334</v>
      </c>
    </row>
  </sheetData>
  <sheetProtection password="CF63" sheet="1" selectLockedCells="1" selectUnlockedCells="1"/>
  <mergeCells count="5">
    <mergeCell ref="A4:J7"/>
    <mergeCell ref="A9:J14"/>
    <mergeCell ref="A16:J19"/>
    <mergeCell ref="A21:J23"/>
    <mergeCell ref="A24:J27"/>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3:K100"/>
  <sheetViews>
    <sheetView zoomScalePageLayoutView="0" workbookViewId="0" topLeftCell="A1">
      <selection activeCell="N55" sqref="N55"/>
    </sheetView>
  </sheetViews>
  <sheetFormatPr defaultColWidth="9.140625" defaultRowHeight="12.75"/>
  <cols>
    <col min="2" max="2" width="14.28125" style="0" customWidth="1"/>
    <col min="11" max="11" width="13.8515625" style="0" bestFit="1" customWidth="1"/>
  </cols>
  <sheetData>
    <row r="2" ht="13.5" thickBot="1"/>
    <row r="3" spans="1:11" s="71" customFormat="1" ht="19.5" customHeight="1">
      <c r="A3" s="76" t="s">
        <v>615</v>
      </c>
      <c r="B3" s="77"/>
      <c r="C3" s="77"/>
      <c r="D3" s="77"/>
      <c r="E3" s="77"/>
      <c r="F3" s="77"/>
      <c r="G3" s="77"/>
      <c r="H3" s="77"/>
      <c r="I3" s="77"/>
      <c r="J3" s="77"/>
      <c r="K3" s="78"/>
    </row>
    <row r="4" spans="1:11" s="71" customFormat="1" ht="19.5" customHeight="1">
      <c r="A4" s="79" t="s">
        <v>616</v>
      </c>
      <c r="K4" s="80"/>
    </row>
    <row r="5" spans="1:11" s="71" customFormat="1" ht="10.5" customHeight="1">
      <c r="A5" s="81" t="s">
        <v>617</v>
      </c>
      <c r="K5" s="80"/>
    </row>
    <row r="6" spans="1:11" s="71" customFormat="1" ht="12" customHeight="1">
      <c r="A6" s="82" t="s">
        <v>618</v>
      </c>
      <c r="K6" s="80"/>
    </row>
    <row r="7" spans="1:11" s="71" customFormat="1" ht="12" customHeight="1">
      <c r="A7" s="83" t="s">
        <v>619</v>
      </c>
      <c r="K7" s="80"/>
    </row>
    <row r="8" spans="1:11" s="71" customFormat="1" ht="10.5" customHeight="1">
      <c r="A8" s="81" t="s">
        <v>620</v>
      </c>
      <c r="K8" s="80"/>
    </row>
    <row r="9" spans="1:11" s="71" customFormat="1" ht="30.75" customHeight="1">
      <c r="A9" s="170" t="s">
        <v>621</v>
      </c>
      <c r="B9" s="171"/>
      <c r="C9" s="171"/>
      <c r="D9" s="171"/>
      <c r="E9" s="172"/>
      <c r="F9" s="213" t="s">
        <v>622</v>
      </c>
      <c r="G9" s="214"/>
      <c r="H9" s="214"/>
      <c r="I9" s="214"/>
      <c r="J9" s="215"/>
      <c r="K9" s="88">
        <v>43435</v>
      </c>
    </row>
    <row r="10" spans="1:11" s="71" customFormat="1" ht="9" customHeight="1">
      <c r="A10" s="216" t="s">
        <v>623</v>
      </c>
      <c r="B10" s="217"/>
      <c r="C10" s="180" t="s">
        <v>624</v>
      </c>
      <c r="D10" s="181"/>
      <c r="E10" s="181"/>
      <c r="F10" s="181"/>
      <c r="G10" s="181"/>
      <c r="H10" s="181"/>
      <c r="I10" s="181"/>
      <c r="J10" s="181"/>
      <c r="K10" s="182"/>
    </row>
    <row r="11" spans="1:11" s="71" customFormat="1" ht="9.75" customHeight="1">
      <c r="A11" s="218"/>
      <c r="B11" s="219"/>
      <c r="C11" s="72" t="s">
        <v>625</v>
      </c>
      <c r="D11" s="72" t="s">
        <v>626</v>
      </c>
      <c r="E11" s="180" t="s">
        <v>627</v>
      </c>
      <c r="F11" s="183"/>
      <c r="G11" s="180" t="s">
        <v>628</v>
      </c>
      <c r="H11" s="183"/>
      <c r="I11" s="180" t="s">
        <v>629</v>
      </c>
      <c r="J11" s="183"/>
      <c r="K11" s="89" t="s">
        <v>630</v>
      </c>
    </row>
    <row r="12" spans="1:11" s="71" customFormat="1" ht="24" customHeight="1">
      <c r="A12" s="164" t="s">
        <v>631</v>
      </c>
      <c r="B12" s="73" t="s">
        <v>632</v>
      </c>
      <c r="C12" s="74">
        <v>55</v>
      </c>
      <c r="D12" s="74">
        <v>68</v>
      </c>
      <c r="E12" s="162">
        <v>80</v>
      </c>
      <c r="F12" s="163"/>
      <c r="G12" s="162">
        <v>92</v>
      </c>
      <c r="H12" s="163"/>
      <c r="I12" s="162">
        <v>105</v>
      </c>
      <c r="J12" s="163"/>
      <c r="K12" s="90">
        <v>105</v>
      </c>
    </row>
    <row r="13" spans="1:11" s="71" customFormat="1" ht="24" customHeight="1">
      <c r="A13" s="165"/>
      <c r="B13" s="73" t="s">
        <v>633</v>
      </c>
      <c r="C13" s="74">
        <v>100</v>
      </c>
      <c r="D13" s="74">
        <v>140</v>
      </c>
      <c r="E13" s="162">
        <v>181</v>
      </c>
      <c r="F13" s="163"/>
      <c r="G13" s="162">
        <v>222</v>
      </c>
      <c r="H13" s="163"/>
      <c r="I13" s="162">
        <v>262</v>
      </c>
      <c r="J13" s="163"/>
      <c r="K13" s="90">
        <v>262</v>
      </c>
    </row>
    <row r="14" spans="1:11" s="71" customFormat="1" ht="24" customHeight="1">
      <c r="A14" s="165"/>
      <c r="B14" s="73" t="s">
        <v>634</v>
      </c>
      <c r="C14" s="74">
        <v>124</v>
      </c>
      <c r="D14" s="74">
        <v>131</v>
      </c>
      <c r="E14" s="162">
        <v>139</v>
      </c>
      <c r="F14" s="163"/>
      <c r="G14" s="162">
        <v>146</v>
      </c>
      <c r="H14" s="163"/>
      <c r="I14" s="162">
        <v>153</v>
      </c>
      <c r="J14" s="163"/>
      <c r="K14" s="90">
        <v>153</v>
      </c>
    </row>
    <row r="15" spans="1:11" s="71" customFormat="1" ht="24" customHeight="1">
      <c r="A15" s="166"/>
      <c r="B15" s="73" t="s">
        <v>635</v>
      </c>
      <c r="C15" s="74">
        <v>157</v>
      </c>
      <c r="D15" s="74">
        <v>170</v>
      </c>
      <c r="E15" s="162">
        <v>183</v>
      </c>
      <c r="F15" s="163"/>
      <c r="G15" s="162">
        <v>197</v>
      </c>
      <c r="H15" s="163"/>
      <c r="I15" s="162">
        <v>209</v>
      </c>
      <c r="J15" s="163"/>
      <c r="K15" s="90">
        <v>222</v>
      </c>
    </row>
    <row r="16" spans="1:11" s="71" customFormat="1" ht="19.5" customHeight="1">
      <c r="A16" s="211" t="s">
        <v>636</v>
      </c>
      <c r="B16" s="212"/>
      <c r="C16" s="74">
        <v>139</v>
      </c>
      <c r="D16" s="74">
        <v>139</v>
      </c>
      <c r="E16" s="162">
        <v>144</v>
      </c>
      <c r="F16" s="163"/>
      <c r="G16" s="162">
        <v>149</v>
      </c>
      <c r="H16" s="163"/>
      <c r="I16" s="162">
        <v>154</v>
      </c>
      <c r="J16" s="163"/>
      <c r="K16" s="90">
        <v>154</v>
      </c>
    </row>
    <row r="17" spans="1:11" s="71" customFormat="1" ht="19.5" customHeight="1">
      <c r="A17" s="211" t="s">
        <v>637</v>
      </c>
      <c r="B17" s="212"/>
      <c r="C17" s="74">
        <v>109</v>
      </c>
      <c r="D17" s="74">
        <v>155</v>
      </c>
      <c r="E17" s="162">
        <v>201</v>
      </c>
      <c r="F17" s="163"/>
      <c r="G17" s="162">
        <v>246</v>
      </c>
      <c r="H17" s="163"/>
      <c r="I17" s="162">
        <v>292</v>
      </c>
      <c r="J17" s="163"/>
      <c r="K17" s="90">
        <v>292</v>
      </c>
    </row>
    <row r="18" spans="1:11" s="71" customFormat="1" ht="19.5" customHeight="1">
      <c r="A18" s="164" t="s">
        <v>638</v>
      </c>
      <c r="B18" s="73" t="s">
        <v>632</v>
      </c>
      <c r="C18" s="74">
        <v>2</v>
      </c>
      <c r="D18" s="74">
        <v>3</v>
      </c>
      <c r="E18" s="162">
        <v>3</v>
      </c>
      <c r="F18" s="163"/>
      <c r="G18" s="162">
        <v>3</v>
      </c>
      <c r="H18" s="163"/>
      <c r="I18" s="162">
        <v>4</v>
      </c>
      <c r="J18" s="163"/>
      <c r="K18" s="90">
        <v>4</v>
      </c>
    </row>
    <row r="19" spans="1:11" s="71" customFormat="1" ht="19.5" customHeight="1">
      <c r="A19" s="165"/>
      <c r="B19" s="73" t="s">
        <v>633</v>
      </c>
      <c r="C19" s="74">
        <v>5</v>
      </c>
      <c r="D19" s="74">
        <v>6</v>
      </c>
      <c r="E19" s="162">
        <v>7</v>
      </c>
      <c r="F19" s="163"/>
      <c r="G19" s="162">
        <v>8</v>
      </c>
      <c r="H19" s="163"/>
      <c r="I19" s="162">
        <v>9</v>
      </c>
      <c r="J19" s="163"/>
      <c r="K19" s="90">
        <v>9</v>
      </c>
    </row>
    <row r="20" spans="1:11" s="71" customFormat="1" ht="19.5" customHeight="1">
      <c r="A20" s="166"/>
      <c r="B20" s="73" t="s">
        <v>634</v>
      </c>
      <c r="C20" s="74">
        <v>6</v>
      </c>
      <c r="D20" s="74">
        <v>8</v>
      </c>
      <c r="E20" s="162">
        <v>9</v>
      </c>
      <c r="F20" s="163"/>
      <c r="G20" s="162">
        <v>10</v>
      </c>
      <c r="H20" s="163"/>
      <c r="I20" s="162">
        <v>11</v>
      </c>
      <c r="J20" s="163"/>
      <c r="K20" s="90">
        <v>11</v>
      </c>
    </row>
    <row r="21" spans="1:11" s="71" customFormat="1" ht="21" customHeight="1">
      <c r="A21" s="160" t="s">
        <v>639</v>
      </c>
      <c r="B21" s="161"/>
      <c r="C21" s="74">
        <v>11</v>
      </c>
      <c r="D21" s="74">
        <v>26</v>
      </c>
      <c r="E21" s="162">
        <v>42</v>
      </c>
      <c r="F21" s="163"/>
      <c r="G21" s="162">
        <v>57</v>
      </c>
      <c r="H21" s="163"/>
      <c r="I21" s="162">
        <v>72</v>
      </c>
      <c r="J21" s="163"/>
      <c r="K21" s="90">
        <v>72</v>
      </c>
    </row>
    <row r="22" spans="1:11" s="71" customFormat="1" ht="19.5" customHeight="1">
      <c r="A22" s="160" t="s">
        <v>640</v>
      </c>
      <c r="B22" s="161"/>
      <c r="C22" s="75"/>
      <c r="D22" s="75"/>
      <c r="E22" s="118"/>
      <c r="F22" s="133"/>
      <c r="G22" s="118"/>
      <c r="H22" s="133"/>
      <c r="I22" s="118"/>
      <c r="J22" s="133"/>
      <c r="K22" s="91"/>
    </row>
    <row r="23" spans="1:11" s="71" customFormat="1" ht="19.5" customHeight="1">
      <c r="A23" s="164" t="s">
        <v>641</v>
      </c>
      <c r="B23" s="73" t="s">
        <v>632</v>
      </c>
      <c r="C23" s="74">
        <v>23</v>
      </c>
      <c r="D23" s="74">
        <v>28</v>
      </c>
      <c r="E23" s="162">
        <v>33</v>
      </c>
      <c r="F23" s="163"/>
      <c r="G23" s="162">
        <v>39</v>
      </c>
      <c r="H23" s="163"/>
      <c r="I23" s="162">
        <v>44</v>
      </c>
      <c r="J23" s="163"/>
      <c r="K23" s="90">
        <v>44</v>
      </c>
    </row>
    <row r="24" spans="1:11" s="71" customFormat="1" ht="19.5" customHeight="1">
      <c r="A24" s="165"/>
      <c r="B24" s="73" t="s">
        <v>633</v>
      </c>
      <c r="C24" s="74">
        <v>55</v>
      </c>
      <c r="D24" s="74">
        <v>68</v>
      </c>
      <c r="E24" s="162">
        <v>81</v>
      </c>
      <c r="F24" s="163"/>
      <c r="G24" s="162">
        <v>94</v>
      </c>
      <c r="H24" s="163"/>
      <c r="I24" s="162">
        <v>107</v>
      </c>
      <c r="J24" s="163"/>
      <c r="K24" s="90">
        <v>107</v>
      </c>
    </row>
    <row r="25" spans="1:11" s="71" customFormat="1" ht="19.5" customHeight="1">
      <c r="A25" s="165"/>
      <c r="B25" s="73" t="s">
        <v>634</v>
      </c>
      <c r="C25" s="74">
        <v>11</v>
      </c>
      <c r="D25" s="74">
        <v>26</v>
      </c>
      <c r="E25" s="162">
        <v>42</v>
      </c>
      <c r="F25" s="163"/>
      <c r="G25" s="162">
        <v>57</v>
      </c>
      <c r="H25" s="163"/>
      <c r="I25" s="162">
        <v>72</v>
      </c>
      <c r="J25" s="163"/>
      <c r="K25" s="90">
        <v>72</v>
      </c>
    </row>
    <row r="26" spans="1:11" s="71" customFormat="1" ht="18.75" customHeight="1">
      <c r="A26" s="166"/>
      <c r="B26" s="73" t="s">
        <v>642</v>
      </c>
      <c r="C26" s="74">
        <v>49</v>
      </c>
      <c r="D26" s="74">
        <v>68</v>
      </c>
      <c r="E26" s="162">
        <v>88</v>
      </c>
      <c r="F26" s="163"/>
      <c r="G26" s="162">
        <v>107</v>
      </c>
      <c r="H26" s="163"/>
      <c r="I26" s="162">
        <v>126</v>
      </c>
      <c r="J26" s="163"/>
      <c r="K26" s="90">
        <v>126</v>
      </c>
    </row>
    <row r="27" spans="1:11" s="71" customFormat="1" ht="18" customHeight="1">
      <c r="A27" s="160" t="s">
        <v>643</v>
      </c>
      <c r="B27" s="161"/>
      <c r="C27" s="75"/>
      <c r="D27" s="75"/>
      <c r="E27" s="118"/>
      <c r="F27" s="133"/>
      <c r="G27" s="118"/>
      <c r="H27" s="133"/>
      <c r="I27" s="118"/>
      <c r="J27" s="133"/>
      <c r="K27" s="91"/>
    </row>
    <row r="28" spans="1:11" s="71" customFormat="1" ht="15" customHeight="1">
      <c r="A28" s="160" t="s">
        <v>644</v>
      </c>
      <c r="B28" s="161"/>
      <c r="C28" s="75"/>
      <c r="D28" s="75"/>
      <c r="E28" s="118"/>
      <c r="F28" s="133"/>
      <c r="G28" s="118"/>
      <c r="H28" s="133"/>
      <c r="I28" s="118"/>
      <c r="J28" s="133"/>
      <c r="K28" s="91"/>
    </row>
    <row r="29" spans="1:11" s="71" customFormat="1" ht="19.5" customHeight="1">
      <c r="A29" s="160" t="s">
        <v>645</v>
      </c>
      <c r="B29" s="161"/>
      <c r="C29" s="75"/>
      <c r="D29" s="75"/>
      <c r="E29" s="118"/>
      <c r="F29" s="133"/>
      <c r="G29" s="118"/>
      <c r="H29" s="133"/>
      <c r="I29" s="118"/>
      <c r="J29" s="133"/>
      <c r="K29" s="91"/>
    </row>
    <row r="30" spans="1:11" s="71" customFormat="1" ht="19.5" customHeight="1">
      <c r="A30" s="160" t="s">
        <v>646</v>
      </c>
      <c r="B30" s="161"/>
      <c r="C30" s="74">
        <v>11</v>
      </c>
      <c r="D30" s="74">
        <v>11</v>
      </c>
      <c r="E30" s="162">
        <v>11</v>
      </c>
      <c r="F30" s="163"/>
      <c r="G30" s="162">
        <v>11</v>
      </c>
      <c r="H30" s="163"/>
      <c r="I30" s="162">
        <v>11</v>
      </c>
      <c r="J30" s="163"/>
      <c r="K30" s="90">
        <v>11</v>
      </c>
    </row>
    <row r="31" spans="1:11" s="71" customFormat="1" ht="19.5" customHeight="1">
      <c r="A31" s="160" t="s">
        <v>647</v>
      </c>
      <c r="B31" s="161"/>
      <c r="C31" s="75"/>
      <c r="D31" s="75"/>
      <c r="E31" s="118"/>
      <c r="F31" s="133"/>
      <c r="G31" s="118"/>
      <c r="H31" s="133"/>
      <c r="I31" s="118"/>
      <c r="J31" s="133"/>
      <c r="K31" s="91"/>
    </row>
    <row r="32" spans="1:11" s="71" customFormat="1" ht="13.5" customHeight="1">
      <c r="A32" s="160" t="s">
        <v>648</v>
      </c>
      <c r="B32" s="161"/>
      <c r="C32" s="75"/>
      <c r="D32" s="75"/>
      <c r="E32" s="118"/>
      <c r="F32" s="133"/>
      <c r="G32" s="118"/>
      <c r="H32" s="133"/>
      <c r="I32" s="118"/>
      <c r="J32" s="133"/>
      <c r="K32" s="91"/>
    </row>
    <row r="33" spans="1:11" s="71" customFormat="1" ht="15.75" customHeight="1">
      <c r="A33" s="160" t="s">
        <v>649</v>
      </c>
      <c r="B33" s="161"/>
      <c r="C33" s="75"/>
      <c r="D33" s="75"/>
      <c r="E33" s="118"/>
      <c r="F33" s="133"/>
      <c r="G33" s="118"/>
      <c r="H33" s="133"/>
      <c r="I33" s="118"/>
      <c r="J33" s="133"/>
      <c r="K33" s="91"/>
    </row>
    <row r="34" spans="1:11" s="71" customFormat="1" ht="10.5" customHeight="1">
      <c r="A34" s="197" t="s">
        <v>650</v>
      </c>
      <c r="B34" s="198"/>
      <c r="C34" s="198"/>
      <c r="D34" s="198"/>
      <c r="E34" s="198"/>
      <c r="F34" s="198"/>
      <c r="G34" s="199"/>
      <c r="H34" s="184" t="s">
        <v>651</v>
      </c>
      <c r="I34" s="161"/>
      <c r="J34" s="138" t="s">
        <v>652</v>
      </c>
      <c r="K34" s="206"/>
    </row>
    <row r="35" spans="1:11" s="71" customFormat="1" ht="10.5" customHeight="1">
      <c r="A35" s="200"/>
      <c r="B35" s="201"/>
      <c r="C35" s="201"/>
      <c r="D35" s="201"/>
      <c r="E35" s="201"/>
      <c r="F35" s="201"/>
      <c r="G35" s="202"/>
      <c r="H35" s="184" t="s">
        <v>631</v>
      </c>
      <c r="I35" s="161"/>
      <c r="J35" s="184" t="s">
        <v>653</v>
      </c>
      <c r="K35" s="196"/>
    </row>
    <row r="36" spans="1:11" s="71" customFormat="1" ht="4.5" customHeight="1">
      <c r="A36" s="203"/>
      <c r="B36" s="204"/>
      <c r="C36" s="204"/>
      <c r="D36" s="204"/>
      <c r="E36" s="204"/>
      <c r="F36" s="204"/>
      <c r="G36" s="205"/>
      <c r="H36" s="207" t="s">
        <v>638</v>
      </c>
      <c r="I36" s="208"/>
      <c r="J36" s="140"/>
      <c r="K36" s="141"/>
    </row>
    <row r="37" spans="1:11" s="71" customFormat="1" ht="6" customHeight="1">
      <c r="A37" s="185" t="s">
        <v>654</v>
      </c>
      <c r="B37" s="186"/>
      <c r="C37" s="186"/>
      <c r="D37" s="186"/>
      <c r="E37" s="186"/>
      <c r="F37" s="186"/>
      <c r="G37" s="187"/>
      <c r="H37" s="209"/>
      <c r="I37" s="210"/>
      <c r="J37" s="142"/>
      <c r="K37" s="143"/>
    </row>
    <row r="38" spans="1:11" s="71" customFormat="1" ht="10.5" customHeight="1">
      <c r="A38" s="188"/>
      <c r="B38" s="189"/>
      <c r="C38" s="189"/>
      <c r="D38" s="189"/>
      <c r="E38" s="189"/>
      <c r="F38" s="189"/>
      <c r="G38" s="190"/>
      <c r="H38" s="184" t="s">
        <v>639</v>
      </c>
      <c r="I38" s="161"/>
      <c r="J38" s="118"/>
      <c r="K38" s="119"/>
    </row>
    <row r="39" spans="1:11" s="71" customFormat="1" ht="10.5" customHeight="1">
      <c r="A39" s="191"/>
      <c r="B39" s="192"/>
      <c r="C39" s="192"/>
      <c r="D39" s="192"/>
      <c r="E39" s="192"/>
      <c r="F39" s="192"/>
      <c r="G39" s="193"/>
      <c r="H39" s="184" t="s">
        <v>640</v>
      </c>
      <c r="I39" s="161"/>
      <c r="J39" s="118"/>
      <c r="K39" s="119"/>
    </row>
    <row r="40" spans="1:11" s="71" customFormat="1" ht="10.5" customHeight="1">
      <c r="A40" s="185" t="s">
        <v>655</v>
      </c>
      <c r="B40" s="186"/>
      <c r="C40" s="186"/>
      <c r="D40" s="186"/>
      <c r="E40" s="186"/>
      <c r="F40" s="186"/>
      <c r="G40" s="187"/>
      <c r="H40" s="184" t="s">
        <v>641</v>
      </c>
      <c r="I40" s="161"/>
      <c r="J40" s="118"/>
      <c r="K40" s="119"/>
    </row>
    <row r="41" spans="1:11" s="71" customFormat="1" ht="12" customHeight="1">
      <c r="A41" s="188"/>
      <c r="B41" s="189"/>
      <c r="C41" s="189"/>
      <c r="D41" s="189"/>
      <c r="E41" s="189"/>
      <c r="F41" s="189"/>
      <c r="G41" s="190"/>
      <c r="H41" s="184" t="s">
        <v>643</v>
      </c>
      <c r="I41" s="161"/>
      <c r="J41" s="118"/>
      <c r="K41" s="119"/>
    </row>
    <row r="42" spans="1:11" s="71" customFormat="1" ht="10.5" customHeight="1">
      <c r="A42" s="188"/>
      <c r="B42" s="189"/>
      <c r="C42" s="189"/>
      <c r="D42" s="189"/>
      <c r="E42" s="189"/>
      <c r="F42" s="189"/>
      <c r="G42" s="190"/>
      <c r="H42" s="184" t="s">
        <v>644</v>
      </c>
      <c r="I42" s="161"/>
      <c r="J42" s="118"/>
      <c r="K42" s="119"/>
    </row>
    <row r="43" spans="1:11" s="71" customFormat="1" ht="10.5" customHeight="1">
      <c r="A43" s="188"/>
      <c r="B43" s="189"/>
      <c r="C43" s="189"/>
      <c r="D43" s="189"/>
      <c r="E43" s="189"/>
      <c r="F43" s="189"/>
      <c r="G43" s="190"/>
      <c r="H43" s="184" t="s">
        <v>656</v>
      </c>
      <c r="I43" s="161"/>
      <c r="J43" s="118"/>
      <c r="K43" s="119"/>
    </row>
    <row r="44" spans="1:11" s="71" customFormat="1" ht="10.5" customHeight="1">
      <c r="A44" s="188"/>
      <c r="B44" s="189"/>
      <c r="C44" s="189"/>
      <c r="D44" s="189"/>
      <c r="E44" s="189"/>
      <c r="F44" s="189"/>
      <c r="G44" s="190"/>
      <c r="H44" s="184" t="s">
        <v>647</v>
      </c>
      <c r="I44" s="161"/>
      <c r="J44" s="118"/>
      <c r="K44" s="119"/>
    </row>
    <row r="45" spans="1:11" s="71" customFormat="1" ht="9.75" customHeight="1">
      <c r="A45" s="191"/>
      <c r="B45" s="192"/>
      <c r="C45" s="192"/>
      <c r="D45" s="192"/>
      <c r="E45" s="192"/>
      <c r="F45" s="192"/>
      <c r="G45" s="193"/>
      <c r="H45" s="184" t="s">
        <v>648</v>
      </c>
      <c r="I45" s="161"/>
      <c r="J45" s="118"/>
      <c r="K45" s="119"/>
    </row>
    <row r="46" spans="1:11" s="71" customFormat="1" ht="9.75" customHeight="1">
      <c r="A46" s="185" t="s">
        <v>657</v>
      </c>
      <c r="B46" s="186"/>
      <c r="C46" s="186"/>
      <c r="D46" s="186"/>
      <c r="E46" s="186"/>
      <c r="F46" s="186"/>
      <c r="G46" s="187"/>
      <c r="H46" s="184" t="s">
        <v>658</v>
      </c>
      <c r="I46" s="161"/>
      <c r="J46" s="118"/>
      <c r="K46" s="119"/>
    </row>
    <row r="47" spans="1:11" s="71" customFormat="1" ht="12" customHeight="1">
      <c r="A47" s="188"/>
      <c r="B47" s="189"/>
      <c r="C47" s="189"/>
      <c r="D47" s="189"/>
      <c r="E47" s="189"/>
      <c r="F47" s="189"/>
      <c r="G47" s="190"/>
      <c r="H47" s="118"/>
      <c r="I47" s="133"/>
      <c r="J47" s="118"/>
      <c r="K47" s="119"/>
    </row>
    <row r="48" spans="1:11" s="71" customFormat="1" ht="10.5" customHeight="1">
      <c r="A48" s="191"/>
      <c r="B48" s="192"/>
      <c r="C48" s="192"/>
      <c r="D48" s="192"/>
      <c r="E48" s="192"/>
      <c r="F48" s="192"/>
      <c r="G48" s="193"/>
      <c r="H48" s="194" t="s">
        <v>659</v>
      </c>
      <c r="I48" s="195"/>
      <c r="J48" s="184" t="s">
        <v>653</v>
      </c>
      <c r="K48" s="196"/>
    </row>
    <row r="49" spans="1:11" s="71" customFormat="1" ht="16.5" customHeight="1" thickBot="1">
      <c r="A49" s="92" t="s">
        <v>660</v>
      </c>
      <c r="B49" s="86"/>
      <c r="C49" s="86"/>
      <c r="D49" s="86"/>
      <c r="E49" s="86"/>
      <c r="F49" s="86"/>
      <c r="G49" s="86"/>
      <c r="H49" s="86"/>
      <c r="I49" s="86"/>
      <c r="J49" s="86"/>
      <c r="K49" s="87"/>
    </row>
    <row r="50" s="71" customFormat="1" ht="12.75"/>
    <row r="53" ht="12" customHeight="1" thickBot="1"/>
    <row r="54" spans="1:11" s="71" customFormat="1" ht="19.5" customHeight="1">
      <c r="A54" s="76" t="s">
        <v>615</v>
      </c>
      <c r="B54" s="77"/>
      <c r="C54" s="77"/>
      <c r="D54" s="77"/>
      <c r="E54" s="77"/>
      <c r="F54" s="77"/>
      <c r="G54" s="77"/>
      <c r="H54" s="77"/>
      <c r="I54" s="77"/>
      <c r="J54" s="77"/>
      <c r="K54" s="78"/>
    </row>
    <row r="55" spans="1:11" s="71" customFormat="1" ht="19.5" customHeight="1">
      <c r="A55" s="79" t="s">
        <v>616</v>
      </c>
      <c r="K55" s="80"/>
    </row>
    <row r="56" spans="1:11" s="71" customFormat="1" ht="10.5" customHeight="1">
      <c r="A56" s="81" t="s">
        <v>617</v>
      </c>
      <c r="K56" s="80"/>
    </row>
    <row r="57" spans="1:11" s="71" customFormat="1" ht="12" customHeight="1">
      <c r="A57" s="82" t="s">
        <v>618</v>
      </c>
      <c r="K57" s="80"/>
    </row>
    <row r="58" spans="1:11" s="71" customFormat="1" ht="12" customHeight="1">
      <c r="A58" s="83" t="s">
        <v>619</v>
      </c>
      <c r="K58" s="80"/>
    </row>
    <row r="59" spans="1:11" s="71" customFormat="1" ht="10.5" customHeight="1">
      <c r="A59" s="81" t="s">
        <v>620</v>
      </c>
      <c r="K59" s="80"/>
    </row>
    <row r="60" spans="1:11" s="71" customFormat="1" ht="30.75" customHeight="1">
      <c r="A60" s="170" t="s">
        <v>621</v>
      </c>
      <c r="B60" s="171"/>
      <c r="C60" s="171"/>
      <c r="D60" s="171"/>
      <c r="E60" s="172"/>
      <c r="F60" s="173" t="s">
        <v>661</v>
      </c>
      <c r="G60" s="174"/>
      <c r="H60" s="174"/>
      <c r="I60" s="174"/>
      <c r="J60" s="175"/>
      <c r="K60" s="88">
        <v>43435</v>
      </c>
    </row>
    <row r="61" spans="1:11" s="71" customFormat="1" ht="9" customHeight="1">
      <c r="A61" s="176" t="s">
        <v>623</v>
      </c>
      <c r="B61" s="177"/>
      <c r="C61" s="180" t="s">
        <v>624</v>
      </c>
      <c r="D61" s="181"/>
      <c r="E61" s="181"/>
      <c r="F61" s="181"/>
      <c r="G61" s="181"/>
      <c r="H61" s="181"/>
      <c r="I61" s="181"/>
      <c r="J61" s="181"/>
      <c r="K61" s="182"/>
    </row>
    <row r="62" spans="1:11" s="71" customFormat="1" ht="9.75" customHeight="1">
      <c r="A62" s="178"/>
      <c r="B62" s="179"/>
      <c r="C62" s="72" t="s">
        <v>625</v>
      </c>
      <c r="D62" s="72" t="s">
        <v>626</v>
      </c>
      <c r="E62" s="180" t="s">
        <v>627</v>
      </c>
      <c r="F62" s="183"/>
      <c r="G62" s="180" t="s">
        <v>628</v>
      </c>
      <c r="H62" s="183"/>
      <c r="I62" s="180" t="s">
        <v>629</v>
      </c>
      <c r="J62" s="183"/>
      <c r="K62" s="89" t="s">
        <v>630</v>
      </c>
    </row>
    <row r="63" spans="1:11" s="71" customFormat="1" ht="19.5" customHeight="1">
      <c r="A63" s="167" t="s">
        <v>631</v>
      </c>
      <c r="B63" s="73" t="s">
        <v>632</v>
      </c>
      <c r="C63" s="74">
        <v>38</v>
      </c>
      <c r="D63" s="74">
        <v>51</v>
      </c>
      <c r="E63" s="162">
        <v>63</v>
      </c>
      <c r="F63" s="163"/>
      <c r="G63" s="162">
        <v>76</v>
      </c>
      <c r="H63" s="163"/>
      <c r="I63" s="162">
        <v>88</v>
      </c>
      <c r="J63" s="163"/>
      <c r="K63" s="90">
        <v>88</v>
      </c>
    </row>
    <row r="64" spans="1:11" s="71" customFormat="1" ht="19.5" customHeight="1">
      <c r="A64" s="168"/>
      <c r="B64" s="73" t="s">
        <v>633</v>
      </c>
      <c r="C64" s="74">
        <v>32</v>
      </c>
      <c r="D64" s="74">
        <v>73</v>
      </c>
      <c r="E64" s="162">
        <v>113</v>
      </c>
      <c r="F64" s="163"/>
      <c r="G64" s="162">
        <v>154</v>
      </c>
      <c r="H64" s="163"/>
      <c r="I64" s="162">
        <v>194</v>
      </c>
      <c r="J64" s="163"/>
      <c r="K64" s="90">
        <v>194</v>
      </c>
    </row>
    <row r="65" spans="1:11" s="71" customFormat="1" ht="18.75" customHeight="1">
      <c r="A65" s="168"/>
      <c r="B65" s="73" t="s">
        <v>634</v>
      </c>
      <c r="C65" s="74">
        <v>68</v>
      </c>
      <c r="D65" s="74">
        <v>75</v>
      </c>
      <c r="E65" s="162">
        <v>82</v>
      </c>
      <c r="F65" s="163"/>
      <c r="G65" s="162">
        <v>89</v>
      </c>
      <c r="H65" s="163"/>
      <c r="I65" s="162">
        <v>97</v>
      </c>
      <c r="J65" s="163"/>
      <c r="K65" s="90">
        <v>97</v>
      </c>
    </row>
    <row r="66" spans="1:11" s="71" customFormat="1" ht="19.5" customHeight="1">
      <c r="A66" s="169"/>
      <c r="B66" s="73" t="s">
        <v>642</v>
      </c>
      <c r="C66" s="74">
        <v>91</v>
      </c>
      <c r="D66" s="74">
        <v>136</v>
      </c>
      <c r="E66" s="162">
        <v>182</v>
      </c>
      <c r="F66" s="163"/>
      <c r="G66" s="162">
        <v>228</v>
      </c>
      <c r="H66" s="163"/>
      <c r="I66" s="162">
        <v>274</v>
      </c>
      <c r="J66" s="163"/>
      <c r="K66" s="90">
        <v>274</v>
      </c>
    </row>
    <row r="67" spans="1:11" s="71" customFormat="1" ht="19.5" customHeight="1">
      <c r="A67" s="167" t="s">
        <v>638</v>
      </c>
      <c r="B67" s="73" t="s">
        <v>632</v>
      </c>
      <c r="C67" s="74">
        <v>2</v>
      </c>
      <c r="D67" s="74">
        <v>3</v>
      </c>
      <c r="E67" s="162">
        <v>3</v>
      </c>
      <c r="F67" s="163"/>
      <c r="G67" s="162">
        <v>3</v>
      </c>
      <c r="H67" s="163"/>
      <c r="I67" s="162">
        <v>4</v>
      </c>
      <c r="J67" s="163"/>
      <c r="K67" s="90">
        <v>4</v>
      </c>
    </row>
    <row r="68" spans="1:11" s="71" customFormat="1" ht="19.5" customHeight="1">
      <c r="A68" s="168"/>
      <c r="B68" s="73" t="s">
        <v>633</v>
      </c>
      <c r="C68" s="74">
        <v>5</v>
      </c>
      <c r="D68" s="74">
        <v>6</v>
      </c>
      <c r="E68" s="162">
        <v>7</v>
      </c>
      <c r="F68" s="163"/>
      <c r="G68" s="162">
        <v>8</v>
      </c>
      <c r="H68" s="163"/>
      <c r="I68" s="162">
        <v>9</v>
      </c>
      <c r="J68" s="163"/>
      <c r="K68" s="90">
        <v>9</v>
      </c>
    </row>
    <row r="69" spans="1:11" s="71" customFormat="1" ht="19.5" customHeight="1">
      <c r="A69" s="169"/>
      <c r="B69" s="73" t="s">
        <v>634</v>
      </c>
      <c r="C69" s="74">
        <v>6</v>
      </c>
      <c r="D69" s="74">
        <v>8</v>
      </c>
      <c r="E69" s="162">
        <v>9</v>
      </c>
      <c r="F69" s="163"/>
      <c r="G69" s="162">
        <v>10</v>
      </c>
      <c r="H69" s="163"/>
      <c r="I69" s="162">
        <v>11</v>
      </c>
      <c r="J69" s="163"/>
      <c r="K69" s="90">
        <v>11</v>
      </c>
    </row>
    <row r="70" spans="1:11" s="71" customFormat="1" ht="21" customHeight="1">
      <c r="A70" s="160" t="s">
        <v>639</v>
      </c>
      <c r="B70" s="161"/>
      <c r="C70" s="74">
        <v>8</v>
      </c>
      <c r="D70" s="74">
        <v>23</v>
      </c>
      <c r="E70" s="162">
        <v>39</v>
      </c>
      <c r="F70" s="163"/>
      <c r="G70" s="162">
        <v>54</v>
      </c>
      <c r="H70" s="163"/>
      <c r="I70" s="162">
        <v>69</v>
      </c>
      <c r="J70" s="163"/>
      <c r="K70" s="90">
        <v>69</v>
      </c>
    </row>
    <row r="71" spans="1:11" s="71" customFormat="1" ht="19.5" customHeight="1">
      <c r="A71" s="160" t="s">
        <v>640</v>
      </c>
      <c r="B71" s="161"/>
      <c r="C71" s="75"/>
      <c r="D71" s="75"/>
      <c r="E71" s="118"/>
      <c r="F71" s="133"/>
      <c r="G71" s="118"/>
      <c r="H71" s="133"/>
      <c r="I71" s="118"/>
      <c r="J71" s="133"/>
      <c r="K71" s="91"/>
    </row>
    <row r="72" spans="1:11" s="71" customFormat="1" ht="19.5" customHeight="1">
      <c r="A72" s="164" t="s">
        <v>641</v>
      </c>
      <c r="B72" s="73" t="s">
        <v>632</v>
      </c>
      <c r="C72" s="74">
        <v>8</v>
      </c>
      <c r="D72" s="74">
        <v>13</v>
      </c>
      <c r="E72" s="162">
        <v>19</v>
      </c>
      <c r="F72" s="163"/>
      <c r="G72" s="162">
        <v>24</v>
      </c>
      <c r="H72" s="163"/>
      <c r="I72" s="162">
        <v>29</v>
      </c>
      <c r="J72" s="163"/>
      <c r="K72" s="90">
        <v>29</v>
      </c>
    </row>
    <row r="73" spans="1:11" s="71" customFormat="1" ht="19.5" customHeight="1">
      <c r="A73" s="165"/>
      <c r="B73" s="73" t="s">
        <v>633</v>
      </c>
      <c r="C73" s="74">
        <v>19</v>
      </c>
      <c r="D73" s="74">
        <v>32</v>
      </c>
      <c r="E73" s="162">
        <v>45</v>
      </c>
      <c r="F73" s="163"/>
      <c r="G73" s="162">
        <v>58</v>
      </c>
      <c r="H73" s="163"/>
      <c r="I73" s="162">
        <v>71</v>
      </c>
      <c r="J73" s="163"/>
      <c r="K73" s="90">
        <v>71</v>
      </c>
    </row>
    <row r="74" spans="1:11" s="71" customFormat="1" ht="19.5" customHeight="1">
      <c r="A74" s="165"/>
      <c r="B74" s="73" t="s">
        <v>634</v>
      </c>
      <c r="C74" s="74">
        <v>8</v>
      </c>
      <c r="D74" s="74">
        <v>23</v>
      </c>
      <c r="E74" s="162">
        <v>39</v>
      </c>
      <c r="F74" s="163"/>
      <c r="G74" s="162">
        <v>54</v>
      </c>
      <c r="H74" s="163"/>
      <c r="I74" s="162">
        <v>69</v>
      </c>
      <c r="J74" s="163"/>
      <c r="K74" s="90">
        <v>69</v>
      </c>
    </row>
    <row r="75" spans="1:11" s="71" customFormat="1" ht="18.75" customHeight="1">
      <c r="A75" s="166"/>
      <c r="B75" s="73" t="s">
        <v>642</v>
      </c>
      <c r="C75" s="74">
        <v>24</v>
      </c>
      <c r="D75" s="74">
        <v>43</v>
      </c>
      <c r="E75" s="162">
        <v>63</v>
      </c>
      <c r="F75" s="163"/>
      <c r="G75" s="162">
        <v>82</v>
      </c>
      <c r="H75" s="163"/>
      <c r="I75" s="162">
        <v>101</v>
      </c>
      <c r="J75" s="163"/>
      <c r="K75" s="90">
        <v>101</v>
      </c>
    </row>
    <row r="76" spans="1:11" s="71" customFormat="1" ht="19.5" customHeight="1">
      <c r="A76" s="160" t="s">
        <v>643</v>
      </c>
      <c r="B76" s="161"/>
      <c r="C76" s="75"/>
      <c r="D76" s="75"/>
      <c r="E76" s="118"/>
      <c r="F76" s="133"/>
      <c r="G76" s="118"/>
      <c r="H76" s="133"/>
      <c r="I76" s="118"/>
      <c r="J76" s="133"/>
      <c r="K76" s="91"/>
    </row>
    <row r="77" spans="1:11" s="71" customFormat="1" ht="19.5" customHeight="1">
      <c r="A77" s="160" t="s">
        <v>644</v>
      </c>
      <c r="B77" s="161"/>
      <c r="C77" s="75"/>
      <c r="D77" s="75"/>
      <c r="E77" s="118"/>
      <c r="F77" s="133"/>
      <c r="G77" s="118"/>
      <c r="H77" s="133"/>
      <c r="I77" s="118"/>
      <c r="J77" s="133"/>
      <c r="K77" s="91"/>
    </row>
    <row r="78" spans="1:11" s="71" customFormat="1" ht="19.5" customHeight="1">
      <c r="A78" s="160" t="s">
        <v>645</v>
      </c>
      <c r="B78" s="161"/>
      <c r="C78" s="75"/>
      <c r="D78" s="75"/>
      <c r="E78" s="118"/>
      <c r="F78" s="133"/>
      <c r="G78" s="118"/>
      <c r="H78" s="133"/>
      <c r="I78" s="118"/>
      <c r="J78" s="133"/>
      <c r="K78" s="91"/>
    </row>
    <row r="79" spans="1:11" s="71" customFormat="1" ht="19.5" customHeight="1">
      <c r="A79" s="160" t="s">
        <v>646</v>
      </c>
      <c r="B79" s="161"/>
      <c r="C79" s="74">
        <v>11</v>
      </c>
      <c r="D79" s="74">
        <v>11</v>
      </c>
      <c r="E79" s="162">
        <v>11</v>
      </c>
      <c r="F79" s="163"/>
      <c r="G79" s="162">
        <v>11</v>
      </c>
      <c r="H79" s="163"/>
      <c r="I79" s="162">
        <v>11</v>
      </c>
      <c r="J79" s="163"/>
      <c r="K79" s="90">
        <v>11</v>
      </c>
    </row>
    <row r="80" spans="1:11" s="71" customFormat="1" ht="19.5" customHeight="1">
      <c r="A80" s="160" t="s">
        <v>647</v>
      </c>
      <c r="B80" s="161"/>
      <c r="C80" s="75"/>
      <c r="D80" s="75"/>
      <c r="E80" s="118"/>
      <c r="F80" s="133"/>
      <c r="G80" s="118"/>
      <c r="H80" s="133"/>
      <c r="I80" s="118"/>
      <c r="J80" s="133"/>
      <c r="K80" s="91"/>
    </row>
    <row r="81" spans="1:11" s="71" customFormat="1" ht="19.5" customHeight="1">
      <c r="A81" s="160" t="s">
        <v>648</v>
      </c>
      <c r="B81" s="161"/>
      <c r="C81" s="75"/>
      <c r="D81" s="75"/>
      <c r="E81" s="118"/>
      <c r="F81" s="133"/>
      <c r="G81" s="118"/>
      <c r="H81" s="133"/>
      <c r="I81" s="118"/>
      <c r="J81" s="133"/>
      <c r="K81" s="91"/>
    </row>
    <row r="82" spans="1:11" s="71" customFormat="1" ht="25.5" customHeight="1">
      <c r="A82" s="144" t="s">
        <v>649</v>
      </c>
      <c r="B82" s="145"/>
      <c r="C82" s="75"/>
      <c r="D82" s="75"/>
      <c r="E82" s="118"/>
      <c r="F82" s="133"/>
      <c r="G82" s="118"/>
      <c r="H82" s="133"/>
      <c r="I82" s="118"/>
      <c r="J82" s="133"/>
      <c r="K82" s="91"/>
    </row>
    <row r="83" spans="1:11" s="71" customFormat="1" ht="10.5" customHeight="1">
      <c r="A83" s="146" t="s">
        <v>662</v>
      </c>
      <c r="B83" s="147"/>
      <c r="C83" s="147"/>
      <c r="D83" s="147"/>
      <c r="E83" s="147"/>
      <c r="F83" s="147"/>
      <c r="G83" s="148"/>
      <c r="H83" s="138" t="s">
        <v>651</v>
      </c>
      <c r="I83" s="139"/>
      <c r="J83" s="120" t="s">
        <v>652</v>
      </c>
      <c r="K83" s="155"/>
    </row>
    <row r="84" spans="1:11" s="71" customFormat="1" ht="10.5" customHeight="1">
      <c r="A84" s="149"/>
      <c r="B84" s="150"/>
      <c r="C84" s="150"/>
      <c r="D84" s="150"/>
      <c r="E84" s="150"/>
      <c r="F84" s="150"/>
      <c r="G84" s="151"/>
      <c r="H84" s="131" t="s">
        <v>631</v>
      </c>
      <c r="I84" s="132"/>
      <c r="J84" s="136" t="s">
        <v>653</v>
      </c>
      <c r="K84" s="137"/>
    </row>
    <row r="85" spans="1:11" s="71" customFormat="1" ht="3.75" customHeight="1">
      <c r="A85" s="152"/>
      <c r="B85" s="153"/>
      <c r="C85" s="153"/>
      <c r="D85" s="153"/>
      <c r="E85" s="153"/>
      <c r="F85" s="153"/>
      <c r="G85" s="154"/>
      <c r="H85" s="156" t="s">
        <v>638</v>
      </c>
      <c r="I85" s="157"/>
      <c r="J85" s="140"/>
      <c r="K85" s="141"/>
    </row>
    <row r="86" spans="1:11" s="71" customFormat="1" ht="6" customHeight="1">
      <c r="A86" s="122" t="s">
        <v>654</v>
      </c>
      <c r="B86" s="123"/>
      <c r="C86" s="123"/>
      <c r="D86" s="123"/>
      <c r="E86" s="123"/>
      <c r="F86" s="123"/>
      <c r="G86" s="124"/>
      <c r="H86" s="158"/>
      <c r="I86" s="159"/>
      <c r="J86" s="142"/>
      <c r="K86" s="143"/>
    </row>
    <row r="87" spans="1:11" s="71" customFormat="1" ht="10.5" customHeight="1">
      <c r="A87" s="125"/>
      <c r="B87" s="126"/>
      <c r="C87" s="126"/>
      <c r="D87" s="126"/>
      <c r="E87" s="126"/>
      <c r="F87" s="126"/>
      <c r="G87" s="127"/>
      <c r="H87" s="120" t="s">
        <v>639</v>
      </c>
      <c r="I87" s="121"/>
      <c r="J87" s="118"/>
      <c r="K87" s="119"/>
    </row>
    <row r="88" spans="1:11" s="71" customFormat="1" ht="10.5" customHeight="1">
      <c r="A88" s="128"/>
      <c r="B88" s="129"/>
      <c r="C88" s="129"/>
      <c r="D88" s="129"/>
      <c r="E88" s="129"/>
      <c r="F88" s="129"/>
      <c r="G88" s="130"/>
      <c r="H88" s="138" t="s">
        <v>640</v>
      </c>
      <c r="I88" s="139"/>
      <c r="J88" s="118"/>
      <c r="K88" s="119"/>
    </row>
    <row r="89" spans="1:11" s="71" customFormat="1" ht="10.5" customHeight="1">
      <c r="A89" s="122" t="s">
        <v>655</v>
      </c>
      <c r="B89" s="123"/>
      <c r="C89" s="123"/>
      <c r="D89" s="123"/>
      <c r="E89" s="123"/>
      <c r="F89" s="123"/>
      <c r="G89" s="124"/>
      <c r="H89" s="120" t="s">
        <v>641</v>
      </c>
      <c r="I89" s="121"/>
      <c r="J89" s="118"/>
      <c r="K89" s="119"/>
    </row>
    <row r="90" spans="1:11" s="71" customFormat="1" ht="12" customHeight="1">
      <c r="A90" s="125"/>
      <c r="B90" s="126"/>
      <c r="C90" s="126"/>
      <c r="D90" s="126"/>
      <c r="E90" s="126"/>
      <c r="F90" s="126"/>
      <c r="G90" s="127"/>
      <c r="H90" s="131" t="s">
        <v>643</v>
      </c>
      <c r="I90" s="132"/>
      <c r="J90" s="118"/>
      <c r="K90" s="119"/>
    </row>
    <row r="91" spans="1:11" s="71" customFormat="1" ht="10.5" customHeight="1">
      <c r="A91" s="125"/>
      <c r="B91" s="126"/>
      <c r="C91" s="126"/>
      <c r="D91" s="126"/>
      <c r="E91" s="126"/>
      <c r="F91" s="126"/>
      <c r="G91" s="127"/>
      <c r="H91" s="131" t="s">
        <v>644</v>
      </c>
      <c r="I91" s="132"/>
      <c r="J91" s="118"/>
      <c r="K91" s="119"/>
    </row>
    <row r="92" spans="1:11" s="71" customFormat="1" ht="10.5" customHeight="1">
      <c r="A92" s="125"/>
      <c r="B92" s="126"/>
      <c r="C92" s="126"/>
      <c r="D92" s="126"/>
      <c r="E92" s="126"/>
      <c r="F92" s="126"/>
      <c r="G92" s="127"/>
      <c r="H92" s="138" t="s">
        <v>656</v>
      </c>
      <c r="I92" s="139"/>
      <c r="J92" s="118"/>
      <c r="K92" s="119"/>
    </row>
    <row r="93" spans="1:11" s="71" customFormat="1" ht="10.5" customHeight="1">
      <c r="A93" s="125"/>
      <c r="B93" s="126"/>
      <c r="C93" s="126"/>
      <c r="D93" s="126"/>
      <c r="E93" s="126"/>
      <c r="F93" s="126"/>
      <c r="G93" s="127"/>
      <c r="H93" s="138" t="s">
        <v>647</v>
      </c>
      <c r="I93" s="139"/>
      <c r="J93" s="118"/>
      <c r="K93" s="119"/>
    </row>
    <row r="94" spans="1:11" s="71" customFormat="1" ht="9.75" customHeight="1">
      <c r="A94" s="128"/>
      <c r="B94" s="129"/>
      <c r="C94" s="129"/>
      <c r="D94" s="129"/>
      <c r="E94" s="129"/>
      <c r="F94" s="129"/>
      <c r="G94" s="130"/>
      <c r="H94" s="120" t="s">
        <v>648</v>
      </c>
      <c r="I94" s="121"/>
      <c r="J94" s="118"/>
      <c r="K94" s="119"/>
    </row>
    <row r="95" spans="1:11" s="71" customFormat="1" ht="9.75" customHeight="1">
      <c r="A95" s="122" t="s">
        <v>657</v>
      </c>
      <c r="B95" s="123"/>
      <c r="C95" s="123"/>
      <c r="D95" s="123"/>
      <c r="E95" s="123"/>
      <c r="F95" s="123"/>
      <c r="G95" s="124"/>
      <c r="H95" s="131" t="s">
        <v>658</v>
      </c>
      <c r="I95" s="132"/>
      <c r="J95" s="118"/>
      <c r="K95" s="119"/>
    </row>
    <row r="96" spans="1:11" s="71" customFormat="1" ht="10.5" customHeight="1">
      <c r="A96" s="125"/>
      <c r="B96" s="126"/>
      <c r="C96" s="126"/>
      <c r="D96" s="126"/>
      <c r="E96" s="126"/>
      <c r="F96" s="126"/>
      <c r="G96" s="127"/>
      <c r="H96" s="118"/>
      <c r="I96" s="133"/>
      <c r="J96" s="118"/>
      <c r="K96" s="119"/>
    </row>
    <row r="97" spans="1:11" s="71" customFormat="1" ht="22.5" customHeight="1">
      <c r="A97" s="128"/>
      <c r="B97" s="129"/>
      <c r="C97" s="129"/>
      <c r="D97" s="129"/>
      <c r="E97" s="129"/>
      <c r="F97" s="129"/>
      <c r="G97" s="130"/>
      <c r="H97" s="134" t="s">
        <v>659</v>
      </c>
      <c r="I97" s="135"/>
      <c r="J97" s="136" t="s">
        <v>653</v>
      </c>
      <c r="K97" s="137"/>
    </row>
    <row r="98" spans="1:11" s="71" customFormat="1" ht="12" customHeight="1">
      <c r="A98" s="84" t="s">
        <v>663</v>
      </c>
      <c r="K98" s="80"/>
    </row>
    <row r="99" spans="1:11" s="71" customFormat="1" ht="10.5" customHeight="1">
      <c r="A99" s="84" t="s">
        <v>664</v>
      </c>
      <c r="K99" s="80"/>
    </row>
    <row r="100" spans="1:11" s="71" customFormat="1" ht="10.5" customHeight="1" thickBot="1">
      <c r="A100" s="85" t="s">
        <v>665</v>
      </c>
      <c r="B100" s="86"/>
      <c r="C100" s="86"/>
      <c r="D100" s="86"/>
      <c r="E100" s="86"/>
      <c r="F100" s="86"/>
      <c r="G100" s="86"/>
      <c r="H100" s="86"/>
      <c r="I100" s="86"/>
      <c r="J100" s="86"/>
      <c r="K100" s="87"/>
    </row>
  </sheetData>
  <sheetProtection/>
  <mergeCells count="230">
    <mergeCell ref="A9:E9"/>
    <mergeCell ref="F9:J9"/>
    <mergeCell ref="A10:B11"/>
    <mergeCell ref="C10:K10"/>
    <mergeCell ref="E11:F11"/>
    <mergeCell ref="G11:H11"/>
    <mergeCell ref="I11:J11"/>
    <mergeCell ref="I12:J12"/>
    <mergeCell ref="E13:F13"/>
    <mergeCell ref="G13:H13"/>
    <mergeCell ref="I13:J13"/>
    <mergeCell ref="E14:F14"/>
    <mergeCell ref="G14:H14"/>
    <mergeCell ref="I14:J14"/>
    <mergeCell ref="E15:F15"/>
    <mergeCell ref="G15:H15"/>
    <mergeCell ref="I15:J15"/>
    <mergeCell ref="A16:B16"/>
    <mergeCell ref="E16:F16"/>
    <mergeCell ref="G16:H16"/>
    <mergeCell ref="I16:J16"/>
    <mergeCell ref="A12:A15"/>
    <mergeCell ref="E12:F12"/>
    <mergeCell ref="G12:H12"/>
    <mergeCell ref="A17:B17"/>
    <mergeCell ref="E17:F17"/>
    <mergeCell ref="G17:H17"/>
    <mergeCell ref="I17:J17"/>
    <mergeCell ref="A18:A20"/>
    <mergeCell ref="E18:F18"/>
    <mergeCell ref="G18:H18"/>
    <mergeCell ref="I18:J18"/>
    <mergeCell ref="E19:F19"/>
    <mergeCell ref="G19:H19"/>
    <mergeCell ref="I19:J19"/>
    <mergeCell ref="E20:F20"/>
    <mergeCell ref="G20:H20"/>
    <mergeCell ref="I20:J20"/>
    <mergeCell ref="A21:B21"/>
    <mergeCell ref="E21:F21"/>
    <mergeCell ref="G21:H21"/>
    <mergeCell ref="I21:J21"/>
    <mergeCell ref="A22:B22"/>
    <mergeCell ref="E22:F22"/>
    <mergeCell ref="G22:H22"/>
    <mergeCell ref="I22:J22"/>
    <mergeCell ref="A23:A26"/>
    <mergeCell ref="E23:F23"/>
    <mergeCell ref="G23:H23"/>
    <mergeCell ref="I23:J23"/>
    <mergeCell ref="E24:F24"/>
    <mergeCell ref="G24:H24"/>
    <mergeCell ref="I24:J24"/>
    <mergeCell ref="E25:F25"/>
    <mergeCell ref="G25:H25"/>
    <mergeCell ref="I25:J25"/>
    <mergeCell ref="E26:F26"/>
    <mergeCell ref="G26:H26"/>
    <mergeCell ref="I26:J26"/>
    <mergeCell ref="A27:B27"/>
    <mergeCell ref="E27:F27"/>
    <mergeCell ref="G27:H27"/>
    <mergeCell ref="I27:J27"/>
    <mergeCell ref="A28:B28"/>
    <mergeCell ref="E28:F28"/>
    <mergeCell ref="G28:H28"/>
    <mergeCell ref="I28:J28"/>
    <mergeCell ref="A29:B29"/>
    <mergeCell ref="E29:F29"/>
    <mergeCell ref="G29:H29"/>
    <mergeCell ref="I29:J29"/>
    <mergeCell ref="A30:B30"/>
    <mergeCell ref="E30:F30"/>
    <mergeCell ref="G30:H30"/>
    <mergeCell ref="I30:J30"/>
    <mergeCell ref="A31:B31"/>
    <mergeCell ref="E31:F31"/>
    <mergeCell ref="G31:H31"/>
    <mergeCell ref="I31:J31"/>
    <mergeCell ref="A32:B32"/>
    <mergeCell ref="E32:F32"/>
    <mergeCell ref="G32:H32"/>
    <mergeCell ref="I32:J32"/>
    <mergeCell ref="A33:B33"/>
    <mergeCell ref="E33:F33"/>
    <mergeCell ref="G33:H33"/>
    <mergeCell ref="I33:J33"/>
    <mergeCell ref="A34:G36"/>
    <mergeCell ref="H34:I34"/>
    <mergeCell ref="J34:K34"/>
    <mergeCell ref="H35:I35"/>
    <mergeCell ref="J35:K35"/>
    <mergeCell ref="H36:I37"/>
    <mergeCell ref="J36:K37"/>
    <mergeCell ref="A37:G39"/>
    <mergeCell ref="H38:I38"/>
    <mergeCell ref="J38:K38"/>
    <mergeCell ref="H39:I39"/>
    <mergeCell ref="J39:K39"/>
    <mergeCell ref="A40:G45"/>
    <mergeCell ref="H40:I40"/>
    <mergeCell ref="J40:K40"/>
    <mergeCell ref="H41:I41"/>
    <mergeCell ref="J41:K41"/>
    <mergeCell ref="H42:I42"/>
    <mergeCell ref="J42:K42"/>
    <mergeCell ref="H43:I43"/>
    <mergeCell ref="J43:K43"/>
    <mergeCell ref="H44:I44"/>
    <mergeCell ref="J44:K44"/>
    <mergeCell ref="H45:I45"/>
    <mergeCell ref="J45:K45"/>
    <mergeCell ref="A46:G48"/>
    <mergeCell ref="H46:I46"/>
    <mergeCell ref="J46:K46"/>
    <mergeCell ref="H47:I47"/>
    <mergeCell ref="J47:K47"/>
    <mergeCell ref="H48:I48"/>
    <mergeCell ref="J48:K48"/>
    <mergeCell ref="A60:E60"/>
    <mergeCell ref="F60:J60"/>
    <mergeCell ref="A61:B62"/>
    <mergeCell ref="C61:K61"/>
    <mergeCell ref="E62:F62"/>
    <mergeCell ref="G62:H62"/>
    <mergeCell ref="I62:J62"/>
    <mergeCell ref="A63:A66"/>
    <mergeCell ref="E63:F63"/>
    <mergeCell ref="G63:H63"/>
    <mergeCell ref="I63:J63"/>
    <mergeCell ref="E64:F64"/>
    <mergeCell ref="G64:H64"/>
    <mergeCell ref="I64:J64"/>
    <mergeCell ref="E65:F65"/>
    <mergeCell ref="G65:H65"/>
    <mergeCell ref="I65:J65"/>
    <mergeCell ref="E66:F66"/>
    <mergeCell ref="G66:H66"/>
    <mergeCell ref="I66:J66"/>
    <mergeCell ref="A67:A69"/>
    <mergeCell ref="E67:F67"/>
    <mergeCell ref="G67:H67"/>
    <mergeCell ref="I67:J67"/>
    <mergeCell ref="E68:F68"/>
    <mergeCell ref="G68:H68"/>
    <mergeCell ref="I68:J68"/>
    <mergeCell ref="E69:F69"/>
    <mergeCell ref="G69:H69"/>
    <mergeCell ref="I69:J69"/>
    <mergeCell ref="A70:B70"/>
    <mergeCell ref="E70:F70"/>
    <mergeCell ref="G70:H70"/>
    <mergeCell ref="I70:J70"/>
    <mergeCell ref="A71:B71"/>
    <mergeCell ref="E71:F71"/>
    <mergeCell ref="G71:H71"/>
    <mergeCell ref="I71:J71"/>
    <mergeCell ref="A72:A75"/>
    <mergeCell ref="E72:F72"/>
    <mergeCell ref="G72:H72"/>
    <mergeCell ref="I72:J72"/>
    <mergeCell ref="E73:F73"/>
    <mergeCell ref="G73:H73"/>
    <mergeCell ref="I73:J73"/>
    <mergeCell ref="E74:F74"/>
    <mergeCell ref="G74:H74"/>
    <mergeCell ref="I74:J74"/>
    <mergeCell ref="E75:F75"/>
    <mergeCell ref="G75:H75"/>
    <mergeCell ref="I75:J75"/>
    <mergeCell ref="A76:B76"/>
    <mergeCell ref="E76:F76"/>
    <mergeCell ref="G76:H76"/>
    <mergeCell ref="I76:J76"/>
    <mergeCell ref="A77:B77"/>
    <mergeCell ref="E77:F77"/>
    <mergeCell ref="G77:H77"/>
    <mergeCell ref="I77:J77"/>
    <mergeCell ref="A78:B78"/>
    <mergeCell ref="E78:F78"/>
    <mergeCell ref="G78:H78"/>
    <mergeCell ref="I78:J78"/>
    <mergeCell ref="A79:B79"/>
    <mergeCell ref="E79:F79"/>
    <mergeCell ref="G79:H79"/>
    <mergeCell ref="I79:J79"/>
    <mergeCell ref="A80:B80"/>
    <mergeCell ref="E80:F80"/>
    <mergeCell ref="G80:H80"/>
    <mergeCell ref="I80:J80"/>
    <mergeCell ref="A81:B81"/>
    <mergeCell ref="E81:F81"/>
    <mergeCell ref="G81:H81"/>
    <mergeCell ref="I81:J81"/>
    <mergeCell ref="A82:B82"/>
    <mergeCell ref="E82:F82"/>
    <mergeCell ref="G82:H82"/>
    <mergeCell ref="I82:J82"/>
    <mergeCell ref="A83:G85"/>
    <mergeCell ref="H83:I83"/>
    <mergeCell ref="J83:K83"/>
    <mergeCell ref="H84:I84"/>
    <mergeCell ref="J84:K84"/>
    <mergeCell ref="H85:I86"/>
    <mergeCell ref="J85:K86"/>
    <mergeCell ref="A86:G88"/>
    <mergeCell ref="H87:I87"/>
    <mergeCell ref="J87:K87"/>
    <mergeCell ref="H88:I88"/>
    <mergeCell ref="J88:K88"/>
    <mergeCell ref="A89:G94"/>
    <mergeCell ref="H89:I89"/>
    <mergeCell ref="J89:K89"/>
    <mergeCell ref="H90:I90"/>
    <mergeCell ref="J90:K90"/>
    <mergeCell ref="H91:I91"/>
    <mergeCell ref="J91:K91"/>
    <mergeCell ref="H92:I92"/>
    <mergeCell ref="J92:K92"/>
    <mergeCell ref="H93:I93"/>
    <mergeCell ref="J93:K93"/>
    <mergeCell ref="H94:I94"/>
    <mergeCell ref="J94:K94"/>
    <mergeCell ref="A95:G97"/>
    <mergeCell ref="H95:I95"/>
    <mergeCell ref="J95:K95"/>
    <mergeCell ref="H96:I96"/>
    <mergeCell ref="J96:K96"/>
    <mergeCell ref="H97:I97"/>
    <mergeCell ref="J97:K97"/>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Vermont Department of Taxes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Vermont Statutes Online</dc:title>
  <dc:subject/>
  <dc:creator>Authorized VT Tax User</dc:creator>
  <cp:keywords/>
  <dc:description/>
  <cp:lastModifiedBy>Metraux, Angela</cp:lastModifiedBy>
  <cp:lastPrinted>2017-02-21T21:03:11Z</cp:lastPrinted>
  <dcterms:created xsi:type="dcterms:W3CDTF">2005-09-15T20:02:59Z</dcterms:created>
  <dcterms:modified xsi:type="dcterms:W3CDTF">2019-04-09T18:40:44Z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