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32760" windowWidth="9516" windowHeight="7236" activeTab="0"/>
  </bookViews>
  <sheets>
    <sheet name="Valuation" sheetId="1" r:id="rId1"/>
    <sheet name="Link to GB-1183 Sub Hous Worksh" sheetId="2" r:id="rId2"/>
    <sheet name="lists" sheetId="3" r:id="rId3"/>
    <sheet name="Capratexcounty" sheetId="4" r:id="rId4"/>
    <sheet name="readme" sheetId="5" r:id="rId5"/>
    <sheet name="Law" sheetId="6" r:id="rId6"/>
    <sheet name="Utility Services" sheetId="7" r:id="rId7"/>
  </sheets>
  <definedNames>
    <definedName name="_xlnm._FilterDatabase" localSheetId="2" hidden="1">'lists'!$A$8:$P$263</definedName>
    <definedName name="_xlfn.SINGLE" hidden="1">#NAME?</definedName>
    <definedName name="and_Urban_Development" localSheetId="6">'Utility Services'!#REF!</definedName>
    <definedName name="Furnished_Utilities_and_Other_Services" localSheetId="6">'Utility Services'!#REF!</definedName>
    <definedName name="_xlnm.Print_Area" localSheetId="0">'Valuation'!$B$1:$O$54</definedName>
  </definedNames>
  <calcPr fullCalcOnLoad="1"/>
</workbook>
</file>

<file path=xl/sharedStrings.xml><?xml version="1.0" encoding="utf-8"?>
<sst xmlns="http://schemas.openxmlformats.org/spreadsheetml/2006/main" count="907" uniqueCount="626">
  <si>
    <t>Owner</t>
  </si>
  <si>
    <t>Total number of rental units.</t>
  </si>
  <si>
    <t>Studio</t>
  </si>
  <si>
    <t>1 Bdrm.</t>
  </si>
  <si>
    <t>2 Bdrm.</t>
  </si>
  <si>
    <t>3 Bdrm.</t>
  </si>
  <si>
    <t>4 Bdrm.</t>
  </si>
  <si>
    <t>Comm.</t>
  </si>
  <si>
    <t>Annualized</t>
  </si>
  <si>
    <t>X</t>
  </si>
  <si>
    <t>=</t>
  </si>
  <si>
    <t>Monthly H.U.D. rents:</t>
  </si>
  <si>
    <t>Monthly Utility Adjustments:</t>
  </si>
  <si>
    <t>Gross Rent:</t>
  </si>
  <si>
    <t>Total Gross Monthly Rent for the property:</t>
  </si>
  <si>
    <t>Plus Other Income from laundry, parking, air conditioning, etc.:</t>
  </si>
  <si>
    <t>Effective Annual Gross Income:</t>
  </si>
  <si>
    <t>Net Annual Operating Income:</t>
  </si>
  <si>
    <t>TAX YEAR</t>
  </si>
  <si>
    <t>Base Capitalization Rate:</t>
  </si>
  <si>
    <t>(published annually)</t>
  </si>
  <si>
    <t xml:space="preserve">          Total Capitalization Rate:</t>
  </si>
  <si>
    <t>(see attached audited owners statement)</t>
  </si>
  <si>
    <t>Net Operating Income divided by the Total Capitalization Rate equals 100% Market Value</t>
  </si>
  <si>
    <t>Listed Value</t>
  </si>
  <si>
    <t>(published Annually)</t>
  </si>
  <si>
    <t>LOA</t>
  </si>
  <si>
    <t>Vacancy Allowance</t>
  </si>
  <si>
    <t>divided by</t>
  </si>
  <si>
    <t>times</t>
  </si>
  <si>
    <t>Reported actual expenses</t>
  </si>
  <si>
    <t>Property Taxes</t>
  </si>
  <si>
    <t>Expenses minus taxes</t>
  </si>
  <si>
    <t>HUD Rate</t>
  </si>
  <si>
    <t>Town/City:</t>
  </si>
  <si>
    <t>Property location:</t>
  </si>
  <si>
    <t>County</t>
  </si>
  <si>
    <t>Addison</t>
  </si>
  <si>
    <t>Bridport</t>
  </si>
  <si>
    <t>Bristol</t>
  </si>
  <si>
    <t>Cornwall</t>
  </si>
  <si>
    <t>Ferrisburgh</t>
  </si>
  <si>
    <t>Goshen</t>
  </si>
  <si>
    <t>Granville</t>
  </si>
  <si>
    <t>Hancock</t>
  </si>
  <si>
    <t>Leicester</t>
  </si>
  <si>
    <t>Lincoln</t>
  </si>
  <si>
    <t>Middlebury</t>
  </si>
  <si>
    <t>Monkton</t>
  </si>
  <si>
    <t>New Haven</t>
  </si>
  <si>
    <t>Orwell</t>
  </si>
  <si>
    <t>Panton</t>
  </si>
  <si>
    <t>Ripton</t>
  </si>
  <si>
    <t>Salisbury</t>
  </si>
  <si>
    <t>Shoreham</t>
  </si>
  <si>
    <t>Starksboro</t>
  </si>
  <si>
    <t>Vergennes</t>
  </si>
  <si>
    <t>Waltham</t>
  </si>
  <si>
    <t>Weybridge</t>
  </si>
  <si>
    <t>Whiting</t>
  </si>
  <si>
    <t>Arlington</t>
  </si>
  <si>
    <t>Bennington</t>
  </si>
  <si>
    <t>Dorset</t>
  </si>
  <si>
    <t>Glastenbury</t>
  </si>
  <si>
    <t>Landgrove</t>
  </si>
  <si>
    <t>Manchester</t>
  </si>
  <si>
    <t>Peru</t>
  </si>
  <si>
    <t>Pownal</t>
  </si>
  <si>
    <t>Readsboro</t>
  </si>
  <si>
    <t>Rupert</t>
  </si>
  <si>
    <t>Sandgate</t>
  </si>
  <si>
    <t>Searsburg</t>
  </si>
  <si>
    <t>Shaftsbury</t>
  </si>
  <si>
    <t>Shaftsbury ID</t>
  </si>
  <si>
    <t>Stamford</t>
  </si>
  <si>
    <t>Sunderland</t>
  </si>
  <si>
    <t>Winhall</t>
  </si>
  <si>
    <t>Woodford</t>
  </si>
  <si>
    <t>Barnet</t>
  </si>
  <si>
    <t>Burke</t>
  </si>
  <si>
    <t>Danville</t>
  </si>
  <si>
    <t>Groton</t>
  </si>
  <si>
    <t>Hardwick</t>
  </si>
  <si>
    <t>Kirby</t>
  </si>
  <si>
    <t>Lyndon</t>
  </si>
  <si>
    <t>Newark</t>
  </si>
  <si>
    <t>Peacham</t>
  </si>
  <si>
    <t>Ryegate</t>
  </si>
  <si>
    <t>St. Johnsbury</t>
  </si>
  <si>
    <t>Sheffield</t>
  </si>
  <si>
    <t>Stannard</t>
  </si>
  <si>
    <t>Sutton</t>
  </si>
  <si>
    <t>Walden</t>
  </si>
  <si>
    <t>Waterford</t>
  </si>
  <si>
    <t>Wheelock</t>
  </si>
  <si>
    <t>Bolton</t>
  </si>
  <si>
    <t>Buels Gore</t>
  </si>
  <si>
    <t>Burlington</t>
  </si>
  <si>
    <t>Charlotte</t>
  </si>
  <si>
    <t>Colchester</t>
  </si>
  <si>
    <t>Essex Town</t>
  </si>
  <si>
    <t>Hinesburg</t>
  </si>
  <si>
    <t>Huntington</t>
  </si>
  <si>
    <t>Jericho</t>
  </si>
  <si>
    <t>Milton</t>
  </si>
  <si>
    <t>Richmond</t>
  </si>
  <si>
    <t>St. George</t>
  </si>
  <si>
    <t>Shelburne</t>
  </si>
  <si>
    <t>South Burlington</t>
  </si>
  <si>
    <t>Underhill</t>
  </si>
  <si>
    <t>Westford</t>
  </si>
  <si>
    <t>Williston</t>
  </si>
  <si>
    <t>Winooski</t>
  </si>
  <si>
    <t>Bloomfield</t>
  </si>
  <si>
    <t>Brighton</t>
  </si>
  <si>
    <t>Brunswick</t>
  </si>
  <si>
    <t>Canaan</t>
  </si>
  <si>
    <t>Concord</t>
  </si>
  <si>
    <t>East Haven</t>
  </si>
  <si>
    <t>Granby</t>
  </si>
  <si>
    <t>Guildhall</t>
  </si>
  <si>
    <t>Lemington</t>
  </si>
  <si>
    <t>Lunenburg</t>
  </si>
  <si>
    <t>Maidstone</t>
  </si>
  <si>
    <t>Norton</t>
  </si>
  <si>
    <t>Victory</t>
  </si>
  <si>
    <t>Bakersfield</t>
  </si>
  <si>
    <t>Berkshire</t>
  </si>
  <si>
    <t>Fairfax</t>
  </si>
  <si>
    <t>Fairfield</t>
  </si>
  <si>
    <t>Fletcher</t>
  </si>
  <si>
    <t>Franklin</t>
  </si>
  <si>
    <t>Georgia</t>
  </si>
  <si>
    <t>Highgate</t>
  </si>
  <si>
    <t>Montgomery</t>
  </si>
  <si>
    <t>Richford</t>
  </si>
  <si>
    <t>St. Albans City</t>
  </si>
  <si>
    <t>St. Albans Town</t>
  </si>
  <si>
    <t>Sheldon</t>
  </si>
  <si>
    <t>Swanton</t>
  </si>
  <si>
    <t>Grand Isle</t>
  </si>
  <si>
    <t>North Hero</t>
  </si>
  <si>
    <t>South Hero</t>
  </si>
  <si>
    <t>Belvidere</t>
  </si>
  <si>
    <t>Cambridge</t>
  </si>
  <si>
    <t>Eden</t>
  </si>
  <si>
    <t>Elmore</t>
  </si>
  <si>
    <t>Hyde Park</t>
  </si>
  <si>
    <t>Johnson</t>
  </si>
  <si>
    <t>Morristown</t>
  </si>
  <si>
    <t>Stowe</t>
  </si>
  <si>
    <t>Waterville</t>
  </si>
  <si>
    <t>Wolcott</t>
  </si>
  <si>
    <t>Bradford</t>
  </si>
  <si>
    <t>Braintree</t>
  </si>
  <si>
    <t>Brookfield</t>
  </si>
  <si>
    <t>Chelsea</t>
  </si>
  <si>
    <t>Corinth</t>
  </si>
  <si>
    <t>Fairlee</t>
  </si>
  <si>
    <t>Newbury</t>
  </si>
  <si>
    <t>Orange</t>
  </si>
  <si>
    <t>Randolph</t>
  </si>
  <si>
    <t>Strafford</t>
  </si>
  <si>
    <t>Thetford</t>
  </si>
  <si>
    <t>Topsham</t>
  </si>
  <si>
    <t>Tunbridge</t>
  </si>
  <si>
    <t>Vershire</t>
  </si>
  <si>
    <t>Washington</t>
  </si>
  <si>
    <t>Wells River</t>
  </si>
  <si>
    <t>West Fairlee</t>
  </si>
  <si>
    <t>Williamstown</t>
  </si>
  <si>
    <t>Albany</t>
  </si>
  <si>
    <t>Barton</t>
  </si>
  <si>
    <t>Brownington</t>
  </si>
  <si>
    <t>Charleston</t>
  </si>
  <si>
    <t>Coventry</t>
  </si>
  <si>
    <t>Craftsbury</t>
  </si>
  <si>
    <t>Derby</t>
  </si>
  <si>
    <t>Glover</t>
  </si>
  <si>
    <t>Greensboro</t>
  </si>
  <si>
    <t>Holland</t>
  </si>
  <si>
    <t>Irasburg</t>
  </si>
  <si>
    <t>Jay</t>
  </si>
  <si>
    <t>Lowell</t>
  </si>
  <si>
    <t>Morgan</t>
  </si>
  <si>
    <t>Newport City</t>
  </si>
  <si>
    <t>Newport Town</t>
  </si>
  <si>
    <t>Troy</t>
  </si>
  <si>
    <t>Westfield</t>
  </si>
  <si>
    <t>Westmore</t>
  </si>
  <si>
    <t>Benson</t>
  </si>
  <si>
    <t>Brandon</t>
  </si>
  <si>
    <t>Castleton</t>
  </si>
  <si>
    <t>Chittenden</t>
  </si>
  <si>
    <t>Clarendon</t>
  </si>
  <si>
    <t>Danby</t>
  </si>
  <si>
    <t>Fair Haven</t>
  </si>
  <si>
    <t>Hubbardton</t>
  </si>
  <si>
    <t>Ira</t>
  </si>
  <si>
    <t>Mendon</t>
  </si>
  <si>
    <t>Middletown Springs</t>
  </si>
  <si>
    <t>Mount Holly</t>
  </si>
  <si>
    <t>Mount Tabor</t>
  </si>
  <si>
    <t>Pawlet</t>
  </si>
  <si>
    <t>Pittsfield</t>
  </si>
  <si>
    <t>Pittsford</t>
  </si>
  <si>
    <t>Poultney</t>
  </si>
  <si>
    <t>Proctor</t>
  </si>
  <si>
    <t>Rutland City</t>
  </si>
  <si>
    <t>Rutland Town</t>
  </si>
  <si>
    <t>Killington</t>
  </si>
  <si>
    <t>Shrewsbury</t>
  </si>
  <si>
    <t>Sudbury</t>
  </si>
  <si>
    <t>Tinmouth</t>
  </si>
  <si>
    <t>Wallingford</t>
  </si>
  <si>
    <t>Wells</t>
  </si>
  <si>
    <t>West Haven</t>
  </si>
  <si>
    <t>West Rutland</t>
  </si>
  <si>
    <t>Barre City</t>
  </si>
  <si>
    <t>Barre Town</t>
  </si>
  <si>
    <t>Berlin</t>
  </si>
  <si>
    <t>Cabot</t>
  </si>
  <si>
    <t>Calais</t>
  </si>
  <si>
    <t>Duxbury</t>
  </si>
  <si>
    <t>East Montpelier</t>
  </si>
  <si>
    <t>Fayston</t>
  </si>
  <si>
    <t>Marshfield</t>
  </si>
  <si>
    <t>Middlesex</t>
  </si>
  <si>
    <t>Montpelier</t>
  </si>
  <si>
    <t>Moretown</t>
  </si>
  <si>
    <t>Northfield</t>
  </si>
  <si>
    <t>Plainfield</t>
  </si>
  <si>
    <t>Roxbury</t>
  </si>
  <si>
    <t>Waitsfield</t>
  </si>
  <si>
    <t>Warren</t>
  </si>
  <si>
    <t>Waterbury</t>
  </si>
  <si>
    <t>Woodbury</t>
  </si>
  <si>
    <t>Worcester</t>
  </si>
  <si>
    <t>Athens</t>
  </si>
  <si>
    <t>Brattleboro</t>
  </si>
  <si>
    <t>Brookline</t>
  </si>
  <si>
    <t>Dover</t>
  </si>
  <si>
    <t>Dummerston</t>
  </si>
  <si>
    <t>Grafton</t>
  </si>
  <si>
    <t>Guilford</t>
  </si>
  <si>
    <t>Halifax</t>
  </si>
  <si>
    <t>Jamaica</t>
  </si>
  <si>
    <t>Londonderry</t>
  </si>
  <si>
    <t>Marlboro</t>
  </si>
  <si>
    <t>Newfane</t>
  </si>
  <si>
    <t>Putney</t>
  </si>
  <si>
    <t>Rockingham</t>
  </si>
  <si>
    <t>Somerset</t>
  </si>
  <si>
    <t>Stratton</t>
  </si>
  <si>
    <t>Townshend</t>
  </si>
  <si>
    <t>Vernon</t>
  </si>
  <si>
    <t>Wardsboro</t>
  </si>
  <si>
    <t>Westminster</t>
  </si>
  <si>
    <t>Whitingham</t>
  </si>
  <si>
    <t>Wilmington</t>
  </si>
  <si>
    <t>Windham</t>
  </si>
  <si>
    <t>Andover</t>
  </si>
  <si>
    <t>Baltimore</t>
  </si>
  <si>
    <t>Barnard</t>
  </si>
  <si>
    <t>Bethel</t>
  </si>
  <si>
    <t>Bridgewater</t>
  </si>
  <si>
    <t>Cavendish</t>
  </si>
  <si>
    <t>Chester</t>
  </si>
  <si>
    <t>Hartford</t>
  </si>
  <si>
    <t>Hartland</t>
  </si>
  <si>
    <t>Ludlow</t>
  </si>
  <si>
    <t>Norwich</t>
  </si>
  <si>
    <t>Plymouth</t>
  </si>
  <si>
    <t>Pomfret</t>
  </si>
  <si>
    <t>Reading</t>
  </si>
  <si>
    <t>Rochester</t>
  </si>
  <si>
    <t>Royalton</t>
  </si>
  <si>
    <t>Sharon</t>
  </si>
  <si>
    <t>Springfield</t>
  </si>
  <si>
    <t>Stockbridge</t>
  </si>
  <si>
    <t>Weathersfield</t>
  </si>
  <si>
    <t>Weston</t>
  </si>
  <si>
    <t>West Windsor</t>
  </si>
  <si>
    <t>Windsor</t>
  </si>
  <si>
    <t>Woodstock</t>
  </si>
  <si>
    <t>For residential rental property that is subject to a housing subsidy covenant or other legal restriction, imposed by a governmental, quasi-governmental, or public purpose entity, on rents that may be charged, fair market value shall be determined by an income approach using the following elements:</t>
  </si>
  <si>
    <t>(C) a vacancy rate that is 50 percent of the market vacancy rate as determined by the United States Census Bureau with local review by the Vermont housing finance agency; and</t>
  </si>
  <si>
    <t>(D) a capitalization rate that is typical for the geographic area determined and published annually prior to April 1 by the division of property valuation and review after consultation with the Vermont housing finance agency.</t>
  </si>
  <si>
    <t>For residential rental property that is subject to a housing subsidy covenant or other legal restriction, imposed by a governmental, quasi-governmental, or public purpose entity, on rents that may be charged</t>
  </si>
  <si>
    <t>only fill this in if reported actual expenses included property taxes</t>
  </si>
  <si>
    <t>link cell</t>
  </si>
  <si>
    <t>result</t>
  </si>
  <si>
    <t>formula</t>
  </si>
  <si>
    <t>HUD2 Result</t>
  </si>
  <si>
    <t>HUD1 Result</t>
  </si>
  <si>
    <t>HUD3 Result</t>
  </si>
  <si>
    <t>HUD0 Result</t>
  </si>
  <si>
    <t>HUD4 Result</t>
  </si>
  <si>
    <t>ETR Result</t>
  </si>
  <si>
    <t>HUD0</t>
  </si>
  <si>
    <t>HUD1</t>
  </si>
  <si>
    <t>HUD2</t>
  </si>
  <si>
    <t>HUD3</t>
  </si>
  <si>
    <t>HUD4</t>
  </si>
  <si>
    <t>ETR</t>
  </si>
  <si>
    <t>MIllETR</t>
  </si>
  <si>
    <t>SPAN:</t>
  </si>
  <si>
    <t>SPAN</t>
  </si>
  <si>
    <t>The appraisal tab brings you to a sheet you can use to estimate the value of a residential rental property that is subject to a housing subsidy covenant or other legal restriction, imposed by a governmental, quasi-governmental, or public purpose entity, on rents that may be charged</t>
  </si>
  <si>
    <t xml:space="preserve">1.  Using the drop down box, select the town or city where the property is located </t>
  </si>
  <si>
    <t>Property location</t>
  </si>
  <si>
    <t>Owner name</t>
  </si>
  <si>
    <t># Studio Apartments</t>
  </si>
  <si>
    <t># 1-Bedroom Units</t>
  </si>
  <si>
    <t># 2-Bedroom Units</t>
  </si>
  <si>
    <t># 3-Bedroom Units</t>
  </si>
  <si>
    <t># 4 -Bedroom Units</t>
  </si>
  <si>
    <t># Commercial Units</t>
  </si>
  <si>
    <t>Reported Other Expenses</t>
  </si>
  <si>
    <t>Reported Actual Expenses (include property taxes)</t>
  </si>
  <si>
    <t>Number of  each size unit:</t>
  </si>
  <si>
    <t>Assessment Date</t>
  </si>
  <si>
    <t>If not filled, will default to:</t>
  </si>
  <si>
    <t>Effective tax rate to use for cap rate determination:</t>
  </si>
  <si>
    <t>PVR Code</t>
  </si>
  <si>
    <t>Effective tax rate for nonresidential properties (be sure to include municipal tax)</t>
  </si>
  <si>
    <t>Town1</t>
  </si>
  <si>
    <t>(A) market rents with utility allowance adjustments for the geographic area in which the property is located as determined by the federal office of Housing and Urban Development or in the case of properties authorized under 42 U.S.C. § 1437, 12 U.S.C. § 1701q, 42 U.S.C. § 1485, 12 U.S.C. § 1715z-1, 42 U.S.C. § 1437f, and 24 CFR Part 882 Subpart D and E, the higher of contract rents (meaning the amount of federal rental assistance plus any tenant contribution) and HUD market rents;</t>
  </si>
  <si>
    <t>(B) actual expenses incurred with respect to the property which shall be provided by the property owner in a format acceptable to the commissioner and certified by an independent third party, such as a certified public accounting firm or public or quasi-public funding agency;</t>
  </si>
  <si>
    <t>32 V.S.A. §3481</t>
  </si>
  <si>
    <t xml:space="preserve">Actual monthly income per commercial unit </t>
  </si>
  <si>
    <t>32 V.S.A. §3481(1)</t>
  </si>
  <si>
    <t>2.  Fill in the blue-shaded boxes to include:</t>
  </si>
  <si>
    <t xml:space="preserve"> </t>
  </si>
  <si>
    <t>Property Taxes (if actual expenses includes property taxes)</t>
  </si>
  <si>
    <t>North Bennington</t>
  </si>
  <si>
    <t>TNAME</t>
  </si>
  <si>
    <t>Enosburgh</t>
  </si>
  <si>
    <t>Alburgh</t>
  </si>
  <si>
    <t>Isle La Motte</t>
  </si>
  <si>
    <t>Orleans ID</t>
  </si>
  <si>
    <t>Buels gore, Chittenden County</t>
  </si>
  <si>
    <t>Town code result</t>
  </si>
  <si>
    <t>Arlington Town, Bennington County</t>
  </si>
  <si>
    <t>Bennington Town, Bennington County</t>
  </si>
  <si>
    <t>Dorset Town, Bennington County</t>
  </si>
  <si>
    <t>Glastenbury Town, Bennington County</t>
  </si>
  <si>
    <t>Landgrove Town, Bennington County</t>
  </si>
  <si>
    <t>Manchester Town, Bennington County</t>
  </si>
  <si>
    <t>Peru Town, Bennington County</t>
  </si>
  <si>
    <t>Pownal Town, Bennington County</t>
  </si>
  <si>
    <t>Readsboro Town, Bennington County</t>
  </si>
  <si>
    <t>Rupert Town, Bennington County</t>
  </si>
  <si>
    <t>Sandgate Town, Bennington County</t>
  </si>
  <si>
    <t>Searsburg Town, Bennington County</t>
  </si>
  <si>
    <t>Shaftsbury Town, Bennington County</t>
  </si>
  <si>
    <t>Stamford Town, Bennington County</t>
  </si>
  <si>
    <t>Sunderland Town, Bennington County</t>
  </si>
  <si>
    <t>Winhall Town, Bennington County</t>
  </si>
  <si>
    <t>Woodford Town, Bennington County</t>
  </si>
  <si>
    <t>Essex County Unified UTG</t>
  </si>
  <si>
    <t>ADDISON</t>
  </si>
  <si>
    <t>ORLEANS</t>
  </si>
  <si>
    <t>GRAND ISLE</t>
  </si>
  <si>
    <t>WINDSOR</t>
  </si>
  <si>
    <t>BENNINGTON</t>
  </si>
  <si>
    <t>WINDHAM</t>
  </si>
  <si>
    <t>ESSEX</t>
  </si>
  <si>
    <t>FRANKLIN</t>
  </si>
  <si>
    <t>CALEDONIA</t>
  </si>
  <si>
    <t>WASHINGTON</t>
  </si>
  <si>
    <t>LAMOILLE</t>
  </si>
  <si>
    <t>RUTLAND</t>
  </si>
  <si>
    <t>CHITTENDEN</t>
  </si>
  <si>
    <t>ORANGE</t>
  </si>
  <si>
    <t>Shaftsbury ID, Bennington County</t>
  </si>
  <si>
    <t>North Bennington, Bennington County</t>
  </si>
  <si>
    <t>Wells River, Orange County</t>
  </si>
  <si>
    <t>https://tax.vermont.gov/sites/tax/files/documents/GB-1183.pdf</t>
  </si>
  <si>
    <t>Instuctions for GB-1183 Valuation of Subsidized Housing Worksheet</t>
  </si>
  <si>
    <t>Addison town, Addison County</t>
  </si>
  <si>
    <t>Bridport town, Addison County</t>
  </si>
  <si>
    <t>Bristol town, Addison County</t>
  </si>
  <si>
    <t>Cornwall town, Addison County</t>
  </si>
  <si>
    <t>Ferrisburgh town, Addison County</t>
  </si>
  <si>
    <t>Goshen town, Addison County</t>
  </si>
  <si>
    <t>Granville town, Addison County</t>
  </si>
  <si>
    <t>Hancock town, Addison County</t>
  </si>
  <si>
    <t>Leicester town, Addison County</t>
  </si>
  <si>
    <t>Lincoln town, Addison County</t>
  </si>
  <si>
    <t>Middlebury town, Addison County</t>
  </si>
  <si>
    <t>Monkton town, Addison County</t>
  </si>
  <si>
    <t>New Haven town, Addison County</t>
  </si>
  <si>
    <t>Orwell town, Addison County</t>
  </si>
  <si>
    <t>Panton town, Addison County</t>
  </si>
  <si>
    <t>Ripton town, Addison County</t>
  </si>
  <si>
    <t>Salisbury town, Addison County</t>
  </si>
  <si>
    <t>Shoreham town, Addison County</t>
  </si>
  <si>
    <t>Starksboro town, Addison County</t>
  </si>
  <si>
    <t>Vergennes city, Addison County</t>
  </si>
  <si>
    <t>Waltham town, Addison County</t>
  </si>
  <si>
    <t>Weybridge town, Addison County</t>
  </si>
  <si>
    <t>Whiting town, Addison County</t>
  </si>
  <si>
    <t>Barnet town, Caledonia County</t>
  </si>
  <si>
    <t>Burke town, Caledonia County</t>
  </si>
  <si>
    <t>Danville town, Caledonia County</t>
  </si>
  <si>
    <t>Groton town, Caledonia County</t>
  </si>
  <si>
    <t>Hardwick town, Caledonia County</t>
  </si>
  <si>
    <t>Kirby town, Caledonia County</t>
  </si>
  <si>
    <t>Lyndon town, Caledonia County</t>
  </si>
  <si>
    <t>Newark town, Caledonia County</t>
  </si>
  <si>
    <t>Peacham town, Caledonia County</t>
  </si>
  <si>
    <t>Ryegate town, Caledonia County</t>
  </si>
  <si>
    <t>Sheffield town, Caledonia County</t>
  </si>
  <si>
    <t>St. Johnsbury town, Caledonia County</t>
  </si>
  <si>
    <t>Stannard town, Caledonia County</t>
  </si>
  <si>
    <t>Sutton town, Caledonia County</t>
  </si>
  <si>
    <t>Walden town, Caledonia County</t>
  </si>
  <si>
    <t>Waterford town, Caledonia County</t>
  </si>
  <si>
    <t>Wheelock town, Caledonia County</t>
  </si>
  <si>
    <t>Bolton town, Chittenden County</t>
  </si>
  <si>
    <t>Burlington city, Chittenden County</t>
  </si>
  <si>
    <t>Charlotte town, Chittenden County</t>
  </si>
  <si>
    <t>Colchester town, Chittenden County</t>
  </si>
  <si>
    <t>Essex town, Chittenden County</t>
  </si>
  <si>
    <t>Hinesburg town, Chittenden County</t>
  </si>
  <si>
    <t>Huntington town, Chittenden County</t>
  </si>
  <si>
    <t>Jericho town, Chittenden County</t>
  </si>
  <si>
    <t>Milton town, Chittenden County</t>
  </si>
  <si>
    <t>Richmond town, Chittenden County</t>
  </si>
  <si>
    <t>Shelburne town, Chittenden County</t>
  </si>
  <si>
    <t>South Burlington city, Chittenden County</t>
  </si>
  <si>
    <t>St. George town, Chittenden County</t>
  </si>
  <si>
    <t>Underhill town, Chittenden County</t>
  </si>
  <si>
    <t>Westford town, Chittenden County</t>
  </si>
  <si>
    <t>Williston town, Chittenden County</t>
  </si>
  <si>
    <t>Winooski city, Chittenden County</t>
  </si>
  <si>
    <t>Bloomfield town, Essex County</t>
  </si>
  <si>
    <t>Brighton town, Essex County</t>
  </si>
  <si>
    <t>Brunswick town, Essex County</t>
  </si>
  <si>
    <t>Canaan town, Essex County</t>
  </si>
  <si>
    <t>Concord town, Essex County</t>
  </si>
  <si>
    <t>East Haven town, Essex County</t>
  </si>
  <si>
    <t>Granby town, Essex County</t>
  </si>
  <si>
    <t>Guildhall town, Essex County</t>
  </si>
  <si>
    <t>Lemington town, Essex County</t>
  </si>
  <si>
    <t>Lunenburg town, Essex County</t>
  </si>
  <si>
    <t>Maidstone town, Essex County</t>
  </si>
  <si>
    <t>Norton town, Essex County</t>
  </si>
  <si>
    <t>Victory town, Essex County</t>
  </si>
  <si>
    <t>Essex County Unified UTG, Essex County</t>
  </si>
  <si>
    <t>Bakersfield town, Franklin County</t>
  </si>
  <si>
    <t>Berkshire town, Franklin County</t>
  </si>
  <si>
    <t>Enosburgh town, Franklin County</t>
  </si>
  <si>
    <t>Fairfax town, Franklin County</t>
  </si>
  <si>
    <t>Fairfield town, Franklin County</t>
  </si>
  <si>
    <t>Fletcher town, Franklin County</t>
  </si>
  <si>
    <t>Franklin town, Franklin County</t>
  </si>
  <si>
    <t>Georgia town, Franklin County</t>
  </si>
  <si>
    <t>Highgate town, Franklin County</t>
  </si>
  <si>
    <t>Montgomery town, Franklin County</t>
  </si>
  <si>
    <t>Richford town, Franklin County</t>
  </si>
  <si>
    <t>Sheldon town, Franklin County</t>
  </si>
  <si>
    <t>St. Albans city, Franklin County</t>
  </si>
  <si>
    <t>St. Albans town, Franklin County</t>
  </si>
  <si>
    <t>Swanton town, Franklin County</t>
  </si>
  <si>
    <t>Alburgh town, Grand Isle County</t>
  </si>
  <si>
    <t>Grand Isle town, Grand Isle County</t>
  </si>
  <si>
    <t>Isle La Motte town, Grand Isle County</t>
  </si>
  <si>
    <t>North Hero town, Grand Isle County</t>
  </si>
  <si>
    <t>South Hero town, Grand Isle County</t>
  </si>
  <si>
    <t>Belvidere town, Lamoille County</t>
  </si>
  <si>
    <t>Cambridge town, Lamoille County</t>
  </si>
  <si>
    <t>Eden town, Lamoille County</t>
  </si>
  <si>
    <t>Elmore town, Lamoille County</t>
  </si>
  <si>
    <t>Hyde Park town, Lamoille County</t>
  </si>
  <si>
    <t>Johnson town, Lamoille County</t>
  </si>
  <si>
    <t>Morristown town, Lamoille County</t>
  </si>
  <si>
    <t>Stowe town, Lamoille County</t>
  </si>
  <si>
    <t>Waterville town, Lamoille County</t>
  </si>
  <si>
    <t>Wolcott town, Lamoille County</t>
  </si>
  <si>
    <t>Bradford town, Orange County</t>
  </si>
  <si>
    <t>Braintree town, Orange County</t>
  </si>
  <si>
    <t>Brookfield town, Orange County</t>
  </si>
  <si>
    <t>Chelsea town, Orange County</t>
  </si>
  <si>
    <t>Corinth town, Orange County</t>
  </si>
  <si>
    <t>Fairlee town, Orange County</t>
  </si>
  <si>
    <t>Newbury town, Orange County</t>
  </si>
  <si>
    <t>Orange town, Orange County</t>
  </si>
  <si>
    <t>Randolph town, Orange County</t>
  </si>
  <si>
    <t>Strafford town, Orange County</t>
  </si>
  <si>
    <t>Thetford town, Orange County</t>
  </si>
  <si>
    <t>Topsham town, Orange County</t>
  </si>
  <si>
    <t>Tunbridge town, Orange County</t>
  </si>
  <si>
    <t>Vershire town, Orange County</t>
  </si>
  <si>
    <t>Washington town, Orange County</t>
  </si>
  <si>
    <t>West Fairlee town, Orange County</t>
  </si>
  <si>
    <t>Williamstown town, Orange County</t>
  </si>
  <si>
    <t>Albany town, Orleans County</t>
  </si>
  <si>
    <t>Barton town, Orleans County</t>
  </si>
  <si>
    <t>Brownington town, Orleans County</t>
  </si>
  <si>
    <t>Charleston town, Orleans County</t>
  </si>
  <si>
    <t>Coventry town, Orleans County</t>
  </si>
  <si>
    <t>Craftsbury town, Orleans County</t>
  </si>
  <si>
    <t>Derby town, Orleans County</t>
  </si>
  <si>
    <t>Glover town, Orleans County</t>
  </si>
  <si>
    <t>Greensboro town, Orleans County</t>
  </si>
  <si>
    <t>Holland town, Orleans County</t>
  </si>
  <si>
    <t>Irasburg town, Orleans County</t>
  </si>
  <si>
    <t>Jay town, Orleans County</t>
  </si>
  <si>
    <t>Lowell town, Orleans County</t>
  </si>
  <si>
    <t>Morgan town, Orleans County</t>
  </si>
  <si>
    <t>Newport city, Orleans County</t>
  </si>
  <si>
    <t>Newport town, Orleans County</t>
  </si>
  <si>
    <t>Oleans ID, Orleans County</t>
  </si>
  <si>
    <t>Troy town, Orleans County</t>
  </si>
  <si>
    <t>Westfield town, Orleans County</t>
  </si>
  <si>
    <t>Westmore town, Orleans County</t>
  </si>
  <si>
    <t>Benson town, Rutland County</t>
  </si>
  <si>
    <t>Brandon town, Rutland County</t>
  </si>
  <si>
    <t>Castleton town, Rutland County</t>
  </si>
  <si>
    <t>Chittenden town, Rutland County</t>
  </si>
  <si>
    <t>Clarendon town, Rutland County</t>
  </si>
  <si>
    <t>Danby town, Rutland County</t>
  </si>
  <si>
    <t>Fair Haven town, Rutland County</t>
  </si>
  <si>
    <t>Hubbardton town, Rutland County</t>
  </si>
  <si>
    <t>Ira town, Rutland County</t>
  </si>
  <si>
    <t>Killington town, Rutland County</t>
  </si>
  <si>
    <t>Mendon town, Rutland County</t>
  </si>
  <si>
    <t>Middletown Springs town, Rutland County</t>
  </si>
  <si>
    <t>Mount Holly town, Rutland County</t>
  </si>
  <si>
    <t>Mount Tabor town, Rutland County</t>
  </si>
  <si>
    <t>Pawlet town, Rutland County</t>
  </si>
  <si>
    <t>Pittsfield town, Rutland County</t>
  </si>
  <si>
    <t>Pittsford town, Rutland County</t>
  </si>
  <si>
    <t>Poultney town, Rutland County</t>
  </si>
  <si>
    <t>Proctor town, Rutland County</t>
  </si>
  <si>
    <t>Rutland city, Rutland County</t>
  </si>
  <si>
    <t>Rutland town, Rutland County</t>
  </si>
  <si>
    <t>Shrewsbury town, Rutland County</t>
  </si>
  <si>
    <t>Sudbury town, Rutland County</t>
  </si>
  <si>
    <t>Tinmouth town, Rutland County</t>
  </si>
  <si>
    <t>Wallingford town, Rutland County</t>
  </si>
  <si>
    <t>Wells town, Rutland County</t>
  </si>
  <si>
    <t>West Haven town, Rutland County</t>
  </si>
  <si>
    <t>West Rutland town, Rutland County</t>
  </si>
  <si>
    <t>Barre city, Washington County</t>
  </si>
  <si>
    <t>Barre town, Washington County</t>
  </si>
  <si>
    <t>Berlin town, Washington County</t>
  </si>
  <si>
    <t>Cabot town, Washington County</t>
  </si>
  <si>
    <t>Calais town, Washington County</t>
  </si>
  <si>
    <t>Duxbury town, Washington County</t>
  </si>
  <si>
    <t>East Montpelier town, Washington County</t>
  </si>
  <si>
    <t>Fayston town, Washington County</t>
  </si>
  <si>
    <t>Marshfield town, Washington County</t>
  </si>
  <si>
    <t>Middlesex town, Washington County</t>
  </si>
  <si>
    <t>Montpelier city, Washington County</t>
  </si>
  <si>
    <t>Moretown town, Washington County</t>
  </si>
  <si>
    <t>Northfield town, Washington County</t>
  </si>
  <si>
    <t>Plainfield town, Washington County</t>
  </si>
  <si>
    <t>Roxbury town, Washington County</t>
  </si>
  <si>
    <t>Waitsfield town, Washington County</t>
  </si>
  <si>
    <t>Warren town, Washington County</t>
  </si>
  <si>
    <t>Waterbury town, Washington County</t>
  </si>
  <si>
    <t>Woodbury town, Washington County</t>
  </si>
  <si>
    <t>Worcester town, Washington County</t>
  </si>
  <si>
    <t>Athens town, Windham County</t>
  </si>
  <si>
    <t>Brattleboro town, Windham County</t>
  </si>
  <si>
    <t>Brookline town, Windham County</t>
  </si>
  <si>
    <t>Dover town, Windham County</t>
  </si>
  <si>
    <t>Dummerston town, Windham County</t>
  </si>
  <si>
    <t>Grafton town, Windham County</t>
  </si>
  <si>
    <t>Guilford town, Windham County</t>
  </si>
  <si>
    <t>Halifax town, Windham County</t>
  </si>
  <si>
    <t>Jamaica town, Windham County</t>
  </si>
  <si>
    <t>Londonderry town, Windham County</t>
  </si>
  <si>
    <t>Marlboro town, Windham County</t>
  </si>
  <si>
    <t>Newfane town, Windham County</t>
  </si>
  <si>
    <t>Putney town, Windham County</t>
  </si>
  <si>
    <t>Rockingham town, Windham County</t>
  </si>
  <si>
    <t>Somerset town, Windham County</t>
  </si>
  <si>
    <t>Stratton town, Windham County</t>
  </si>
  <si>
    <t>Townshend town, Windham County</t>
  </si>
  <si>
    <t>Vernon town, Windham County</t>
  </si>
  <si>
    <t>Wardsboro town, Windham County</t>
  </si>
  <si>
    <t>Westminster town, Windham County</t>
  </si>
  <si>
    <t>Whitingham town, Windham County</t>
  </si>
  <si>
    <t>Wilmington town, Windham County</t>
  </si>
  <si>
    <t>Windham town, Windham County</t>
  </si>
  <si>
    <t>Andover town, Windsor County</t>
  </si>
  <si>
    <t>Baltimore town, Windsor County</t>
  </si>
  <si>
    <t>Barnard town, Windsor County</t>
  </si>
  <si>
    <t>Bethel town, Windsor County</t>
  </si>
  <si>
    <t>Bridgewater town, Windsor County</t>
  </si>
  <si>
    <t>Cavendish town, Windsor County</t>
  </si>
  <si>
    <t>Chester town, Windsor County</t>
  </si>
  <si>
    <t>Hartford town, Windsor County</t>
  </si>
  <si>
    <t>Hartland town, Windsor County</t>
  </si>
  <si>
    <t>Ludlow town, Windsor County</t>
  </si>
  <si>
    <t>Norwich town, Windsor County</t>
  </si>
  <si>
    <t>Plymouth town, Windsor County</t>
  </si>
  <si>
    <t>Pomfret town, Windsor County</t>
  </si>
  <si>
    <t>Reading town, Windsor County</t>
  </si>
  <si>
    <t>Rochester town, Windsor County</t>
  </si>
  <si>
    <t>Royalton town, Windsor County</t>
  </si>
  <si>
    <t>Sharon town, Windsor County</t>
  </si>
  <si>
    <t>Springfield town, Windsor County</t>
  </si>
  <si>
    <t>Stockbridge town, Windsor County</t>
  </si>
  <si>
    <t>Weathersfield town, Windsor County</t>
  </si>
  <si>
    <t>West Windsor town, Windsor County</t>
  </si>
  <si>
    <t>Weston town, Windsor County</t>
  </si>
  <si>
    <t>Windsor town, Windsor County</t>
  </si>
  <si>
    <t>Woodstock town, Windsor County</t>
  </si>
  <si>
    <t>SCHEFTR HS</t>
  </si>
  <si>
    <t>SCHEFTR NR</t>
  </si>
  <si>
    <t>LOCAGR EFTR</t>
  </si>
  <si>
    <t>MUN EFTR</t>
  </si>
  <si>
    <t>LOA - Enter whole number percentage, eg. 90 for ninety percent.  Level of Assessment is the overall ratio of assessed values to fair market values as of assessment date.  Determine by comparing arms-length sales prices to listed values for one year period prior to April 1, 2023.</t>
  </si>
  <si>
    <r>
      <rPr>
        <b/>
        <sz val="10"/>
        <rFont val="Arial"/>
        <family val="2"/>
      </rPr>
      <t>*Note:</t>
    </r>
    <r>
      <rPr>
        <sz val="10"/>
        <rFont val="Arial"/>
        <family val="2"/>
      </rPr>
      <t xml:space="preserve"> If nothing is input, program defaults to effective tax rate from 2022 Annual Report (nonres educ + town + local agreement rate)</t>
    </r>
  </si>
  <si>
    <t>LOA - Level of Assessment - Town's estimate of the overall ratio of listed values to fair market values for April 1, 2022 grand list</t>
  </si>
  <si>
    <t>Essex Junction, City of, Chittenden County</t>
  </si>
  <si>
    <t>2022 Eff Tax Rate from PVR Annual Report</t>
  </si>
  <si>
    <t>100% Market Value as of April 1, 2023</t>
  </si>
  <si>
    <t>Cap Rate</t>
  </si>
  <si>
    <t>CAPRATE</t>
  </si>
  <si>
    <t>CAP Rate Resukt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</si>
</sst>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0.0%"/>
    <numFmt numFmtId="168" formatCode="_(&quot;$&quot;* #,##0.000_);_(&quot;$&quot;* \(#,##0.000\);_(&quot;$&quot;* &quot;-&quot;??_);_(@_)"/>
    <numFmt numFmtId="169" formatCode="_(&quot;$&quot;* #,##0.0000_);_(&quot;$&quot;* \(#,##0.0000\);_(&quot;$&quot;* &quot;-&quot;??_);_(@_)"/>
    <numFmt numFmtId="170" formatCode="_(* #,##0.0000_);_(* \(#,##0.0000\);_(* &quot;-&quot;????_);_(@_)"/>
    <numFmt numFmtId="171" formatCode="_(* #,##0.000_);_(* \(#,##0.000\);_(* &quot;-&quot;??_);_(@_)"/>
    <numFmt numFmtId="172" formatCode="_(* #,##0.0000_);_(* \(#,##0.0000\);_(* &quot;-&quot;??_);_(@_)"/>
    <numFmt numFmtId="173" formatCode="_(* #,##0.00000_);_(* \(#,##0.00000\);_(* &quot;-&quot;??_);_(@_)"/>
    <numFmt numFmtId="174" formatCode="_(* #,##0.000000_);_(* \(#,##0.000000\);_(* &quot;-&quot;??_);_(@_)"/>
    <numFmt numFmtId="175" formatCode="_(* #,##0.000000_);_(* \(#,##0.000000\);_(* &quot;-&quot;??????_);_(@_)"/>
    <numFmt numFmtId="176" formatCode="_(&quot;$&quot;* #,##0.00000_);_(&quot;$&quot;* \(#,##0.00000\);_(&quot;$&quot;* &quot;-&quot;??_);_(@_)"/>
    <numFmt numFmtId="177" formatCode="_(&quot;$&quot;* #,##0.000000_);_(&quot;$&quot;* \(#,##0.000000\);_(&quot;$&quot;* &quot;-&quot;??_);_(@_)"/>
    <numFmt numFmtId="178" formatCode="_(* #,##0.0_);_(* \(#,##0.0\);_(* &quot;-&quot;??_);_(@_)"/>
    <numFmt numFmtId="179" formatCode="_(* #,##0_);_(* \(#,##0\);_(* &quot;-&quot;??_);_(@_)"/>
    <numFmt numFmtId="180" formatCode="_(* #,##0.0_);_(* \(#,##0.0\);_(* &quot;-&quot;?_);_(@_)"/>
    <numFmt numFmtId="181" formatCode="0.000%"/>
    <numFmt numFmtId="182" formatCode="&quot;$&quot;#,##0"/>
    <numFmt numFmtId="183" formatCode="&quot;$&quot;#,##0.0"/>
    <numFmt numFmtId="184" formatCode="&quot;$&quot;#,##0.00"/>
    <numFmt numFmtId="185" formatCode="&quot;$&quot;#,##0.000"/>
    <numFmt numFmtId="186" formatCode="&quot;$&quot;#,##0.0000"/>
    <numFmt numFmtId="187" formatCode="0.000"/>
    <numFmt numFmtId="188" formatCode="&quot;$&quot;#,##0.0_);[Red]\(&quot;$&quot;#,##0.0\)"/>
    <numFmt numFmtId="189" formatCode="&quot;$&quot;#,##0.000_);[Red]\(&quot;$&quot;#,##0.000\)"/>
    <numFmt numFmtId="190" formatCode="&quot;$&quot;#,##0.0000_);[Red]\(&quot;$&quot;#,##0.0000\)"/>
    <numFmt numFmtId="191" formatCode="0.0000%"/>
    <numFmt numFmtId="192" formatCode="0.00000%"/>
    <numFmt numFmtId="193" formatCode="0.000000%"/>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mmmm\ d\,\ yyyy;@"/>
    <numFmt numFmtId="200" formatCode="0_);\(0\)"/>
    <numFmt numFmtId="201" formatCode="mm/d/yyyy;@"/>
  </numFmts>
  <fonts count="61">
    <font>
      <sz val="10"/>
      <name val="Arial"/>
      <family val="0"/>
    </font>
    <font>
      <b/>
      <sz val="14"/>
      <name val="Arial"/>
      <family val="2"/>
    </font>
    <font>
      <sz val="8"/>
      <name val="Arial"/>
      <family val="2"/>
    </font>
    <font>
      <b/>
      <sz val="10"/>
      <name val="Arial"/>
      <family val="2"/>
    </font>
    <font>
      <b/>
      <sz val="12"/>
      <name val="Arial"/>
      <family val="2"/>
    </font>
    <font>
      <sz val="16"/>
      <name val="Arial"/>
      <family val="2"/>
    </font>
    <font>
      <b/>
      <sz val="10"/>
      <name val="CG Times"/>
      <family val="1"/>
    </font>
    <font>
      <sz val="14"/>
      <name val="Arial"/>
      <family val="2"/>
    </font>
    <font>
      <sz val="11"/>
      <color indexed="8"/>
      <name val="Calibri"/>
      <family val="2"/>
    </font>
    <font>
      <sz val="10"/>
      <color indexed="8"/>
      <name val="Arial"/>
      <family val="2"/>
    </font>
    <font>
      <b/>
      <sz val="11"/>
      <color indexed="16"/>
      <name val="Arial"/>
      <family val="2"/>
    </font>
    <font>
      <sz val="11"/>
      <color indexed="16"/>
      <name val="Arial"/>
      <family val="2"/>
    </font>
    <font>
      <sz val="11"/>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Arial"/>
      <family val="2"/>
    </font>
    <font>
      <sz val="10"/>
      <color indexed="10"/>
      <name val="Arial"/>
      <family val="2"/>
    </font>
    <font>
      <sz val="11"/>
      <color indexed="8"/>
      <name val="Verdana"/>
      <family val="2"/>
    </font>
    <font>
      <b/>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Arial"/>
      <family val="2"/>
    </font>
    <font>
      <sz val="10"/>
      <color rgb="FFFF0000"/>
      <name val="Arial"/>
      <family val="2"/>
    </font>
    <font>
      <sz val="11"/>
      <color rgb="FF000000"/>
      <name val="Verdana"/>
      <family val="2"/>
    </font>
    <font>
      <b/>
      <sz val="12"/>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5F4F7"/>
        <bgColor indexed="64"/>
      </patternFill>
    </fill>
    <fill>
      <patternFill patternType="solid">
        <fgColor rgb="FFFFFFFF"/>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right/>
      <top/>
      <bottom style="medium">
        <color rgb="FF808080"/>
      </bottom>
    </border>
    <border>
      <left/>
      <right/>
      <top style="medium">
        <color rgb="FF808080"/>
      </top>
      <bottom style="medium">
        <color rgb="FF80808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37" fillId="0" borderId="0">
      <alignment/>
      <protection/>
    </xf>
    <xf numFmtId="0" fontId="52" fillId="0" borderId="0">
      <alignment/>
      <protection/>
    </xf>
    <xf numFmtId="0" fontId="52" fillId="0" borderId="0">
      <alignment/>
      <protection/>
    </xf>
    <xf numFmtId="0" fontId="37" fillId="0" borderId="0">
      <alignment/>
      <protection/>
    </xf>
    <xf numFmtId="0" fontId="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5">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0" xfId="0" applyBorder="1"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quotePrefix="1">
      <alignment horizontal="center"/>
    </xf>
    <xf numFmtId="0" fontId="0" fillId="0" borderId="11" xfId="0" applyBorder="1" applyAlignment="1">
      <alignment horizontal="center"/>
    </xf>
    <xf numFmtId="165" fontId="0" fillId="0" borderId="12" xfId="45" applyNumberFormat="1" applyFont="1" applyBorder="1" applyAlignment="1">
      <alignment/>
    </xf>
    <xf numFmtId="2" fontId="0" fillId="0" borderId="0" xfId="0" applyNumberFormat="1" applyAlignment="1" quotePrefix="1">
      <alignment/>
    </xf>
    <xf numFmtId="165" fontId="0" fillId="0" borderId="12" xfId="0" applyNumberFormat="1" applyBorder="1" applyAlignment="1">
      <alignment horizontal="center"/>
    </xf>
    <xf numFmtId="0" fontId="0" fillId="0" borderId="10" xfId="0" applyBorder="1" applyAlignment="1">
      <alignment horizontal="center"/>
    </xf>
    <xf numFmtId="165" fontId="0" fillId="0" borderId="0" xfId="45" applyNumberFormat="1" applyFont="1" applyAlignment="1">
      <alignment horizontal="center"/>
    </xf>
    <xf numFmtId="165" fontId="0" fillId="0" borderId="11" xfId="45" applyNumberFormat="1" applyFont="1" applyBorder="1" applyAlignment="1">
      <alignment horizontal="center"/>
    </xf>
    <xf numFmtId="165" fontId="0" fillId="0" borderId="12" xfId="45" applyNumberFormat="1" applyFont="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0" fontId="4" fillId="0" borderId="0" xfId="0" applyFont="1" applyBorder="1" applyAlignment="1" quotePrefix="1">
      <alignment horizontal="center"/>
    </xf>
    <xf numFmtId="165" fontId="0" fillId="0" borderId="11" xfId="0" applyNumberFormat="1" applyBorder="1" applyAlignment="1">
      <alignment horizontal="center"/>
    </xf>
    <xf numFmtId="10" fontId="0" fillId="0" borderId="12" xfId="66" applyNumberFormat="1" applyFont="1" applyBorder="1" applyAlignment="1">
      <alignment/>
    </xf>
    <xf numFmtId="171" fontId="0" fillId="0" borderId="0" xfId="42" applyNumberFormat="1" applyFont="1" applyAlignment="1">
      <alignment/>
    </xf>
    <xf numFmtId="0" fontId="0" fillId="0" borderId="0" xfId="0" applyFont="1" applyAlignment="1">
      <alignment horizontal="center"/>
    </xf>
    <xf numFmtId="0" fontId="0" fillId="0" borderId="0" xfId="0" applyFont="1" applyAlignment="1">
      <alignment/>
    </xf>
    <xf numFmtId="165" fontId="0" fillId="0" borderId="11" xfId="45" applyNumberFormat="1" applyFont="1" applyBorder="1" applyAlignment="1">
      <alignment/>
    </xf>
    <xf numFmtId="172" fontId="0" fillId="0" borderId="0" xfId="0" applyNumberFormat="1" applyAlignment="1">
      <alignment/>
    </xf>
    <xf numFmtId="0" fontId="3" fillId="0" borderId="0" xfId="0" applyFont="1" applyBorder="1" applyAlignment="1">
      <alignment/>
    </xf>
    <xf numFmtId="0" fontId="0" fillId="0" borderId="0" xfId="0" applyBorder="1" applyAlignment="1">
      <alignment/>
    </xf>
    <xf numFmtId="15" fontId="0" fillId="0" borderId="0" xfId="0" applyNumberFormat="1" applyBorder="1" applyAlignment="1" applyProtection="1" quotePrefix="1">
      <alignment/>
      <protection locked="0"/>
    </xf>
    <xf numFmtId="0" fontId="0" fillId="0" borderId="0" xfId="0" applyBorder="1" applyAlignment="1" applyProtection="1">
      <alignment/>
      <protection locked="0"/>
    </xf>
    <xf numFmtId="186" fontId="0" fillId="0" borderId="0" xfId="0" applyNumberFormat="1" applyAlignment="1">
      <alignment/>
    </xf>
    <xf numFmtId="165" fontId="0" fillId="0" borderId="11" xfId="45" applyNumberFormat="1" applyFont="1" applyFill="1" applyBorder="1" applyAlignment="1">
      <alignment horizontal="center"/>
    </xf>
    <xf numFmtId="169" fontId="0" fillId="0" borderId="0" xfId="45" applyNumberFormat="1" applyFont="1" applyFill="1" applyAlignment="1" applyProtection="1">
      <alignment/>
      <protection locked="0"/>
    </xf>
    <xf numFmtId="0" fontId="1" fillId="0" borderId="0" xfId="0" applyFont="1" applyFill="1" applyAlignment="1">
      <alignment horizontal="center"/>
    </xf>
    <xf numFmtId="167" fontId="0" fillId="0" borderId="12" xfId="66" applyNumberFormat="1" applyFont="1" applyBorder="1" applyAlignment="1" applyProtection="1">
      <alignment horizontal="center"/>
      <protection hidden="1"/>
    </xf>
    <xf numFmtId="0" fontId="48" fillId="0" borderId="0" xfId="54" applyAlignment="1" applyProtection="1">
      <alignment/>
      <protection/>
    </xf>
    <xf numFmtId="0" fontId="57" fillId="0" borderId="0" xfId="0" applyFont="1" applyFill="1" applyAlignment="1">
      <alignment/>
    </xf>
    <xf numFmtId="0" fontId="58" fillId="0" borderId="0" xfId="0" applyFont="1" applyFill="1" applyAlignment="1">
      <alignment/>
    </xf>
    <xf numFmtId="0" fontId="0" fillId="0" borderId="0" xfId="0" applyFill="1" applyAlignment="1">
      <alignment/>
    </xf>
    <xf numFmtId="0" fontId="7" fillId="0" borderId="0" xfId="0" applyFont="1" applyAlignment="1">
      <alignment/>
    </xf>
    <xf numFmtId="0" fontId="0" fillId="6" borderId="0" xfId="0" applyFill="1" applyAlignment="1">
      <alignment/>
    </xf>
    <xf numFmtId="0" fontId="9" fillId="0" borderId="0" xfId="58" applyFont="1">
      <alignment/>
      <protection/>
    </xf>
    <xf numFmtId="0" fontId="9" fillId="0" borderId="0" xfId="58" applyFont="1" applyAlignment="1">
      <alignment horizontal="center" wrapText="1"/>
      <protection/>
    </xf>
    <xf numFmtId="3" fontId="9" fillId="0" borderId="0" xfId="44" applyNumberFormat="1" applyFont="1" applyAlignment="1">
      <alignment horizontal="center" wrapText="1"/>
    </xf>
    <xf numFmtId="0" fontId="10" fillId="0" borderId="0" xfId="0" applyFont="1" applyAlignment="1">
      <alignment horizontal="center"/>
    </xf>
    <xf numFmtId="0" fontId="11" fillId="0" borderId="0" xfId="0" applyFont="1" applyAlignment="1">
      <alignment horizontal="center"/>
    </xf>
    <xf numFmtId="199" fontId="0" fillId="0" borderId="10" xfId="0" applyNumberFormat="1" applyFont="1" applyBorder="1" applyAlignment="1" applyProtection="1" quotePrefix="1">
      <alignment/>
      <protection locked="0"/>
    </xf>
    <xf numFmtId="10" fontId="0" fillId="0" borderId="11" xfId="66" applyNumberFormat="1" applyFont="1" applyFill="1" applyBorder="1" applyAlignment="1">
      <alignment horizontal="center"/>
    </xf>
    <xf numFmtId="169" fontId="0" fillId="0" borderId="0" xfId="45" applyNumberFormat="1" applyFont="1" applyFill="1" applyAlignment="1">
      <alignment/>
    </xf>
    <xf numFmtId="169" fontId="0" fillId="0" borderId="0" xfId="0" applyNumberFormat="1" applyFill="1" applyAlignment="1">
      <alignment/>
    </xf>
    <xf numFmtId="0" fontId="0" fillId="0" borderId="0" xfId="0" applyAlignment="1" applyProtection="1">
      <alignment/>
      <protection locked="0"/>
    </xf>
    <xf numFmtId="165" fontId="0" fillId="32" borderId="11" xfId="45" applyNumberFormat="1" applyFont="1" applyFill="1" applyBorder="1" applyAlignment="1" applyProtection="1">
      <alignment horizontal="center"/>
      <protection/>
    </xf>
    <xf numFmtId="165" fontId="0" fillId="32" borderId="11" xfId="45" applyNumberFormat="1" applyFont="1" applyFill="1" applyBorder="1" applyAlignment="1">
      <alignment horizontal="center"/>
    </xf>
    <xf numFmtId="2" fontId="0" fillId="32" borderId="11" xfId="0" applyNumberFormat="1" applyFill="1" applyBorder="1" applyAlignment="1">
      <alignment horizontal="center"/>
    </xf>
    <xf numFmtId="0" fontId="1" fillId="33" borderId="11" xfId="0" applyFont="1" applyFill="1" applyBorder="1" applyAlignment="1" applyProtection="1">
      <alignment horizontal="center"/>
      <protection locked="0"/>
    </xf>
    <xf numFmtId="165" fontId="0" fillId="33" borderId="11" xfId="45" applyNumberFormat="1" applyFont="1" applyFill="1" applyBorder="1" applyAlignment="1" applyProtection="1">
      <alignment horizontal="center"/>
      <protection locked="0"/>
    </xf>
    <xf numFmtId="165" fontId="0" fillId="33" borderId="11" xfId="45" applyNumberFormat="1" applyFont="1" applyFill="1" applyBorder="1" applyAlignment="1">
      <alignment horizontal="center"/>
    </xf>
    <xf numFmtId="165" fontId="0" fillId="33" borderId="11" xfId="45" applyNumberFormat="1" applyFont="1" applyFill="1" applyBorder="1" applyAlignment="1" applyProtection="1">
      <alignment horizontal="center"/>
      <protection locked="0"/>
    </xf>
    <xf numFmtId="165" fontId="1" fillId="33" borderId="11" xfId="45" applyNumberFormat="1" applyFont="1" applyFill="1" applyBorder="1" applyAlignment="1" applyProtection="1">
      <alignment horizontal="center"/>
      <protection locked="0"/>
    </xf>
    <xf numFmtId="9" fontId="1" fillId="33" borderId="12" xfId="66" applyFont="1" applyFill="1" applyBorder="1" applyAlignment="1" applyProtection="1">
      <alignment horizontal="center"/>
      <protection locked="0"/>
    </xf>
    <xf numFmtId="165" fontId="1" fillId="33" borderId="11" xfId="45" applyNumberFormat="1" applyFont="1" applyFill="1" applyBorder="1" applyAlignment="1" applyProtection="1">
      <alignment/>
      <protection locked="0"/>
    </xf>
    <xf numFmtId="0" fontId="0" fillId="33" borderId="11" xfId="0" applyFont="1" applyFill="1" applyBorder="1" applyAlignment="1" applyProtection="1">
      <alignment/>
      <protection locked="0"/>
    </xf>
    <xf numFmtId="0" fontId="0" fillId="0" borderId="0" xfId="0" applyFont="1" applyAlignment="1">
      <alignment vertical="center" wrapText="1"/>
    </xf>
    <xf numFmtId="0" fontId="37" fillId="0" borderId="0" xfId="62">
      <alignment/>
      <protection/>
    </xf>
    <xf numFmtId="0" fontId="0" fillId="0" borderId="0" xfId="0" applyAlignment="1">
      <alignment wrapText="1"/>
    </xf>
    <xf numFmtId="0" fontId="0" fillId="0" borderId="0" xfId="0" applyFont="1" applyAlignment="1">
      <alignment wrapText="1"/>
    </xf>
    <xf numFmtId="0" fontId="48" fillId="0" borderId="0" xfId="54" applyAlignment="1" applyProtection="1">
      <alignment horizontal="center" vertical="center" wrapText="1"/>
      <protection/>
    </xf>
    <xf numFmtId="6" fontId="59" fillId="34" borderId="13" xfId="0" applyNumberFormat="1" applyFont="1" applyFill="1" applyBorder="1" applyAlignment="1">
      <alignment horizontal="center" vertical="center" wrapText="1"/>
    </xf>
    <xf numFmtId="0" fontId="0" fillId="35" borderId="0" xfId="0" applyFill="1" applyAlignment="1" applyProtection="1">
      <alignment horizontal="center"/>
      <protection locked="0"/>
    </xf>
    <xf numFmtId="0" fontId="0" fillId="36" borderId="0" xfId="0" applyFill="1" applyAlignment="1" applyProtection="1">
      <alignment horizontal="center"/>
      <protection locked="0"/>
    </xf>
    <xf numFmtId="6" fontId="59" fillId="34" borderId="14" xfId="0" applyNumberFormat="1" applyFont="1" applyFill="1" applyBorder="1" applyAlignment="1">
      <alignment horizontal="center" vertical="center" wrapText="1"/>
    </xf>
    <xf numFmtId="6" fontId="12" fillId="0" borderId="14" xfId="0" applyNumberFormat="1" applyFont="1" applyBorder="1" applyAlignment="1">
      <alignment horizontal="center" vertical="center" wrapText="1"/>
    </xf>
    <xf numFmtId="0" fontId="0" fillId="35" borderId="0" xfId="0" applyFill="1" applyAlignment="1" applyProtection="1">
      <alignment horizontal="center" vertical="center"/>
      <protection locked="0"/>
    </xf>
    <xf numFmtId="0" fontId="0" fillId="36" borderId="0" xfId="0" applyFill="1" applyAlignment="1" applyProtection="1">
      <alignment horizontal="center" vertical="center"/>
      <protection locked="0"/>
    </xf>
    <xf numFmtId="0" fontId="0" fillId="37" borderId="0" xfId="0" applyFill="1" applyAlignment="1" applyProtection="1">
      <alignment horizontal="center" vertical="center"/>
      <protection locked="0"/>
    </xf>
    <xf numFmtId="182" fontId="0" fillId="37" borderId="0" xfId="0" applyNumberFormat="1" applyFill="1" applyAlignment="1" applyProtection="1">
      <alignment horizontal="center" vertical="center"/>
      <protection locked="0"/>
    </xf>
    <xf numFmtId="182" fontId="0" fillId="36" borderId="0" xfId="0" applyNumberFormat="1" applyFill="1" applyAlignment="1" applyProtection="1">
      <alignment horizontal="center" vertical="center"/>
      <protection locked="0"/>
    </xf>
    <xf numFmtId="186" fontId="0" fillId="37" borderId="0" xfId="0" applyNumberFormat="1" applyFill="1" applyAlignment="1" applyProtection="1">
      <alignment horizontal="center" vertical="center"/>
      <protection locked="0"/>
    </xf>
    <xf numFmtId="0" fontId="0" fillId="0" borderId="0" xfId="0" applyAlignment="1">
      <alignment horizontal="center" vertical="center"/>
    </xf>
    <xf numFmtId="0" fontId="9" fillId="0" borderId="0" xfId="58" applyFont="1" applyAlignment="1">
      <alignment horizontal="center" vertical="center"/>
      <protection/>
    </xf>
    <xf numFmtId="0" fontId="6" fillId="0" borderId="0" xfId="0" applyFont="1" applyBorder="1" applyAlignment="1">
      <alignment horizontal="center" vertical="center"/>
    </xf>
    <xf numFmtId="0" fontId="8" fillId="38" borderId="15" xfId="63" applyFont="1" applyFill="1" applyBorder="1" applyAlignment="1">
      <alignment horizontal="center" vertical="center"/>
      <protection/>
    </xf>
    <xf numFmtId="0" fontId="60" fillId="0" borderId="0" xfId="62" applyFont="1" applyAlignment="1">
      <alignment horizontal="center" vertical="center"/>
      <protection/>
    </xf>
    <xf numFmtId="0" fontId="8" fillId="0" borderId="16" xfId="63" applyFont="1" applyBorder="1" applyAlignment="1">
      <alignment horizontal="center" vertical="center" wrapText="1"/>
      <protection/>
    </xf>
    <xf numFmtId="10" fontId="0" fillId="0" borderId="0" xfId="0" applyNumberFormat="1" applyAlignment="1">
      <alignment/>
    </xf>
    <xf numFmtId="10" fontId="0" fillId="4" borderId="0" xfId="0" applyNumberFormat="1" applyFill="1" applyAlignment="1">
      <alignment/>
    </xf>
    <xf numFmtId="10" fontId="0" fillId="0" borderId="0" xfId="66" applyNumberFormat="1" applyFont="1" applyBorder="1" applyAlignment="1">
      <alignment horizontal="center" vertical="center"/>
    </xf>
    <xf numFmtId="0" fontId="0" fillId="13" borderId="0" xfId="0" applyFill="1" applyAlignment="1" applyProtection="1">
      <alignment/>
      <protection locked="0"/>
    </xf>
    <xf numFmtId="0" fontId="0" fillId="39" borderId="0" xfId="0" applyFont="1" applyFill="1" applyAlignment="1" applyProtection="1">
      <alignment horizontal="left" vertical="center"/>
      <protection locked="0"/>
    </xf>
    <xf numFmtId="0" fontId="1" fillId="32" borderId="17" xfId="0" applyFont="1" applyFill="1" applyBorder="1" applyAlignment="1">
      <alignment horizontal="center" vertical="center" wrapText="1"/>
    </xf>
    <xf numFmtId="0" fontId="1" fillId="32" borderId="0" xfId="0" applyFont="1" applyFill="1" applyBorder="1" applyAlignment="1">
      <alignment horizontal="center" vertical="center" wrapText="1"/>
    </xf>
    <xf numFmtId="0" fontId="0" fillId="0" borderId="0" xfId="0" applyAlignment="1">
      <alignment horizontal="left"/>
    </xf>
    <xf numFmtId="0" fontId="0" fillId="0" borderId="18" xfId="0" applyBorder="1" applyAlignment="1">
      <alignment horizontal="left"/>
    </xf>
    <xf numFmtId="0" fontId="0" fillId="0" borderId="0" xfId="0" applyFont="1" applyAlignment="1">
      <alignment horizontal="center" vertical="center" wrapText="1"/>
    </xf>
    <xf numFmtId="0" fontId="2" fillId="0" borderId="0" xfId="0" applyFont="1" applyAlignment="1">
      <alignment horizontal="center"/>
    </xf>
    <xf numFmtId="0" fontId="1" fillId="33" borderId="19" xfId="0" applyFont="1" applyFill="1" applyBorder="1" applyAlignment="1" applyProtection="1">
      <alignment/>
      <protection locked="0"/>
    </xf>
    <xf numFmtId="0" fontId="1" fillId="33" borderId="20" xfId="0" applyFont="1" applyFill="1" applyBorder="1" applyAlignment="1" applyProtection="1">
      <alignment/>
      <protection locked="0"/>
    </xf>
    <xf numFmtId="0" fontId="1" fillId="33" borderId="21" xfId="0" applyFont="1" applyFill="1" applyBorder="1" applyAlignment="1" applyProtection="1">
      <alignment/>
      <protection locked="0"/>
    </xf>
    <xf numFmtId="0" fontId="0" fillId="0" borderId="0" xfId="0" applyAlignment="1">
      <alignment horizontal="right"/>
    </xf>
    <xf numFmtId="0" fontId="0" fillId="0" borderId="18" xfId="0" applyBorder="1" applyAlignment="1">
      <alignment horizontal="right"/>
    </xf>
    <xf numFmtId="174" fontId="3" fillId="0" borderId="0" xfId="42" applyNumberFormat="1" applyFont="1" applyAlignment="1">
      <alignment horizontal="center"/>
    </xf>
    <xf numFmtId="0" fontId="5" fillId="0" borderId="0" xfId="0" applyFont="1" applyAlignment="1">
      <alignment horizontal="center" wrapText="1"/>
    </xf>
    <xf numFmtId="0" fontId="0" fillId="0" borderId="0" xfId="0" applyAlignment="1">
      <alignment horizontal="center" wrapText="1"/>
    </xf>
    <xf numFmtId="200" fontId="1" fillId="33" borderId="19" xfId="0" applyNumberFormat="1" applyFont="1" applyFill="1" applyBorder="1" applyAlignment="1" applyProtection="1">
      <alignment horizontal="left"/>
      <protection locked="0"/>
    </xf>
    <xf numFmtId="200" fontId="1" fillId="33" borderId="20" xfId="0" applyNumberFormat="1" applyFont="1" applyFill="1" applyBorder="1" applyAlignment="1" applyProtection="1">
      <alignment horizontal="left"/>
      <protection locked="0"/>
    </xf>
    <xf numFmtId="200" fontId="1" fillId="33" borderId="21" xfId="0" applyNumberFormat="1" applyFont="1" applyFill="1" applyBorder="1" applyAlignment="1" applyProtection="1">
      <alignment horizontal="left"/>
      <protection locked="0"/>
    </xf>
    <xf numFmtId="0" fontId="1" fillId="0" borderId="0" xfId="0" applyFont="1" applyAlignment="1">
      <alignment horizontal="left" wrapText="1" shrinkToFit="1"/>
    </xf>
    <xf numFmtId="0" fontId="1" fillId="0" borderId="18" xfId="0" applyFont="1" applyBorder="1" applyAlignment="1">
      <alignment horizontal="left" wrapText="1" shrinkToFit="1"/>
    </xf>
    <xf numFmtId="0" fontId="0" fillId="0" borderId="0" xfId="0" applyAlignment="1" quotePrefix="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6" fontId="12" fillId="0" borderId="13"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_lists" xfId="62"/>
    <cellStyle name="Normal_Sheet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0</xdr:row>
      <xdr:rowOff>161925</xdr:rowOff>
    </xdr:from>
    <xdr:to>
      <xdr:col>10</xdr:col>
      <xdr:colOff>323850</xdr:colOff>
      <xdr:row>34</xdr:row>
      <xdr:rowOff>19050</xdr:rowOff>
    </xdr:to>
    <xdr:pic>
      <xdr:nvPicPr>
        <xdr:cNvPr id="1" name="Picture 2"/>
        <xdr:cNvPicPr preferRelativeResize="1">
          <a:picLocks noChangeAspect="1"/>
        </xdr:cNvPicPr>
      </xdr:nvPicPr>
      <xdr:blipFill>
        <a:blip r:embed="rId1"/>
        <a:stretch>
          <a:fillRect/>
        </a:stretch>
      </xdr:blipFill>
      <xdr:spPr>
        <a:xfrm>
          <a:off x="609600" y="161925"/>
          <a:ext cx="6153150" cy="5343525"/>
        </a:xfrm>
        <a:prstGeom prst="rect">
          <a:avLst/>
        </a:prstGeom>
        <a:noFill/>
        <a:ln w="9525" cmpd="sng">
          <a:noFill/>
        </a:ln>
      </xdr:spPr>
    </xdr:pic>
    <xdr:clientData/>
  </xdr:twoCellAnchor>
  <xdr:twoCellAnchor editAs="oneCell">
    <xdr:from>
      <xdr:col>0</xdr:col>
      <xdr:colOff>609600</xdr:colOff>
      <xdr:row>35</xdr:row>
      <xdr:rowOff>161925</xdr:rowOff>
    </xdr:from>
    <xdr:to>
      <xdr:col>10</xdr:col>
      <xdr:colOff>323850</xdr:colOff>
      <xdr:row>70</xdr:row>
      <xdr:rowOff>9525</xdr:rowOff>
    </xdr:to>
    <xdr:pic>
      <xdr:nvPicPr>
        <xdr:cNvPr id="2" name="Picture 4"/>
        <xdr:cNvPicPr preferRelativeResize="1">
          <a:picLocks noChangeAspect="1"/>
        </xdr:cNvPicPr>
      </xdr:nvPicPr>
      <xdr:blipFill>
        <a:blip r:embed="rId2"/>
        <a:stretch>
          <a:fillRect/>
        </a:stretch>
      </xdr:blipFill>
      <xdr:spPr>
        <a:xfrm>
          <a:off x="609600" y="5829300"/>
          <a:ext cx="6153150" cy="5505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ax.vermont.gov/sites/tax/files/documents/GB-1183.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huduser.gov/portal/datasets/fmr/fmrs/FY2019_code/2019summary.odn?fips=5001900475&amp;year=2019&amp;selection_type=county&amp;fmrtype=Final" TargetMode="External" /><Relationship Id="rId2" Type="http://schemas.openxmlformats.org/officeDocument/2006/relationships/hyperlink" Target="https://www.huduser.gov/portal/datasets/fmr/fmrs/FY2019_code/2019summary.odn?fips=5001300860&amp;year=2019&amp;selection_type=county&amp;fmrtype=Final" TargetMode="External" /><Relationship Id="rId3" Type="http://schemas.openxmlformats.org/officeDocument/2006/relationships/hyperlink" Target="https://www.huduser.gov/portal/datasets/fmr/fmrs/FY2019_code/2019summary.odn?fips=5002701300&amp;year=2019&amp;selection_type=county&amp;fmrtype=Final" TargetMode="External" /><Relationship Id="rId4" Type="http://schemas.openxmlformats.org/officeDocument/2006/relationships/hyperlink" Target="https://www.huduser.gov/portal/datasets/fmr/fmrs/FY2019_code/2019summary.odn?fips=5002501900&amp;year=2019&amp;selection_type=county&amp;fmrtype=Final" TargetMode="External" /><Relationship Id="rId5" Type="http://schemas.openxmlformats.org/officeDocument/2006/relationships/hyperlink" Target="https://www.huduser.gov/portal/datasets/fmr/fmrs/FY2019_code/2019summary.odn?fips=5002702575&amp;year=2019&amp;selection_type=county&amp;fmrtype=Final" TargetMode="External" /><Relationship Id="rId6" Type="http://schemas.openxmlformats.org/officeDocument/2006/relationships/hyperlink" Target="https://www.huduser.gov/portal/datasets/fmr/fmrs/FY2019_code/2019summary.odn?fips=5002702725&amp;year=2019&amp;selection_type=county&amp;fmrtype=Final" TargetMode="External" /><Relationship Id="rId7" Type="http://schemas.openxmlformats.org/officeDocument/2006/relationships/hyperlink" Target="https://www.huduser.gov/portal/datasets/fmr/fmrs/FY2019_code/2019summary.odn?fips=5002303175&amp;year=2019&amp;selection_type=county&amp;fmrtype=Final" TargetMode="External" /><Relationship Id="rId8" Type="http://schemas.openxmlformats.org/officeDocument/2006/relationships/hyperlink" Target="https://www.huduser.gov/portal/datasets/fmr/fmrs/FY2019_code/2019summary.odn?fips=5002303250&amp;year=2019&amp;selection_type=county&amp;fmrtype=Final" TargetMode="External" /><Relationship Id="rId9" Type="http://schemas.openxmlformats.org/officeDocument/2006/relationships/hyperlink" Target="https://www.huduser.gov/portal/datasets/fmr/fmrs/FY2019_code/2019summary.odn?fips=5001903550&amp;year=2019&amp;selection_type=county&amp;fmrtype=Final" TargetMode="External" /><Relationship Id="rId10" Type="http://schemas.openxmlformats.org/officeDocument/2006/relationships/hyperlink" Target="https://www.huduser.gov/portal/datasets/fmr/fmrs/FY2019_code/2019summary.odn?fips=5001504375&amp;year=2019&amp;selection_type=county&amp;fmrtype=Final" TargetMode="External" /><Relationship Id="rId11" Type="http://schemas.openxmlformats.org/officeDocument/2006/relationships/hyperlink" Target="https://www.huduser.gov/portal/datasets/fmr/fmrs/FY2019_code/2019summary.odn?fips=5002105200&amp;year=2019&amp;selection_type=county&amp;fmrtype=Final" TargetMode="External" /><Relationship Id="rId12" Type="http://schemas.openxmlformats.org/officeDocument/2006/relationships/hyperlink" Target="https://www.huduser.gov/portal/datasets/fmr/fmrs/FY2019_code/2019summary.odn?fips=5002305650&amp;year=2019&amp;selection_type=county&amp;fmrtype=Final" TargetMode="External" /><Relationship Id="rId13" Type="http://schemas.openxmlformats.org/officeDocument/2006/relationships/hyperlink" Target="https://www.huduser.gov/portal/datasets/fmr/fmrs/FY2019_code/2019summary.odn?fips=5002705800&amp;year=2019&amp;selection_type=county&amp;fmrtype=Final" TargetMode="External" /><Relationship Id="rId14" Type="http://schemas.openxmlformats.org/officeDocument/2006/relationships/hyperlink" Target="https://www.huduser.gov/portal/datasets/fmr/fmrs/FY2019_code/2019summary.odn?fips=5000906325&amp;year=2019&amp;selection_type=county&amp;fmrtype=Final" TargetMode="External" /><Relationship Id="rId15" Type="http://schemas.openxmlformats.org/officeDocument/2006/relationships/hyperlink" Target="https://www.huduser.gov/portal/datasets/fmr/fmrs/FY2019_code/2019summary.odn?fips=5000706550&amp;year=2019&amp;selection_type=county&amp;fmrtype=Final" TargetMode="External" /><Relationship Id="rId16" Type="http://schemas.openxmlformats.org/officeDocument/2006/relationships/hyperlink" Target="https://www.huduser.gov/portal/datasets/fmr/fmrs/FY2019_code/2019summary.odn?fips=5001707375&amp;year=2019&amp;selection_type=county&amp;fmrtype=Final" TargetMode="External" /><Relationship Id="rId17" Type="http://schemas.openxmlformats.org/officeDocument/2006/relationships/hyperlink" Target="https://www.huduser.gov/portal/datasets/fmr/fmrs/FY2019_code/2019summary.odn?fips=5001707600&amp;year=2019&amp;selection_type=county&amp;fmrtype=Final" TargetMode="External" /><Relationship Id="rId18" Type="http://schemas.openxmlformats.org/officeDocument/2006/relationships/hyperlink" Target="https://www.huduser.gov/portal/datasets/fmr/fmrs/FY2019_code/2019summary.odn?fips=5002107750&amp;year=2019&amp;selection_type=county&amp;fmrtype=Final" TargetMode="External" /><Relationship Id="rId19" Type="http://schemas.openxmlformats.org/officeDocument/2006/relationships/hyperlink" Target="https://www.huduser.gov/portal/datasets/fmr/fmrs/FY2019_code/2019summary.odn?fips=5002507900&amp;year=2019&amp;selection_type=county&amp;fmrtype=Final" TargetMode="External" /><Relationship Id="rId20" Type="http://schemas.openxmlformats.org/officeDocument/2006/relationships/hyperlink" Target="https://www.huduser.gov/portal/datasets/fmr/fmrs/FY2019_code/2019summary.odn?fips=5002708275&amp;year=2019&amp;selection_type=county&amp;fmrtype=Final" TargetMode="External" /><Relationship Id="rId21" Type="http://schemas.openxmlformats.org/officeDocument/2006/relationships/hyperlink" Target="https://www.huduser.gov/portal/datasets/fmr/fmrs/FY2019_code/2019summary.odn?fips=5000908725&amp;year=2019&amp;selection_type=county&amp;fmrtype=Final" TargetMode="External" /><Relationship Id="rId22" Type="http://schemas.openxmlformats.org/officeDocument/2006/relationships/hyperlink" Target="https://www.huduser.gov/portal/datasets/fmr/fmrs/FY2019_code/2019summary.odn?fips=5001709325&amp;year=2019&amp;selection_type=county&amp;fmrtype=Final" TargetMode="External" /><Relationship Id="rId23" Type="http://schemas.openxmlformats.org/officeDocument/2006/relationships/hyperlink" Target="https://www.huduser.gov/portal/datasets/fmr/fmrs/FY2019_code/2019summary.odn?fips=5002509475&amp;year=2019&amp;selection_type=county&amp;fmrtype=Final" TargetMode="External" /><Relationship Id="rId24" Type="http://schemas.openxmlformats.org/officeDocument/2006/relationships/hyperlink" Target="https://www.huduser.gov/portal/datasets/fmr/fmrs/FY2019_code/2019summary.odn?fips=5001909850&amp;year=2019&amp;selection_type=county&amp;fmrtype=Final" TargetMode="External" /><Relationship Id="rId25" Type="http://schemas.openxmlformats.org/officeDocument/2006/relationships/hyperlink" Target="https://www.huduser.gov/portal/datasets/fmr/fmrs/FY2019_code/2019summary.odn?fips=5000910075&amp;year=2019&amp;selection_type=county&amp;fmrtype=Final" TargetMode="External" /><Relationship Id="rId26" Type="http://schemas.openxmlformats.org/officeDocument/2006/relationships/hyperlink" Target="https://www.huduser.gov/portal/datasets/fmr/fmrs/FY2019_code/2019summary.odn?fips=5000710300&amp;year=2019&amp;selection_type=county&amp;fmrtype=Final" TargetMode="External" /><Relationship Id="rId27" Type="http://schemas.openxmlformats.org/officeDocument/2006/relationships/hyperlink" Target="https://www.huduser.gov/portal/datasets/fmr/fmrs/FY2019_code/2019summary.odn?fips=5000710675&amp;year=2019&amp;selection_type=county&amp;fmrtype=Final" TargetMode="External" /><Relationship Id="rId28" Type="http://schemas.openxmlformats.org/officeDocument/2006/relationships/hyperlink" Target="https://www.huduser.gov/portal/datasets/fmr/fmrs/FY2019_code/2019summary.odn?fips=5002311125&amp;year=2019&amp;selection_type=county&amp;fmrtype=Final" TargetMode="External" /><Relationship Id="rId29" Type="http://schemas.openxmlformats.org/officeDocument/2006/relationships/hyperlink" Target="https://www.huduser.gov/portal/datasets/fmr/fmrs/FY2019_code/2019summary.odn?fips=5002311350&amp;year=2019&amp;selection_type=county&amp;fmrtype=Final" TargetMode="External" /><Relationship Id="rId30" Type="http://schemas.openxmlformats.org/officeDocument/2006/relationships/hyperlink" Target="https://www.huduser.gov/portal/datasets/fmr/fmrs/FY2019_code/2019summary.odn?fips=5001511500&amp;year=2019&amp;selection_type=county&amp;fmrtype=Final" TargetMode="External" /><Relationship Id="rId31" Type="http://schemas.openxmlformats.org/officeDocument/2006/relationships/hyperlink" Target="https://www.huduser.gov/portal/datasets/fmr/fmrs/FY2019_code/2019summary.odn?fips=5000911800&amp;year=2019&amp;selection_type=county&amp;fmrtype=Final" TargetMode="External" /><Relationship Id="rId32" Type="http://schemas.openxmlformats.org/officeDocument/2006/relationships/hyperlink" Target="https://www.huduser.gov/portal/datasets/fmr/fmrs/FY2019_code/2019summary.odn?fips=5002111950&amp;year=2019&amp;selection_type=county&amp;fmrtype=Final" TargetMode="External" /><Relationship Id="rId33" Type="http://schemas.openxmlformats.org/officeDocument/2006/relationships/hyperlink" Target="https://www.huduser.gov/portal/datasets/fmr/fmrs/FY2019_code/2019summary.odn?fips=5002712250&amp;year=2019&amp;selection_type=county&amp;fmrtype=Final" TargetMode="External" /><Relationship Id="rId34" Type="http://schemas.openxmlformats.org/officeDocument/2006/relationships/hyperlink" Target="https://www.huduser.gov/portal/datasets/fmr/fmrs/FY2019_code/2019summary.odn?fips=5001913150&amp;year=2019&amp;selection_type=county&amp;fmrtype=Final" TargetMode="External" /><Relationship Id="rId35" Type="http://schemas.openxmlformats.org/officeDocument/2006/relationships/hyperlink" Target="https://www.huduser.gov/portal/datasets/fmr/fmrs/FY2019_code/2019summary.odn?fips=5000713300&amp;year=2019&amp;selection_type=county&amp;fmrtype=Final" TargetMode="External" /><Relationship Id="rId36" Type="http://schemas.openxmlformats.org/officeDocument/2006/relationships/hyperlink" Target="https://www.huduser.gov/portal/datasets/fmr/fmrs/FY2019_code/2019summary.odn?fips=5001713525&amp;year=2019&amp;selection_type=county&amp;fmrtype=Final" TargetMode="External" /><Relationship Id="rId37" Type="http://schemas.openxmlformats.org/officeDocument/2006/relationships/hyperlink" Target="https://www.huduser.gov/portal/datasets/fmr/fmrs/FY2019_code/2019summary.odn?fips=5002713675&amp;year=2019&amp;selection_type=county&amp;fmrtype=Final" TargetMode="External" /><Relationship Id="rId38" Type="http://schemas.openxmlformats.org/officeDocument/2006/relationships/hyperlink" Target="https://www.huduser.gov/portal/datasets/fmr/fmrs/FY2019_code/2019summary.odn?fips=5002114350&amp;year=2019&amp;selection_type=county&amp;fmrtype=Final" TargetMode="External" /><Relationship Id="rId39" Type="http://schemas.openxmlformats.org/officeDocument/2006/relationships/hyperlink" Target="https://www.huduser.gov/portal/datasets/fmr/fmrs/FY2019_code/2019summary.odn?fips=5002114500&amp;year=2019&amp;selection_type=county&amp;fmrtype=Final" TargetMode="External" /><Relationship Id="rId40" Type="http://schemas.openxmlformats.org/officeDocument/2006/relationships/hyperlink" Target="https://www.huduser.gov/portal/datasets/fmr/fmrs/FY2019_code/2019summary.odn?fips=5000714875&amp;year=2019&amp;selection_type=county&amp;fmrtype=Final" TargetMode="External" /><Relationship Id="rId41" Type="http://schemas.openxmlformats.org/officeDocument/2006/relationships/hyperlink" Target="https://www.huduser.gov/portal/datasets/fmr/fmrs/FY2019_code/2019summary.odn?fips=5000915250&amp;year=2019&amp;selection_type=county&amp;fmrtype=Final" TargetMode="External" /><Relationship Id="rId42" Type="http://schemas.openxmlformats.org/officeDocument/2006/relationships/hyperlink" Target="https://www.huduser.gov/portal/datasets/fmr/fmrs/FY2019_code/2019summary.odn?fips=5001715700&amp;year=2019&amp;selection_type=county&amp;fmrtype=Final" TargetMode="External" /><Relationship Id="rId43" Type="http://schemas.openxmlformats.org/officeDocument/2006/relationships/hyperlink" Target="https://www.huduser.gov/portal/datasets/fmr/fmrs/FY2019_code/2019summary.odn?fips=5001916150&amp;year=2019&amp;selection_type=county&amp;fmrtype=Final" TargetMode="External" /><Relationship Id="rId44" Type="http://schemas.openxmlformats.org/officeDocument/2006/relationships/hyperlink" Target="https://www.huduser.gov/portal/datasets/fmr/fmrs/FY2019_code/2019summary.odn?fips=5001916300&amp;year=2019&amp;selection_type=county&amp;fmrtype=Final" TargetMode="External" /><Relationship Id="rId45" Type="http://schemas.openxmlformats.org/officeDocument/2006/relationships/hyperlink" Target="https://www.huduser.gov/portal/datasets/fmr/fmrs/FY2019_code/2019summary.odn?fips=5002116825&amp;year=2019&amp;selection_type=county&amp;fmrtype=Final" TargetMode="External" /><Relationship Id="rId46" Type="http://schemas.openxmlformats.org/officeDocument/2006/relationships/hyperlink" Target="https://www.huduser.gov/portal/datasets/fmr/fmrs/FY2019_code/2019summary.odn?fips=5001917350&amp;year=2019&amp;selection_type=county&amp;fmrtype=Final" TargetMode="External" /><Relationship Id="rId47" Type="http://schemas.openxmlformats.org/officeDocument/2006/relationships/hyperlink" Target="https://www.huduser.gov/portal/datasets/fmr/fmrs/FY2019_code/2019summary.odn?fips=5002517875&amp;year=2019&amp;selection_type=county&amp;fmrtype=Final" TargetMode="External" /><Relationship Id="rId48" Type="http://schemas.openxmlformats.org/officeDocument/2006/relationships/hyperlink" Target="https://www.huduser.gov/portal/datasets/fmr/fmrs/FY2019_code/2019summary.odn?fips=5002518325&amp;year=2019&amp;selection_type=county&amp;fmrtype=Final" TargetMode="External" /><Relationship Id="rId49" Type="http://schemas.openxmlformats.org/officeDocument/2006/relationships/hyperlink" Target="https://www.huduser.gov/portal/datasets/fmr/fmrs/FY2019_code/2019summary.odn?fips=5002318550&amp;year=2019&amp;selection_type=county&amp;fmrtype=Final" TargetMode="External" /><Relationship Id="rId50" Type="http://schemas.openxmlformats.org/officeDocument/2006/relationships/hyperlink" Target="https://www.huduser.gov/portal/datasets/fmr/fmrs/FY2019_code/2019summary.odn?fips=5000921250&amp;year=2019&amp;selection_type=county&amp;fmrtype=Final" TargetMode="External" /><Relationship Id="rId51" Type="http://schemas.openxmlformats.org/officeDocument/2006/relationships/hyperlink" Target="https://www.huduser.gov/portal/datasets/fmr/fmrs/FY2019_code/2019summary.odn?fips=5002321925&amp;year=2019&amp;selection_type=county&amp;fmrtype=Final" TargetMode="External" /><Relationship Id="rId52" Type="http://schemas.openxmlformats.org/officeDocument/2006/relationships/hyperlink" Target="https://www.huduser.gov/portal/datasets/fmr/fmrs/FY2019_code/2019summary.odn?fips=5001523500&amp;year=2019&amp;selection_type=county&amp;fmrtype=Final" TargetMode="External" /><Relationship Id="rId53" Type="http://schemas.openxmlformats.org/officeDocument/2006/relationships/hyperlink" Target="https://www.huduser.gov/portal/datasets/fmr/fmrs/FY2019_code/2019summary.odn?fips=5001523725&amp;year=2019&amp;selection_type=county&amp;fmrtype=Final" TargetMode="External" /><Relationship Id="rId54" Type="http://schemas.openxmlformats.org/officeDocument/2006/relationships/hyperlink" Target="https://www.huduser.gov/portal/datasets/fmr/fmrs/FY2019_code/2019summary.odn?fips=5002125375&amp;year=2019&amp;selection_type=county&amp;fmrtype=Final" TargetMode="External" /><Relationship Id="rId55" Type="http://schemas.openxmlformats.org/officeDocument/2006/relationships/hyperlink" Target="https://www.huduser.gov/portal/datasets/fmr/fmrs/FY2019_code/2019summary.odn?fips=5001725675&amp;year=2019&amp;selection_type=county&amp;fmrtype=Final" TargetMode="External" /><Relationship Id="rId56" Type="http://schemas.openxmlformats.org/officeDocument/2006/relationships/hyperlink" Target="https://www.huduser.gov/portal/datasets/fmr/fmrs/FY2019_code/2019summary.odn?fips=5002325825&amp;year=2019&amp;selection_type=county&amp;fmrtype=Final" TargetMode="External" /><Relationship Id="rId57" Type="http://schemas.openxmlformats.org/officeDocument/2006/relationships/hyperlink" Target="https://www.huduser.gov/portal/datasets/fmr/fmrs/FY2019_code/2019summary.odn?fips=5001928075&amp;year=2019&amp;selection_type=county&amp;fmrtype=Final" TargetMode="External" /><Relationship Id="rId58" Type="http://schemas.openxmlformats.org/officeDocument/2006/relationships/hyperlink" Target="https://www.huduser.gov/portal/datasets/fmr/fmrs/FY2019_code/2019summary.odn?fips=5002528900&amp;year=2019&amp;selection_type=county&amp;fmrtype=Final" TargetMode="External" /><Relationship Id="rId59" Type="http://schemas.openxmlformats.org/officeDocument/2006/relationships/hyperlink" Target="https://www.huduser.gov/portal/datasets/fmr/fmrs/FY2019_code/2019summary.odn?fips=5000929125&amp;year=2019&amp;selection_type=county&amp;fmrtype=Final" TargetMode="External" /><Relationship Id="rId60" Type="http://schemas.openxmlformats.org/officeDocument/2006/relationships/hyperlink" Target="https://www.huduser.gov/portal/datasets/fmr/fmrs/FY2019_code/2019summary.odn?fips=5001329275&amp;year=2019&amp;selection_type=county&amp;fmrtype=Final" TargetMode="External" /><Relationship Id="rId61" Type="http://schemas.openxmlformats.org/officeDocument/2006/relationships/hyperlink" Target="https://www.huduser.gov/portal/datasets/fmr/fmrs/FY2019_code/2019summary.odn?fips=5001930175&amp;year=2019&amp;selection_type=county&amp;fmrtype=Final" TargetMode="External" /><Relationship Id="rId62" Type="http://schemas.openxmlformats.org/officeDocument/2006/relationships/hyperlink" Target="https://www.huduser.gov/portal/datasets/fmr/fmrs/FY2019_code/2019summary.odn?fips=5000930775&amp;year=2019&amp;selection_type=county&amp;fmrtype=Final" TargetMode="External" /><Relationship Id="rId63" Type="http://schemas.openxmlformats.org/officeDocument/2006/relationships/hyperlink" Target="https://www.huduser.gov/portal/datasets/fmr/fmrs/FY2019_code/2019summary.odn?fips=5002530925&amp;year=2019&amp;selection_type=county&amp;fmrtype=Final" TargetMode="External" /><Relationship Id="rId64" Type="http://schemas.openxmlformats.org/officeDocument/2006/relationships/hyperlink" Target="https://www.huduser.gov/portal/datasets/fmr/fmrs/FY2019_code/2019summary.odn?fips=5002531150&amp;year=2019&amp;selection_type=county&amp;fmrtype=Final" TargetMode="External" /><Relationship Id="rId65" Type="http://schemas.openxmlformats.org/officeDocument/2006/relationships/hyperlink" Target="https://www.huduser.gov/portal/datasets/fmr/fmrs/FY2019_code/2019summary.odn?fips=5002732275&amp;year=2019&amp;selection_type=county&amp;fmrtype=Final" TargetMode="External" /><Relationship Id="rId66" Type="http://schemas.openxmlformats.org/officeDocument/2006/relationships/hyperlink" Target="https://www.huduser.gov/portal/datasets/fmr/fmrs/FY2019_code/2019summary.odn?fips=5002732425&amp;year=2019&amp;selection_type=county&amp;fmrtype=Final" TargetMode="External" /><Relationship Id="rId67" Type="http://schemas.openxmlformats.org/officeDocument/2006/relationships/hyperlink" Target="https://www.huduser.gov/portal/datasets/fmr/fmrs/FY2019_code/2019summary.odn?fips=5000733475&amp;year=2019&amp;selection_type=county&amp;fmrtype=Final" TargetMode="External" /><Relationship Id="rId68" Type="http://schemas.openxmlformats.org/officeDocument/2006/relationships/hyperlink" Target="https://www.huduser.gov/portal/datasets/fmr/fmrs/FY2019_code/2019summary.odn?fips=5001933775&amp;year=2019&amp;selection_type=county&amp;fmrtype=Final" TargetMode="External" /><Relationship Id="rId69" Type="http://schemas.openxmlformats.org/officeDocument/2006/relationships/hyperlink" Target="https://www.huduser.gov/portal/datasets/fmr/fmrs/FY2019_code/2019summary.odn?fips=5002134450&amp;year=2019&amp;selection_type=county&amp;fmrtype=Final" TargetMode="External" /><Relationship Id="rId70" Type="http://schemas.openxmlformats.org/officeDocument/2006/relationships/hyperlink" Target="https://www.huduser.gov/portal/datasets/fmr/fmrs/FY2019_code/2019summary.odn?fips=5000734600&amp;year=2019&amp;selection_type=county&amp;fmrtype=Final" TargetMode="External" /><Relationship Id="rId71" Type="http://schemas.openxmlformats.org/officeDocument/2006/relationships/hyperlink" Target="https://www.huduser.gov/portal/datasets/fmr/fmrs/FY2019_code/2019summary.odn?fips=5001535050&amp;year=2019&amp;selection_type=county&amp;fmrtype=Final" TargetMode="External" /><Relationship Id="rId72" Type="http://schemas.openxmlformats.org/officeDocument/2006/relationships/hyperlink" Target="https://www.huduser.gov/portal/datasets/fmr/fmrs/FY2019_code/2019summary.odn?fips=5002135425&amp;year=2019&amp;selection_type=county&amp;fmrtype=Final" TargetMode="External" /><Relationship Id="rId73" Type="http://schemas.openxmlformats.org/officeDocument/2006/relationships/hyperlink" Target="https://www.huduser.gov/portal/datasets/fmr/fmrs/FY2019_code/2019summary.odn?fips=5001935575&amp;year=2019&amp;selection_type=county&amp;fmrtype=Final" TargetMode="External" /><Relationship Id="rId74" Type="http://schemas.openxmlformats.org/officeDocument/2006/relationships/hyperlink" Target="https://www.huduser.gov/portal/datasets/fmr/fmrs/FY2019_code/2019summary.odn?fips=5001335875&amp;year=2019&amp;selection_type=county&amp;fmrtype=Final" TargetMode="External" /><Relationship Id="rId75" Type="http://schemas.openxmlformats.org/officeDocument/2006/relationships/hyperlink" Target="https://www.huduser.gov/portal/datasets/fmr/fmrs/FY2019_code/2019summary.odn?fips=5002536175&amp;year=2019&amp;selection_type=county&amp;fmrtype=Final" TargetMode="External" /><Relationship Id="rId76" Type="http://schemas.openxmlformats.org/officeDocument/2006/relationships/hyperlink" Target="https://www.huduser.gov/portal/datasets/fmr/fmrs/FY2019_code/2019summary.odn?fips=5001936325&amp;year=2019&amp;selection_type=county&amp;fmrtype=Final" TargetMode="External" /><Relationship Id="rId77" Type="http://schemas.openxmlformats.org/officeDocument/2006/relationships/hyperlink" Target="https://www.huduser.gov/portal/datasets/fmr/fmrs/FY2019_code/2019summary.odn?fips=5000736700&amp;year=2019&amp;selection_type=county&amp;fmrtype=Final" TargetMode="External" /><Relationship Id="rId78" Type="http://schemas.openxmlformats.org/officeDocument/2006/relationships/hyperlink" Target="https://www.huduser.gov/portal/datasets/fmr/fmrs/FY2019_code/2019summary.odn?fips=5001537075&amp;year=2019&amp;selection_type=county&amp;fmrtype=Final" TargetMode="External" /><Relationship Id="rId79" Type="http://schemas.openxmlformats.org/officeDocument/2006/relationships/hyperlink" Target="https://www.huduser.gov/portal/datasets/fmr/fmrs/FY2019_code/2019summary.odn?fips=5002137685&amp;year=2019&amp;selection_type=county&amp;fmrtype=Final" TargetMode="External" /><Relationship Id="rId80" Type="http://schemas.openxmlformats.org/officeDocument/2006/relationships/hyperlink" Target="https://www.huduser.gov/portal/datasets/fmr/fmrs/FY2019_code/2019summary.odn?fips=5000939700&amp;year=2019&amp;selection_type=county&amp;fmrtype=Final" TargetMode="External" /><Relationship Id="rId81" Type="http://schemas.openxmlformats.org/officeDocument/2006/relationships/hyperlink" Target="https://www.huduser.gov/portal/datasets/fmr/fmrs/FY2019_code/2019summary.odn?fips=5002540225&amp;year=2019&amp;selection_type=county&amp;fmrtype=Final" TargetMode="External" /><Relationship Id="rId82" Type="http://schemas.openxmlformats.org/officeDocument/2006/relationships/hyperlink" Target="https://www.huduser.gov/portal/datasets/fmr/fmrs/FY2019_code/2019summary.odn?fips=5001940525&amp;year=2019&amp;selection_type=county&amp;fmrtype=Final" TargetMode="External" /><Relationship Id="rId83" Type="http://schemas.openxmlformats.org/officeDocument/2006/relationships/hyperlink" Target="https://www.huduser.gov/portal/datasets/fmr/fmrs/FY2019_code/2019summary.odn?fips=5002741275&amp;year=2019&amp;selection_type=county&amp;fmrtype=Final" TargetMode="External" /><Relationship Id="rId84" Type="http://schemas.openxmlformats.org/officeDocument/2006/relationships/hyperlink" Target="https://www.huduser.gov/portal/datasets/fmr/fmrs/FY2019_code/2019summary.odn?fips=5000941425&amp;year=2019&amp;selection_type=county&amp;fmrtype=Final" TargetMode="External" /><Relationship Id="rId85" Type="http://schemas.openxmlformats.org/officeDocument/2006/relationships/hyperlink" Target="https://www.huduser.gov/portal/datasets/fmr/fmrs/FY2019_code/2019summary.odn?fips=5000942475&amp;year=2019&amp;selection_type=county&amp;fmrtype=Final" TargetMode="External" /><Relationship Id="rId86" Type="http://schemas.openxmlformats.org/officeDocument/2006/relationships/hyperlink" Target="https://www.huduser.gov/portal/datasets/fmr/fmrs/FY2019_code/2019summary.odn?fips=5002543375&amp;year=2019&amp;selection_type=county&amp;fmrtype=Final" TargetMode="External" /><Relationship Id="rId87" Type="http://schemas.openxmlformats.org/officeDocument/2006/relationships/hyperlink" Target="https://www.huduser.gov/portal/datasets/fmr/fmrs/FY2019_code/2019summary.odn?fips=5002343600&amp;year=2019&amp;selection_type=county&amp;fmrtype=Final" TargetMode="External" /><Relationship Id="rId88" Type="http://schemas.openxmlformats.org/officeDocument/2006/relationships/hyperlink" Target="https://www.huduser.gov/portal/datasets/fmr/fmrs/FY2019_code/2019summary.odn?fips=5002144125&amp;year=2019&amp;selection_type=county&amp;fmrtype=Final" TargetMode="External" /><Relationship Id="rId89" Type="http://schemas.openxmlformats.org/officeDocument/2006/relationships/hyperlink" Target="https://www.huduser.gov/portal/datasets/fmr/fmrs/FY2019_code/2019summary.odn?fips=5002344500&amp;year=2019&amp;selection_type=county&amp;fmrtype=Final" TargetMode="External" /><Relationship Id="rId90" Type="http://schemas.openxmlformats.org/officeDocument/2006/relationships/hyperlink" Target="https://www.huduser.gov/portal/datasets/fmr/fmrs/FY2019_code/2019summary.odn?fips=5002144800&amp;year=2019&amp;selection_type=county&amp;fmrtype=Final" TargetMode="External" /><Relationship Id="rId91" Type="http://schemas.openxmlformats.org/officeDocument/2006/relationships/hyperlink" Target="https://www.huduser.gov/portal/datasets/fmr/fmrs/FY2019_code/2019summary.odn?fips=5000745250&amp;year=2019&amp;selection_type=county&amp;fmrtype=Final" TargetMode="External" /><Relationship Id="rId92" Type="http://schemas.openxmlformats.org/officeDocument/2006/relationships/hyperlink" Target="https://www.huduser.gov/portal/datasets/fmr/fmrs/FY2019_code/2019summary.odn?fips=5002346000&amp;year=2019&amp;selection_type=county&amp;fmrtype=Final" TargetMode="External" /><Relationship Id="rId93" Type="http://schemas.openxmlformats.org/officeDocument/2006/relationships/hyperlink" Target="https://www.huduser.gov/portal/datasets/fmr/fmrs/FY2019_code/2019summary.odn?fips=5002346225&amp;year=2019&amp;selection_type=county&amp;fmrtype=Final" TargetMode="External" /><Relationship Id="rId94" Type="http://schemas.openxmlformats.org/officeDocument/2006/relationships/hyperlink" Target="https://www.huduser.gov/portal/datasets/fmr/fmrs/FY2019_code/2019summary.odn?fips=5001946450&amp;year=2019&amp;selection_type=county&amp;fmrtype=Final" TargetMode="External" /><Relationship Id="rId95" Type="http://schemas.openxmlformats.org/officeDocument/2006/relationships/hyperlink" Target="https://www.huduser.gov/portal/datasets/fmr/fmrs/FY2019_code/2019summary.odn?fips=5001546675&amp;year=2019&amp;selection_type=county&amp;fmrtype=Final" TargetMode="External" /><Relationship Id="rId96" Type="http://schemas.openxmlformats.org/officeDocument/2006/relationships/hyperlink" Target="https://www.huduser.gov/portal/datasets/fmr/fmrs/FY2019_code/2019summary.odn?fips=5002147200&amp;year=2019&amp;selection_type=county&amp;fmrtype=Final" TargetMode="External" /><Relationship Id="rId97" Type="http://schemas.openxmlformats.org/officeDocument/2006/relationships/hyperlink" Target="https://www.huduser.gov/portal/datasets/fmr/fmrs/FY2019_code/2019summary.odn?fips=5002147425&amp;year=2019&amp;selection_type=county&amp;fmrtype=Final" TargetMode="External" /><Relationship Id="rId98" Type="http://schemas.openxmlformats.org/officeDocument/2006/relationships/hyperlink" Target="https://www.huduser.gov/portal/datasets/fmr/fmrs/FY2019_code/2019summary.odn?fips=5001748175&amp;year=2019&amp;selection_type=county&amp;fmrtype=Final" TargetMode="External" /><Relationship Id="rId99" Type="http://schemas.openxmlformats.org/officeDocument/2006/relationships/hyperlink" Target="https://www.huduser.gov/portal/datasets/fmr/fmrs/FY2019_code/2019summary.odn?fips=5002548400&amp;year=2019&amp;selection_type=county&amp;fmrtype=Final" TargetMode="External" /><Relationship Id="rId100" Type="http://schemas.openxmlformats.org/officeDocument/2006/relationships/hyperlink" Target="https://www.huduser.gov/portal/datasets/fmr/fmrs/FY2019_code/2019summary.odn?fips=5001948850&amp;year=2019&amp;selection_type=county&amp;fmrtype=Final" TargetMode="External" /><Relationship Id="rId101" Type="http://schemas.openxmlformats.org/officeDocument/2006/relationships/hyperlink" Target="https://www.huduser.gov/portal/datasets/fmr/fmrs/FY2019_code/2019summary.odn?fips=5001948925&amp;year=2019&amp;selection_type=county&amp;fmrtype=Final" TargetMode="External" /><Relationship Id="rId102" Type="http://schemas.openxmlformats.org/officeDocument/2006/relationships/hyperlink" Target="https://www.huduser.gov/portal/datasets/fmr/fmrs/FY2019_code/2019summary.odn?fips=5001350650&amp;year=2019&amp;selection_type=county&amp;fmrtype=Final" TargetMode="External" /><Relationship Id="rId103" Type="http://schemas.openxmlformats.org/officeDocument/2006/relationships/hyperlink" Target="https://www.huduser.gov/portal/datasets/fmr/fmrs/FY2019_code/2019summary.odn?fips=5002350275&amp;year=2019&amp;selection_type=county&amp;fmrtype=Final" TargetMode="External" /><Relationship Id="rId104" Type="http://schemas.openxmlformats.org/officeDocument/2006/relationships/hyperlink" Target="https://www.huduser.gov/portal/datasets/fmr/fmrs/FY2019_code/2019summary.odn?fips=5000952750&amp;year=2019&amp;selection_type=county&amp;fmrtype=Final" TargetMode="External" /><Relationship Id="rId105" Type="http://schemas.openxmlformats.org/officeDocument/2006/relationships/hyperlink" Target="https://www.huduser.gov/portal/datasets/fmr/fmrs/FY2019_code/2019summary.odn?fips=5002752900&amp;year=2019&amp;selection_type=county&amp;fmrtype=Final" TargetMode="External" /><Relationship Id="rId106" Type="http://schemas.openxmlformats.org/officeDocument/2006/relationships/hyperlink" Target="https://www.huduser.gov/portal/datasets/fmr/fmrs/FY2019_code/2019summary.odn?fips=5001753425&amp;year=2019&amp;selection_type=county&amp;fmrtype=Final" TargetMode="External" /><Relationship Id="rId107" Type="http://schemas.openxmlformats.org/officeDocument/2006/relationships/hyperlink" Target="https://www.huduser.gov/portal/datasets/fmr/fmrs/FY2019_code/2019summary.odn?fips=5002154250&amp;year=2019&amp;selection_type=county&amp;fmrtype=Final" TargetMode="External" /><Relationship Id="rId108" Type="http://schemas.openxmlformats.org/officeDocument/2006/relationships/hyperlink" Target="https://www.huduser.gov/portal/datasets/fmr/fmrs/FY2019_code/2019summary.odn?fips=5002155450&amp;year=2019&amp;selection_type=county&amp;fmrtype=Final" TargetMode="External" /><Relationship Id="rId109" Type="http://schemas.openxmlformats.org/officeDocument/2006/relationships/hyperlink" Target="https://www.huduser.gov/portal/datasets/fmr/fmrs/FY2019_code/2019summary.odn?fips=5002155600&amp;year=2019&amp;selection_type=county&amp;fmrtype=Final" TargetMode="External" /><Relationship Id="rId110" Type="http://schemas.openxmlformats.org/officeDocument/2006/relationships/hyperlink" Target="https://www.huduser.gov/portal/datasets/fmr/fmrs/FY2019_code/2019summary.odn?fips=5002355825&amp;year=2019&amp;selection_type=county&amp;fmrtype=Final" TargetMode="External" /><Relationship Id="rId111" Type="http://schemas.openxmlformats.org/officeDocument/2006/relationships/hyperlink" Target="https://www.huduser.gov/portal/datasets/fmr/fmrs/FY2019_code/2019summary.odn?fips=5002756050&amp;year=2019&amp;selection_type=county&amp;fmrtype=Final" TargetMode="External" /><Relationship Id="rId112" Type="http://schemas.openxmlformats.org/officeDocument/2006/relationships/hyperlink" Target="https://www.huduser.gov/portal/datasets/fmr/fmrs/FY2019_code/2019summary.odn?fips=5002756350&amp;year=2019&amp;selection_type=county&amp;fmrtype=Final" TargetMode="External" /><Relationship Id="rId113" Type="http://schemas.openxmlformats.org/officeDocument/2006/relationships/hyperlink" Target="https://www.huduser.gov/portal/datasets/fmr/fmrs/FY2019_code/2019summary.odn?fips=5002156875&amp;year=2019&amp;selection_type=county&amp;fmrtype=Final" TargetMode="External" /><Relationship Id="rId114" Type="http://schemas.openxmlformats.org/officeDocument/2006/relationships/hyperlink" Target="https://www.huduser.gov/portal/datasets/fmr/fmrs/FY2019_code/2019summary.odn?fips=5002157250&amp;year=2019&amp;selection_type=county&amp;fmrtype=Final" TargetMode="External" /><Relationship Id="rId115" Type="http://schemas.openxmlformats.org/officeDocument/2006/relationships/hyperlink" Target="https://www.huduser.gov/portal/datasets/fmr/fmrs/FY2019_code/2019summary.odn?fips=5002557700&amp;year=2019&amp;selection_type=county&amp;fmrtype=Final" TargetMode="External" /><Relationship Id="rId116" Type="http://schemas.openxmlformats.org/officeDocument/2006/relationships/hyperlink" Target="https://www.huduser.gov/portal/datasets/fmr/fmrs/FY2019_code/2019summary.odn?fips=5001758075&amp;year=2019&amp;selection_type=county&amp;fmrtype=Final" TargetMode="External" /><Relationship Id="rId117" Type="http://schemas.openxmlformats.org/officeDocument/2006/relationships/hyperlink" Target="https://www.huduser.gov/portal/datasets/fmr/fmrs/FY2019_code/2019summary.odn?fips=5002758375&amp;year=2019&amp;selection_type=county&amp;fmrtype=Final" TargetMode="External" /><Relationship Id="rId118" Type="http://schemas.openxmlformats.org/officeDocument/2006/relationships/hyperlink" Target="https://www.huduser.gov/portal/datasets/fmr/fmrs/FY2019_code/2019summary.odn?fips=5000759275&amp;year=2019&amp;selection_type=county&amp;fmrtype=Final" TargetMode="External" /><Relationship Id="rId119" Type="http://schemas.openxmlformats.org/officeDocument/2006/relationships/hyperlink" Target="https://www.huduser.gov/portal/datasets/fmr/fmrs/FY2019_code/2019summary.odn?fips=5002760100&amp;year=2019&amp;selection_type=county&amp;fmrtype=Final" TargetMode="External" /><Relationship Id="rId120" Type="http://schemas.openxmlformats.org/officeDocument/2006/relationships/hyperlink" Target="https://www.huduser.gov/portal/datasets/fmr/fmrs/FY2019_code/2019summary.odn?fips=5002560250&amp;year=2019&amp;selection_type=county&amp;fmrtype=Final" TargetMode="External" /><Relationship Id="rId121" Type="http://schemas.openxmlformats.org/officeDocument/2006/relationships/hyperlink" Target="https://www.huduser.gov/portal/datasets/fmr/fmrs/FY2019_code/2019summary.odn?fips=5002360625&amp;year=2019&amp;selection_type=county&amp;fmrtype=Final" TargetMode="External" /><Relationship Id="rId122" Type="http://schemas.openxmlformats.org/officeDocument/2006/relationships/hyperlink" Target="https://www.huduser.gov/portal/datasets/fmr/fmrs/FY2019_code/2019summary.odn?fips=5002760850&amp;year=2019&amp;selection_type=county&amp;fmrtype=Final" TargetMode="External" /><Relationship Id="rId123" Type="http://schemas.openxmlformats.org/officeDocument/2006/relationships/hyperlink" Target="https://www.huduser.gov/portal/datasets/fmr/fmrs/FY2019_code/2019summary.odn?fips=5002161225&amp;year=2019&amp;selection_type=county&amp;fmrtype=Final" TargetMode="External" /><Relationship Id="rId124" Type="http://schemas.openxmlformats.org/officeDocument/2006/relationships/hyperlink" Target="https://www.huduser.gov/portal/datasets/fmr/fmrs/FY2019_code/2019summary.odn?fips=5002161300&amp;year=2019&amp;selection_type=county&amp;fmrtype=Final" TargetMode="External" /><Relationship Id="rId125" Type="http://schemas.openxmlformats.org/officeDocument/2006/relationships/hyperlink" Target="https://www.huduser.gov/portal/datasets/fmr/fmrs/FY2019_code/2019summary.odn?fips=5002763775&amp;year=2019&amp;selection_type=county&amp;fmrtype=Final" TargetMode="External" /><Relationship Id="rId126" Type="http://schemas.openxmlformats.org/officeDocument/2006/relationships/hyperlink" Target="https://www.huduser.gov/portal/datasets/fmr/fmrs/FY2019_code/2019summary.odn?fips=5000764300&amp;year=2019&amp;selection_type=county&amp;fmrtype=Final" TargetMode="External" /><Relationship Id="rId127" Type="http://schemas.openxmlformats.org/officeDocument/2006/relationships/hyperlink" Target="https://www.huduser.gov/portal/datasets/fmr/fmrs/FY2019_code/2019summary.odn?fips=5002165275&amp;year=2019&amp;selection_type=county&amp;fmrtype=Final" TargetMode="External" /><Relationship Id="rId128" Type="http://schemas.openxmlformats.org/officeDocument/2006/relationships/hyperlink" Target="https://www.huduser.gov/portal/datasets/fmr/fmrs/FY2019_code/2019summary.odn?fips=5002565762&amp;year=2019&amp;selection_type=county&amp;fmrtype=Final" TargetMode="External" /><Relationship Id="rId129" Type="http://schemas.openxmlformats.org/officeDocument/2006/relationships/hyperlink" Target="https://www.huduser.gov/portal/datasets/fmr/fmrs/FY2019_code/2019summary.odn?fips=5000766175&amp;year=2019&amp;selection_type=county&amp;fmrtype=Final" TargetMode="External" /><Relationship Id="rId130" Type="http://schemas.openxmlformats.org/officeDocument/2006/relationships/hyperlink" Target="https://www.huduser.gov/portal/datasets/fmr/fmrs/FY2019_code/2019summary.odn?fips=5001367000&amp;year=2019&amp;selection_type=county&amp;fmrtype=Final" TargetMode="External" /><Relationship Id="rId131" Type="http://schemas.openxmlformats.org/officeDocument/2006/relationships/hyperlink" Target="https://www.huduser.gov/portal/datasets/fmr/fmrs/FY2019_code/2019summary.odn?fips=5002769550&amp;year=2019&amp;selection_type=county&amp;fmrtype=Final" TargetMode="External" /><Relationship Id="rId132" Type="http://schemas.openxmlformats.org/officeDocument/2006/relationships/hyperlink" Target="https://www.huduser.gov/portal/datasets/fmr/fmrs/FY2019_code/2019summary.odn?fips=5000762050&amp;year=2019&amp;selection_type=county&amp;fmrtype=Final" TargetMode="External" /><Relationship Id="rId133" Type="http://schemas.openxmlformats.org/officeDocument/2006/relationships/hyperlink" Target="https://www.huduser.gov/portal/datasets/fmr/fmrs/FY2019_code/2019summary.odn?fips=5002770375&amp;year=2019&amp;selection_type=county&amp;fmrtype=Final" TargetMode="External" /><Relationship Id="rId134" Type="http://schemas.openxmlformats.org/officeDocument/2006/relationships/hyperlink" Target="https://www.huduser.gov/portal/datasets/fmr/fmrs/FY2019_code/2019summary.odn?fips=5001570525&amp;year=2019&amp;selection_type=county&amp;fmrtype=Final" TargetMode="External" /><Relationship Id="rId135" Type="http://schemas.openxmlformats.org/officeDocument/2006/relationships/hyperlink" Target="https://www.huduser.gov/portal/datasets/fmr/fmrs/FY2019_code/2019summary.odn?fips=5001770675&amp;year=2019&amp;selection_type=county&amp;fmrtype=Final" TargetMode="External" /><Relationship Id="rId136" Type="http://schemas.openxmlformats.org/officeDocument/2006/relationships/hyperlink" Target="https://www.huduser.gov/portal/datasets/fmr/fmrs/FY2019_code/2019summary.odn?fips=5002570750&amp;year=2019&amp;selection_type=county&amp;fmrtype=Final" TargetMode="External" /><Relationship Id="rId137" Type="http://schemas.openxmlformats.org/officeDocument/2006/relationships/hyperlink" Target="https://www.huduser.gov/portal/datasets/fmr/fmrs/FY2019_code/2019summary.odn?fips=5002171050&amp;year=2019&amp;selection_type=county&amp;fmrtype=Final" TargetMode="External" /><Relationship Id="rId138" Type="http://schemas.openxmlformats.org/officeDocument/2006/relationships/hyperlink" Target="https://www.huduser.gov/portal/datasets/fmr/fmrs/FY2019_code/2019summary.odn?fips=5001772400&amp;year=2019&amp;selection_type=county&amp;fmrtype=Final" TargetMode="External" /><Relationship Id="rId139" Type="http://schemas.openxmlformats.org/officeDocument/2006/relationships/hyperlink" Target="https://www.huduser.gov/portal/datasets/fmr/fmrs/FY2019_code/2019summary.odn?fips=5002172925&amp;year=2019&amp;selection_type=county&amp;fmrtype=Final" TargetMode="External" /><Relationship Id="rId140" Type="http://schemas.openxmlformats.org/officeDocument/2006/relationships/hyperlink" Target="https://www.huduser.gov/portal/datasets/fmr/fmrs/FY2019_code/2019summary.odn?fips=5001773075&amp;year=2019&amp;selection_type=county&amp;fmrtype=Final" TargetMode="External" /><Relationship Id="rId141" Type="http://schemas.openxmlformats.org/officeDocument/2006/relationships/hyperlink" Target="https://www.huduser.gov/portal/datasets/fmr/fmrs/FY2019_code/2019summary.odn?fips=5002573300&amp;year=2019&amp;selection_type=county&amp;fmrtype=Final" TargetMode="External" /><Relationship Id="rId142" Type="http://schemas.openxmlformats.org/officeDocument/2006/relationships/hyperlink" Target="https://www.huduser.gov/portal/datasets/fmr/fmrs/FY2019_code/2019summary.odn?fips=5001973525&amp;year=2019&amp;selection_type=county&amp;fmrtype=Final" TargetMode="External" /><Relationship Id="rId143" Type="http://schemas.openxmlformats.org/officeDocument/2006/relationships/hyperlink" Target="https://www.huduser.gov/portal/datasets/fmr/fmrs/FY2019_code/2019summary.odn?fips=5001773675&amp;year=2019&amp;selection_type=county&amp;fmrtype=Final" TargetMode="External" /><Relationship Id="rId144" Type="http://schemas.openxmlformats.org/officeDocument/2006/relationships/hyperlink" Target="https://www.huduser.gov/portal/datasets/fmr/fmrs/FY2019_code/2019summary.odn?fips=5000773975&amp;year=2019&amp;selection_type=county&amp;fmrtype=Final" TargetMode="External" /><Relationship Id="rId145" Type="http://schemas.openxmlformats.org/officeDocument/2006/relationships/hyperlink" Target="https://www.huduser.gov/portal/datasets/fmr/fmrs/FY2019_code/2019summary.odn?fips=5002574800&amp;year=2019&amp;selection_type=county&amp;fmrtype=Final" TargetMode="External" /><Relationship Id="rId146" Type="http://schemas.openxmlformats.org/officeDocument/2006/relationships/hyperlink" Target="https://www.huduser.gov/portal/datasets/fmr/fmrs/FY2019_code/2019summary.odn?fips=5001774950&amp;year=2019&amp;selection_type=county&amp;fmrtype=Final" TargetMode="External" /><Relationship Id="rId147" Type="http://schemas.openxmlformats.org/officeDocument/2006/relationships/hyperlink" Target="https://www.huduser.gov/portal/datasets/fmr/fmrs/FY2019_code/2019summary.odn?fips=5000975175&amp;year=2019&amp;selection_type=county&amp;fmrtype=Final" TargetMode="External" /><Relationship Id="rId148" Type="http://schemas.openxmlformats.org/officeDocument/2006/relationships/hyperlink" Target="https://www.huduser.gov/portal/datasets/fmr/fmrs/FY2019_code/2019summary.odn?fips=5002375325&amp;year=2019&amp;selection_type=county&amp;fmrtype=Final" TargetMode="External" /><Relationship Id="rId149" Type="http://schemas.openxmlformats.org/officeDocument/2006/relationships/hyperlink" Target="https://www.huduser.gov/portal/datasets/fmr/fmrs/FY2019_code/2019summary.odn?fips=5002175925&amp;year=2019&amp;selection_type=county&amp;fmrtype=Final" TargetMode="External" /><Relationship Id="rId150" Type="http://schemas.openxmlformats.org/officeDocument/2006/relationships/hyperlink" Target="https://www.huduser.gov/portal/datasets/fmr/fmrs/FY2019_code/2019summary.odn?fips=5002576225&amp;year=2019&amp;selection_type=county&amp;fmrtype=Final" TargetMode="External" /><Relationship Id="rId151" Type="http://schemas.openxmlformats.org/officeDocument/2006/relationships/hyperlink" Target="https://www.huduser.gov/portal/datasets/fmr/fmrs/FY2019_code/2019summary.odn?fips=5002376525&amp;year=2019&amp;selection_type=county&amp;fmrtype=Final" TargetMode="External" /><Relationship Id="rId152" Type="http://schemas.openxmlformats.org/officeDocument/2006/relationships/hyperlink" Target="https://www.huduser.gov/portal/datasets/fmr/fmrs/FY2019_code/2019summary.odn?fips=5001776750&amp;year=2019&amp;selection_type=county&amp;fmrtype=Final" TargetMode="External" /><Relationship Id="rId153" Type="http://schemas.openxmlformats.org/officeDocument/2006/relationships/hyperlink" Target="https://www.huduser.gov/portal/datasets/fmr/fmrs/FY2019_code/2019summary.odn?fips=5002376975&amp;year=2019&amp;selection_type=county&amp;fmrtype=Final" TargetMode="External" /><Relationship Id="rId154" Type="http://schemas.openxmlformats.org/officeDocument/2006/relationships/hyperlink" Target="https://www.huduser.gov/portal/datasets/fmr/fmrs/FY2019_code/2019summary.odn?fips=5001577425&amp;year=2019&amp;selection_type=county&amp;fmrtype=Final" TargetMode="External" /><Relationship Id="rId155" Type="http://schemas.openxmlformats.org/officeDocument/2006/relationships/hyperlink" Target="https://www.huduser.gov/portal/datasets/fmr/fmrs/FY2019_code/2019summary.odn?fips=5002777500&amp;year=2019&amp;selection_type=county&amp;fmrtype=Final" TargetMode="External" /><Relationship Id="rId156" Type="http://schemas.openxmlformats.org/officeDocument/2006/relationships/hyperlink" Target="https://www.huduser.gov/portal/datasets/fmr/fmrs/FY2019_code/2019summary.odn?fips=5002177950&amp;year=2019&amp;selection_type=county&amp;fmrtype=Final" TargetMode="External" /><Relationship Id="rId157" Type="http://schemas.openxmlformats.org/officeDocument/2006/relationships/hyperlink" Target="https://www.huduser.gov/portal/datasets/fmr/fmrs/FY2019_code/2019summary.odn?fips=5001779975&amp;year=2019&amp;selection_type=county&amp;fmrtype=Final" TargetMode="External" /><Relationship Id="rId158" Type="http://schemas.openxmlformats.org/officeDocument/2006/relationships/hyperlink" Target="https://www.huduser.gov/portal/datasets/fmr/fmrs/FY2019_code/2019summary.odn?fips=5002180875&amp;year=2019&amp;selection_type=county&amp;fmrtype=Final" TargetMode="External" /><Relationship Id="rId159" Type="http://schemas.openxmlformats.org/officeDocument/2006/relationships/hyperlink" Target="https://www.huduser.gov/portal/datasets/fmr/fmrs/FY2019_code/2019summary.odn?fips=5002182300&amp;year=2019&amp;selection_type=county&amp;fmrtype=Final" TargetMode="External" /><Relationship Id="rId160" Type="http://schemas.openxmlformats.org/officeDocument/2006/relationships/hyperlink" Target="https://www.huduser.gov/portal/datasets/fmr/fmrs/FY2019_code/2019summary.odn?fips=5002783050&amp;year=2019&amp;selection_type=county&amp;fmrtype=Final" TargetMode="External" /><Relationship Id="rId161" Type="http://schemas.openxmlformats.org/officeDocument/2006/relationships/hyperlink" Target="https://www.huduser.gov/portal/datasets/fmr/fmrs/FY2019_code/2019summary.odn?fips=5001980200&amp;year=2019&amp;selection_type=county&amp;fmrtype=Final" TargetMode="External" /><Relationship Id="rId162" Type="http://schemas.openxmlformats.org/officeDocument/2006/relationships/hyperlink" Target="https://www.huduser.gov/portal/datasets/fmr/fmrs/FY2019_code/2019summary.odn?fips=5000780350&amp;year=2019&amp;selection_type=county&amp;fmrtype=Final" TargetMode="External" /><Relationship Id="rId163" Type="http://schemas.openxmlformats.org/officeDocument/2006/relationships/hyperlink" Target="https://www.huduser.gov/portal/datasets/fmr/fmrs/FY2019_code/2019summary.odn?fips=5002581400&amp;year=2019&amp;selection_type=county&amp;fmrtype=Final" TargetMode="External" /><Relationship Id="rId164" Type="http://schemas.openxmlformats.org/officeDocument/2006/relationships/hyperlink" Target="https://www.huduser.gov/portal/datasets/fmr/fmrs/FY2019_code/2019summary.odn?fips=5001981700&amp;year=2019&amp;selection_type=county&amp;fmrtype=Final" TargetMode="External" /><Relationship Id="rId165" Type="http://schemas.openxmlformats.org/officeDocument/2006/relationships/hyperlink" Target="https://www.huduser.gov/portal/datasets/fmr/fmrs/FY2019_code/2019summary.odn?fips=5002782000&amp;year=2019&amp;selection_type=county&amp;fmrtype=Final" TargetMode="External" /><Relationship Id="rId166" Type="http://schemas.openxmlformats.org/officeDocument/2006/relationships/hyperlink" Target="https://www.huduser.gov/portal/datasets/fmr/fmrs/FY2019_code/2019summary.odn?fips=5002583950&amp;year=2019&amp;selection_type=county&amp;fmrtype=Final" TargetMode="External" /><Relationship Id="rId167" Type="http://schemas.openxmlformats.org/officeDocument/2006/relationships/hyperlink" Target="https://www.huduser.gov/portal/datasets/fmr/fmrs/FY2019_code/2019summary.odn?fips=5001784175&amp;year=2019&amp;selection_type=county&amp;fmrtype=Final" TargetMode="External" /><Relationship Id="rId168" Type="http://schemas.openxmlformats.org/officeDocument/2006/relationships/hyperlink" Target="https://www.huduser.gov/portal/datasets/fmr/fmrs/FY2019_code/2019summary.odn?fips=5000784475&amp;year=2019&amp;selection_type=county&amp;fmrtype=Final" TargetMode="External" /><Relationship Id="rId169" Type="http://schemas.openxmlformats.org/officeDocument/2006/relationships/hyperlink" Target="https://www.huduser.gov/portal/datasets/fmr/fmrs/FY2019_code/2019summary.odn?fips=5002584700&amp;year=2019&amp;selection_type=county&amp;fmrtype=Final" TargetMode="External" /><Relationship Id="rId170" Type="http://schemas.openxmlformats.org/officeDocument/2006/relationships/hyperlink" Target="https://www.huduser.gov/portal/datasets/fmr/fmrs/FY2019_code/2019summary.odn?fips=5002584850&amp;year=2019&amp;selection_type=county&amp;fmrtype=Final" TargetMode="External" /><Relationship Id="rId171" Type="http://schemas.openxmlformats.org/officeDocument/2006/relationships/hyperlink" Target="https://www.huduser.gov/portal/datasets/fmr/fmrs/FY2019_code/2019summary.odn?fips=5002784925&amp;year=2019&amp;selection_type=county&amp;fmrtype=Final" TargetMode="External" /><Relationship Id="rId172" Type="http://schemas.openxmlformats.org/officeDocument/2006/relationships/hyperlink" Target="https://www.huduser.gov/portal/datasets/fmr/fmrs/FY2019_code/2019summary.odn?fips=5000785150&amp;year=2019&amp;selection_type=county&amp;fmrtype=Final" TargetMode="External" /><Relationship Id="rId173" Type="http://schemas.openxmlformats.org/officeDocument/2006/relationships/hyperlink" Target="https://www.huduser.gov/portal/datasets/fmr/fmrs/FY2019_code/2019summary.odn?fips=5001585375&amp;year=2019&amp;selection_type=county&amp;fmrtype=Final" TargetMode="External" /><Relationship Id="rId174" Type="http://schemas.openxmlformats.org/officeDocument/2006/relationships/hyperlink" Target="https://www.huduser.gov/portal/datasets/fmr/fmrs/FY2019_code/2019summary.odn?fips=5002385525&amp;year=2019&amp;selection_type=county&amp;fmrtype=Final" TargetMode="External" /><Relationship Id="rId175" Type="http://schemas.openxmlformats.org/officeDocument/2006/relationships/hyperlink" Target="https://www.huduser.gov/portal/datasets/fmr/fmrs/FY2019_code/2019summary.odn?fips=5002785975&amp;year=2019&amp;selection_type=county&amp;fmrtype=Final" TargetMode="External" /><Relationship Id="rId176" Type="http://schemas.openxmlformats.org/officeDocument/2006/relationships/hyperlink" Target="https://www.huduser.gov/portal/datasets/fmr/fmrs/FY2019_code/2019summary.odn?fips=5002386125&amp;year=2019&amp;selection_type=county&amp;fmrtype=Final" TargetMode="External" /><Relationship Id="rId177" Type="http://schemas.openxmlformats.org/officeDocument/2006/relationships/hyperlink" Target="https://www.huduser.gov/portal/datasets/fmr/fmrs/FY2019_code/2019summary.odn?fips=5000902125&amp;year=2019&amp;selection_type=county&amp;fmrtype=Final" TargetMode="External" /><Relationship Id="rId178" Type="http://schemas.openxmlformats.org/officeDocument/2006/relationships/hyperlink" Target="https://www.huduser.gov/portal/datasets/fmr/fmrs/FY2019_code/2019summary.odn?fips=5001903550&amp;year=2019&amp;selection_type=county&amp;fmrtype=Final" TargetMode="External" /><Relationship Id="rId179" Type="http://schemas.openxmlformats.org/officeDocument/2006/relationships/hyperlink" Target="https://www.huduser.gov/portal/datasets/fmr/fmrs/FY2019_code/2019summary.odn?fips=5001748175&amp;year=2019&amp;selection_type=county&amp;fmrtype=Final" TargetMode="External" /><Relationship Id="rId180" Type="http://schemas.openxmlformats.org/officeDocument/2006/relationships/hyperlink" Target="https://www.huduser.gov/portal/datasets/fmr/fmrs/FY2019_code/2019summary.odn?fips=5000724175&amp;year=2019&amp;selection_type=county&amp;fmrtype=Final" TargetMode="External" /><Relationship Id="rId181" Type="http://schemas.openxmlformats.org/officeDocument/2006/relationships/hyperlink" Target="https://www.huduser.gov/portal/datasets/fmr/fmrs/FY2019_code/2019summary.odn?fips=5000183800&amp;year=2019&amp;selection_type=county&amp;fmrtype=Final" TargetMode="External" /><Relationship Id="rId182" Type="http://schemas.openxmlformats.org/officeDocument/2006/relationships/hyperlink" Target="https://www.huduser.gov/portal/datasets/fmr/fmrs/FY2019_code/2019summary.odn?fips=5000183275&amp;year=2019&amp;selection_type=county&amp;fmrtype=Final" TargetMode="External" /><Relationship Id="rId183" Type="http://schemas.openxmlformats.org/officeDocument/2006/relationships/hyperlink" Target="https://www.huduser.gov/portal/datasets/fmr/fmrs/FY2019_code/2019summary.odn?fips=5000176075&amp;year=2019&amp;selection_type=county&amp;fmrtype=Final" TargetMode="External" /><Relationship Id="rId184" Type="http://schemas.openxmlformats.org/officeDocument/2006/relationships/hyperlink" Target="https://www.huduser.gov/portal/datasets/fmr/fmrs/FY2019_code/2019summary.odn?fips=5000174650&amp;year=2019&amp;selection_type=county&amp;fmrtype=Final" TargetMode="External" /><Relationship Id="rId185" Type="http://schemas.openxmlformats.org/officeDocument/2006/relationships/hyperlink" Target="https://www.huduser.gov/portal/datasets/fmr/fmrs/FY2019_code/2019summary.odn?fips=5000170075&amp;year=2019&amp;selection_type=county&amp;fmrtype=Final" TargetMode="External" /><Relationship Id="rId186" Type="http://schemas.openxmlformats.org/officeDocument/2006/relationships/hyperlink" Target="https://www.huduser.gov/portal/datasets/fmr/fmrs/FY2019_code/2019summary.odn?fips=5000165050&amp;year=2019&amp;selection_type=county&amp;fmrtype=Final" TargetMode="External" /><Relationship Id="rId187" Type="http://schemas.openxmlformats.org/officeDocument/2006/relationships/hyperlink" Target="https://www.huduser.gov/portal/datasets/fmr/fmrs/FY2019_code/2019summary.odn?fips=5000162575&amp;year=2019&amp;selection_type=county&amp;fmrtype=Final" TargetMode="External" /><Relationship Id="rId188" Type="http://schemas.openxmlformats.org/officeDocument/2006/relationships/hyperlink" Target="https://www.huduser.gov/portal/datasets/fmr/fmrs/FY2019_code/2019summary.odn?fips=5000159650&amp;year=2019&amp;selection_type=county&amp;fmrtype=Final" TargetMode="External" /><Relationship Id="rId189" Type="http://schemas.openxmlformats.org/officeDocument/2006/relationships/hyperlink" Target="https://www.huduser.gov/portal/datasets/fmr/fmrs/FY2019_code/2019summary.odn?fips=5000153950&amp;year=2019&amp;selection_type=county&amp;fmrtype=Final" TargetMode="External" /><Relationship Id="rId190" Type="http://schemas.openxmlformats.org/officeDocument/2006/relationships/hyperlink" Target="https://www.huduser.gov/portal/datasets/fmr/fmrs/FY2019_code/2019summary.odn?fips=5000153725&amp;year=2019&amp;selection_type=county&amp;fmrtype=Final" TargetMode="External" /><Relationship Id="rId191" Type="http://schemas.openxmlformats.org/officeDocument/2006/relationships/hyperlink" Target="https://www.huduser.gov/portal/datasets/fmr/fmrs/FY2019_code/2019summary.odn?fips=5000148700&amp;year=2019&amp;selection_type=county&amp;fmrtype=Final" TargetMode="External" /><Relationship Id="rId192" Type="http://schemas.openxmlformats.org/officeDocument/2006/relationships/hyperlink" Target="https://www.huduser.gov/portal/datasets/fmr/fmrs/FY2019_code/2019summary.odn?fips=5000145550&amp;year=2019&amp;selection_type=county&amp;fmrtype=Final" TargetMode="External" /><Relationship Id="rId193" Type="http://schemas.openxmlformats.org/officeDocument/2006/relationships/hyperlink" Target="https://www.huduser.gov/portal/datasets/fmr/fmrs/FY2019_code/2019summary.odn?fips=5000144350&amp;year=2019&amp;selection_type=county&amp;fmrtype=Final" TargetMode="External" /><Relationship Id="rId194" Type="http://schemas.openxmlformats.org/officeDocument/2006/relationships/hyperlink" Target="https://www.huduser.gov/portal/datasets/fmr/fmrs/FY2019_code/2019summary.odn?fips=5000140075&amp;year=2019&amp;selection_type=county&amp;fmrtype=Final" TargetMode="External" /><Relationship Id="rId195" Type="http://schemas.openxmlformats.org/officeDocument/2006/relationships/hyperlink" Target="https://www.huduser.gov/portal/datasets/fmr/fmrs/FY2019_code/2019summary.odn?fips=5000139325&amp;year=2019&amp;selection_type=county&amp;fmrtype=Final" TargetMode="External" /><Relationship Id="rId196" Type="http://schemas.openxmlformats.org/officeDocument/2006/relationships/hyperlink" Target="https://www.huduser.gov/portal/datasets/fmr/fmrs/FY2019_code/2019summary.odn?fips=5000131525&amp;year=2019&amp;selection_type=county&amp;fmrtype=Final" TargetMode="External" /><Relationship Id="rId197" Type="http://schemas.openxmlformats.org/officeDocument/2006/relationships/hyperlink" Target="https://www.huduser.gov/portal/datasets/fmr/fmrs/FY2019_code/2019summary.odn?fips=5000129575&amp;year=2019&amp;selection_type=county&amp;fmrtype=Final" TargetMode="External" /><Relationship Id="rId198" Type="http://schemas.openxmlformats.org/officeDocument/2006/relationships/hyperlink" Target="https://www.huduser.gov/portal/datasets/fmr/fmrs/FY2019_code/2019summary.odn?fips=5000128600&amp;year=2019&amp;selection_type=county&amp;fmrtype=Final" TargetMode="External" /><Relationship Id="rId199" Type="http://schemas.openxmlformats.org/officeDocument/2006/relationships/hyperlink" Target="https://www.huduser.gov/portal/datasets/fmr/fmrs/FY2019_code/2019summary.odn?fips=5000126300&amp;year=2019&amp;selection_type=county&amp;fmrtype=Final" TargetMode="External" /><Relationship Id="rId200" Type="http://schemas.openxmlformats.org/officeDocument/2006/relationships/hyperlink" Target="https://www.huduser.gov/portal/datasets/fmr/fmrs/FY2019_code/2019summary.odn?fips=5000116000&amp;year=2019&amp;selection_type=county&amp;fmrtype=Final" TargetMode="External" /><Relationship Id="rId201" Type="http://schemas.openxmlformats.org/officeDocument/2006/relationships/hyperlink" Target="https://www.huduser.gov/portal/datasets/fmr/fmrs/FY2019_code/2019summary.odn?fips=5000109025&amp;year=2019&amp;selection_type=county&amp;fmrtype=Final" TargetMode="External" /><Relationship Id="rId202" Type="http://schemas.openxmlformats.org/officeDocument/2006/relationships/hyperlink" Target="https://www.huduser.gov/portal/datasets/fmr/fmrs/FY2019_code/2019summary.odn?fips=5000108575&amp;year=2019&amp;selection_type=county&amp;fmrtype=Final" TargetMode="External" /><Relationship Id="rId203" Type="http://schemas.openxmlformats.org/officeDocument/2006/relationships/hyperlink" Target="https://www.huduser.gov/portal/datasets/fmr/fmrs/FY2019_code/2019summary.odn?fips=5000100325&amp;year=2019&amp;selection_type=county&amp;fmrtype=Final" TargetMode="External" /><Relationship Id="rId204" Type="http://schemas.openxmlformats.org/officeDocument/2006/relationships/hyperlink" Target="https://www.huduser.gov/portal/datasets/fmr/fmrs/FY2019_code/2019summary.odn?fips=5000304825&amp;year=2019&amp;selection_type=county&amp;fmrtype=Final" TargetMode="External" /><Relationship Id="rId205" Type="http://schemas.openxmlformats.org/officeDocument/2006/relationships/hyperlink" Target="https://www.huduser.gov/portal/datasets/fmr/fmrs/FY2019_code/2019summary.odn?fips=5000385675&amp;year=2019&amp;selection_type=county&amp;fmrtype=Final" TargetMode="External" /><Relationship Id="rId206" Type="http://schemas.openxmlformats.org/officeDocument/2006/relationships/hyperlink" Target="https://www.huduser.gov/portal/datasets/fmr/fmrs/FY2019_code/2019summary.odn?fips=5000385075&amp;year=2019&amp;selection_type=county&amp;fmrtype=Final" TargetMode="External" /><Relationship Id="rId207" Type="http://schemas.openxmlformats.org/officeDocument/2006/relationships/hyperlink" Target="https://www.huduser.gov/portal/datasets/fmr/fmrs/FY2019_code/2019summary.odn?fips=5000371425&amp;year=2019&amp;selection_type=county&amp;fmrtype=Final" TargetMode="External" /><Relationship Id="rId208" Type="http://schemas.openxmlformats.org/officeDocument/2006/relationships/hyperlink" Target="https://www.huduser.gov/portal/datasets/fmr/fmrs/FY2019_code/2019summary.odn?fips=5000369775&amp;year=2019&amp;selection_type=county&amp;fmrtype=Final" TargetMode="External" /><Relationship Id="rId209" Type="http://schemas.openxmlformats.org/officeDocument/2006/relationships/hyperlink" Target="https://www.huduser.gov/portal/datasets/fmr/fmrs/FY2019_code/2019summary.odn?fips=5000363550&amp;year=2019&amp;selection_type=county&amp;fmrtype=Final" TargetMode="External" /><Relationship Id="rId210" Type="http://schemas.openxmlformats.org/officeDocument/2006/relationships/hyperlink" Target="https://www.huduser.gov/portal/datasets/fmr/fmrs/FY2019_code/2019summary.odn?fips=5000363175&amp;year=2019&amp;selection_type=county&amp;fmrtype=Final" TargetMode="External" /><Relationship Id="rId211" Type="http://schemas.openxmlformats.org/officeDocument/2006/relationships/hyperlink" Target="https://www.huduser.gov/portal/datasets/fmr/fmrs/FY2019_code/2019summary.odn?fips=5000362875&amp;year=2019&amp;selection_type=county&amp;fmrtype=Final" TargetMode="External" /><Relationship Id="rId212" Type="http://schemas.openxmlformats.org/officeDocument/2006/relationships/hyperlink" Target="https://www.huduser.gov/portal/datasets/fmr/fmrs/FY2019_code/2019summary.odn?fips=5000361000&amp;year=2019&amp;selection_type=county&amp;fmrtype=Final" TargetMode="External" /><Relationship Id="rId213" Type="http://schemas.openxmlformats.org/officeDocument/2006/relationships/hyperlink" Target="https://www.huduser.gov/portal/datasets/fmr/fmrs/FY2019_code/2019summary.odn?fips=5000358600&amp;year=2019&amp;selection_type=county&amp;fmrtype=Final" TargetMode="External" /><Relationship Id="rId214" Type="http://schemas.openxmlformats.org/officeDocument/2006/relationships/hyperlink" Target="https://www.huduser.gov/portal/datasets/fmr/fmrs/FY2019_code/2019summary.odn?fips=5000357025&amp;year=2019&amp;selection_type=county&amp;fmrtype=Final" TargetMode="External" /><Relationship Id="rId215" Type="http://schemas.openxmlformats.org/officeDocument/2006/relationships/hyperlink" Target="https://www.huduser.gov/portal/datasets/fmr/fmrs/FY2019_code/2019summary.odn?fips=5000355000&amp;year=2019&amp;selection_type=county&amp;fmrtype=Final" TargetMode="External" /><Relationship Id="rId216" Type="http://schemas.openxmlformats.org/officeDocument/2006/relationships/hyperlink" Target="https://www.huduser.gov/portal/datasets/fmr/fmrs/FY2019_code/2019summary.odn?fips=5000342850&amp;year=2019&amp;selection_type=county&amp;fmrtype=Final" TargetMode="External" /><Relationship Id="rId217" Type="http://schemas.openxmlformats.org/officeDocument/2006/relationships/hyperlink" Target="https://www.huduser.gov/portal/datasets/fmr/fmrs/FY2019_code/2019summary.odn?fips=5000339025&amp;year=2019&amp;selection_type=county&amp;fmrtype=Final" TargetMode="External" /><Relationship Id="rId218" Type="http://schemas.openxmlformats.org/officeDocument/2006/relationships/hyperlink" Target="https://www.huduser.gov/portal/datasets/fmr/fmrs/FY2019_code/2019summary.odn?fips=5000327962&amp;year=2019&amp;selection_type=county&amp;fmrtype=Final" TargetMode="External" /><Relationship Id="rId219" Type="http://schemas.openxmlformats.org/officeDocument/2006/relationships/hyperlink" Target="https://www.huduser.gov/portal/datasets/fmr/fmrs/FY2019_code/2019summary.odn?fips=5000317725&amp;year=2019&amp;selection_type=county&amp;fmrtype=Final" TargetMode="External" /><Relationship Id="rId220" Type="http://schemas.openxmlformats.org/officeDocument/2006/relationships/hyperlink" Target="https://www.huduser.gov/portal/datasets/fmr/fmrs/FY2019_code/2019summary.odn?fips=5000304825&amp;year=2019&amp;selection_type=county&amp;fmrtype=Final" TargetMode="External" /><Relationship Id="rId221" Type="http://schemas.openxmlformats.org/officeDocument/2006/relationships/hyperlink" Target="https://www.huduser.gov/portal/datasets/fmr/fmrs/FY2019_code/2019summary.odn?fips=5000301450&amp;year=2019&amp;selection_type=county&amp;fmrtype=Final" TargetMode="External" /><Relationship Id="rId222" Type="http://schemas.openxmlformats.org/officeDocument/2006/relationships/hyperlink" Target="https://www.huduser.gov/portal/datasets/fmr/fmrs/FY2023_code/2023summary.odn?fips=5000502875&amp;year=2023&amp;selection_type=county&amp;fmrtype=Final" TargetMode="External" /><Relationship Id="rId223" Type="http://schemas.openxmlformats.org/officeDocument/2006/relationships/hyperlink" Target="https://www.huduser.gov/portal/datasets/fmr/fmrs/FY2023_code/2023summary.odn?fips=5000510450&amp;year=2023&amp;selection_type=county&amp;fmrtype=Final" TargetMode="External" /><Relationship Id="rId224" Type="http://schemas.openxmlformats.org/officeDocument/2006/relationships/hyperlink" Target="https://www.huduser.gov/portal/datasets/fmr/fmrs/FY2023_code/2023summary.odn?fips=5000517125&amp;year=2023&amp;selection_type=county&amp;fmrtype=Final" TargetMode="External" /><Relationship Id="rId225" Type="http://schemas.openxmlformats.org/officeDocument/2006/relationships/hyperlink" Target="https://www.huduser.gov/portal/datasets/fmr/fmrs/FY2023_code/2023summary.odn?fips=5000530550&amp;year=2023&amp;selection_type=county&amp;fmrtype=Final" TargetMode="External" /><Relationship Id="rId226" Type="http://schemas.openxmlformats.org/officeDocument/2006/relationships/hyperlink" Target="https://www.huduser.gov/portal/datasets/fmr/fmrs/FY2023_code/2023summary.odn?fips=5000531825&amp;year=2023&amp;selection_type=county&amp;fmrtype=Final" TargetMode="External" /><Relationship Id="rId227" Type="http://schemas.openxmlformats.org/officeDocument/2006/relationships/hyperlink" Target="https://www.huduser.gov/portal/datasets/fmr/fmrs/FY2023_code/2023summary.odn?fips=5000537900&amp;year=2023&amp;selection_type=county&amp;fmrtype=Final" TargetMode="External" /><Relationship Id="rId228" Type="http://schemas.openxmlformats.org/officeDocument/2006/relationships/hyperlink" Target="https://www.huduser.gov/portal/datasets/fmr/fmrs/FY2023_code/2023summary.odn?fips=5000541725&amp;year=2023&amp;selection_type=county&amp;fmrtype=Final" TargetMode="External" /><Relationship Id="rId229" Type="http://schemas.openxmlformats.org/officeDocument/2006/relationships/hyperlink" Target="https://www.huduser.gov/portal/datasets/fmr/fmrs/FY2023_code/2023summary.odn?fips=5000547725&amp;year=2023&amp;selection_type=county&amp;fmrtype=Final" TargetMode="External" /><Relationship Id="rId230" Type="http://schemas.openxmlformats.org/officeDocument/2006/relationships/hyperlink" Target="https://www.huduser.gov/portal/datasets/fmr/fmrs/FY2023_code/2023summary.odn?fips=5000554400&amp;year=2023&amp;selection_type=county&amp;fmrtype=Final" TargetMode="External" /><Relationship Id="rId231" Type="http://schemas.openxmlformats.org/officeDocument/2006/relationships/hyperlink" Target="https://www.huduser.gov/portal/datasets/fmr/fmrs/FY2023_code/2023summary.odn?fips=5000561525&amp;year=2023&amp;selection_type=county&amp;fmrtype=Final" TargetMode="External" /><Relationship Id="rId232" Type="http://schemas.openxmlformats.org/officeDocument/2006/relationships/hyperlink" Target="https://www.huduser.gov/portal/datasets/fmr/fmrs/FY2023_code/2023summary.odn?fips=5000564075&amp;year=2023&amp;selection_type=county&amp;fmrtype=Final" TargetMode="External" /><Relationship Id="rId233" Type="http://schemas.openxmlformats.org/officeDocument/2006/relationships/hyperlink" Target="https://www.huduser.gov/portal/datasets/fmr/fmrs/FY2023_code/2023summary.odn?fips=5000562200&amp;year=2023&amp;selection_type=county&amp;fmrtype=Final" TargetMode="External" /><Relationship Id="rId234" Type="http://schemas.openxmlformats.org/officeDocument/2006/relationships/hyperlink" Target="https://www.huduser.gov/portal/datasets/fmr/fmrs/FY2023_code/2023summary.odn?fips=5000569925&amp;year=2023&amp;selection_type=county&amp;fmrtype=Final" TargetMode="External" /><Relationship Id="rId235" Type="http://schemas.openxmlformats.org/officeDocument/2006/relationships/hyperlink" Target="https://www.huduser.gov/portal/datasets/fmr/fmrs/FY2023_code/2023summary.odn?fips=5000571575&amp;year=2023&amp;selection_type=county&amp;fmrtype=Final" TargetMode="External" /><Relationship Id="rId236" Type="http://schemas.openxmlformats.org/officeDocument/2006/relationships/hyperlink" Target="https://www.huduser.gov/portal/datasets/fmr/fmrs/FY2023_code/2023summary.odn?fips=5000575700&amp;year=2023&amp;selection_type=county&amp;fmrtype=Final" TargetMode="External" /><Relationship Id="rId237" Type="http://schemas.openxmlformats.org/officeDocument/2006/relationships/hyperlink" Target="https://www.huduser.gov/portal/datasets/fmr/fmrs/FY2023_code/2023summary.odn?fips=5000577125&amp;year=2023&amp;selection_type=county&amp;fmrtype=Final" TargetMode="External" /><Relationship Id="rId238" Type="http://schemas.openxmlformats.org/officeDocument/2006/relationships/hyperlink" Target="https://www.huduser.gov/portal/datasets/fmr/fmrs/FY2023_code/2023summary.odn?fips=5000583500&amp;year=2023&amp;selection_type=county&amp;fmrtype=Final" TargetMode="External" /><Relationship Id="rId239" Type="http://schemas.openxmlformats.org/officeDocument/2006/relationships/hyperlink" Target="https://www.huduser.gov/portal/datasets/fmr/fmrs/FY2019_code/2019summary.odn?fips=5001171725&amp;year=2019&amp;selection_type=county&amp;fmrtype=Final" TargetMode="External" /><Relationship Id="rId240" Type="http://schemas.openxmlformats.org/officeDocument/2006/relationships/hyperlink" Target="https://www.huduser.gov/portal/datasets/fmr/fmrs/FY2019_code/2019summary.odn?fips=5001161750&amp;year=2019&amp;selection_type=county&amp;fmrtype=Final" TargetMode="External" /><Relationship Id="rId241" Type="http://schemas.openxmlformats.org/officeDocument/2006/relationships/hyperlink" Target="https://www.huduser.gov/portal/datasets/fmr/fmrs/FY2019_code/2019summary.odn?fips=5001161675&amp;year=2019&amp;selection_type=county&amp;fmrtype=Final" TargetMode="External" /><Relationship Id="rId242" Type="http://schemas.openxmlformats.org/officeDocument/2006/relationships/hyperlink" Target="https://www.huduser.gov/portal/datasets/fmr/fmrs/FY2019_code/2019summary.odn?fips=5001164600&amp;year=2019&amp;selection_type=county&amp;fmrtype=Final" TargetMode="External" /><Relationship Id="rId243" Type="http://schemas.openxmlformats.org/officeDocument/2006/relationships/hyperlink" Target="https://www.huduser.gov/portal/datasets/fmr/fmrs/FY2019_code/2019summary.odn?fips=5001159125&amp;year=2019&amp;selection_type=county&amp;fmrtype=Final" TargetMode="External" /><Relationship Id="rId244" Type="http://schemas.openxmlformats.org/officeDocument/2006/relationships/hyperlink" Target="https://www.huduser.gov/portal/datasets/fmr/fmrs/FY2019_code/2019summary.odn?fips=5001145850&amp;year=2019&amp;selection_type=county&amp;fmrtype=Final" TargetMode="External" /><Relationship Id="rId245" Type="http://schemas.openxmlformats.org/officeDocument/2006/relationships/hyperlink" Target="https://www.huduser.gov/portal/datasets/fmr/fmrs/FY2019_code/2019summary.odn?fips=5001133025&amp;year=2019&amp;selection_type=county&amp;fmrtype=Final" TargetMode="External" /><Relationship Id="rId246" Type="http://schemas.openxmlformats.org/officeDocument/2006/relationships/hyperlink" Target="https://www.huduser.gov/portal/datasets/fmr/fmrs/FY2019_code/2019summary.odn?fips=5001127700&amp;year=2019&amp;selection_type=county&amp;fmrtype=Final" TargetMode="External" /><Relationship Id="rId247" Type="http://schemas.openxmlformats.org/officeDocument/2006/relationships/hyperlink" Target="https://www.huduser.gov/portal/datasets/fmr/fmrs/FY2019_code/2019summary.odn?fips=5001127100&amp;year=2019&amp;selection_type=county&amp;fmrtype=Final" TargetMode="External" /><Relationship Id="rId248" Type="http://schemas.openxmlformats.org/officeDocument/2006/relationships/hyperlink" Target="https://www.huduser.gov/portal/datasets/fmr/fmrs/FY2019_code/2019summary.odn?fips=5001126500&amp;year=2019&amp;selection_type=county&amp;fmrtype=Final" TargetMode="External" /><Relationship Id="rId249" Type="http://schemas.openxmlformats.org/officeDocument/2006/relationships/hyperlink" Target="https://www.huduser.gov/portal/datasets/fmr/fmrs/FY2019_code/2019summary.odn?fips=5001125225&amp;year=2019&amp;selection_type=county&amp;fmrtype=Final" TargetMode="External" /><Relationship Id="rId250" Type="http://schemas.openxmlformats.org/officeDocument/2006/relationships/hyperlink" Target="https://www.huduser.gov/portal/datasets/fmr/fmrs/FY2019_code/2019summary.odn?fips=5001124925&amp;year=2019&amp;selection_type=county&amp;fmrtype=Final" TargetMode="External" /><Relationship Id="rId251" Type="http://schemas.openxmlformats.org/officeDocument/2006/relationships/hyperlink" Target="https://www.huduser.gov/portal/datasets/fmr/fmrs/FY2019_code/2019summary.odn?fips=5001124050&amp;year=2019&amp;selection_type=county&amp;fmrtype=Final" TargetMode="External" /><Relationship Id="rId252" Type="http://schemas.openxmlformats.org/officeDocument/2006/relationships/hyperlink" Target="https://www.huduser.gov/portal/datasets/fmr/fmrs/FY2019_code/2019summary.odn?fips=5001105425&amp;year=2019&amp;selection_type=county&amp;fmrtype=Final" TargetMode="External" /><Relationship Id="rId253" Type="http://schemas.openxmlformats.org/officeDocument/2006/relationships/hyperlink" Target="https://www.huduser.gov/portal/datasets/fmr/fmrs/FY2019_code/2019summary.odn?fips=5001102500&amp;year=2019&amp;selection_type=county&amp;fmrtype=Final" TargetMode="External" /><Relationship Id="rId254" Type="http://schemas.openxmlformats.org/officeDocument/2006/relationships/hyperlink" Target="https://www.huduser.gov/portal/datasets/fmr/fmrs/FY2019_code/2019summary.odn?fips=5000724175&amp;year=2019&amp;selection_type=county&amp;fmrtype=Final" TargetMode="External" /><Relationship Id="rId255"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56"/>
  <sheetViews>
    <sheetView tabSelected="1" zoomScale="120" zoomScaleNormal="120" zoomScalePageLayoutView="0" workbookViewId="0" topLeftCell="A1">
      <selection activeCell="I20" sqref="I20"/>
    </sheetView>
  </sheetViews>
  <sheetFormatPr defaultColWidth="9.140625" defaultRowHeight="12.75"/>
  <cols>
    <col min="1" max="1" width="24.7109375" style="0" customWidth="1"/>
    <col min="4" max="4" width="13.421875" style="0" customWidth="1"/>
    <col min="5" max="5" width="15.28125" style="0" customWidth="1"/>
    <col min="6" max="6" width="9.7109375" style="0" customWidth="1"/>
    <col min="7" max="7" width="14.8515625" style="0" bestFit="1" customWidth="1"/>
    <col min="8" max="8" width="2.8515625" style="0" customWidth="1"/>
    <col min="9" max="9" width="11.28125" style="0" bestFit="1" customWidth="1"/>
    <col min="10" max="10" width="3.28125" style="0" customWidth="1"/>
    <col min="11" max="11" width="12.28125" style="0" bestFit="1" customWidth="1"/>
    <col min="12" max="12" width="1.7109375" style="0" customWidth="1"/>
    <col min="13" max="13" width="13.7109375" style="0" customWidth="1"/>
    <col min="14" max="14" width="1.7109375" style="0" customWidth="1"/>
    <col min="15" max="15" width="9.28125" style="0" bestFit="1" customWidth="1"/>
    <col min="24" max="24" width="16.57421875" style="0" customWidth="1"/>
  </cols>
  <sheetData>
    <row r="1" spans="1:21" ht="66" customHeight="1">
      <c r="A1" s="40"/>
      <c r="B1" s="101" t="s">
        <v>288</v>
      </c>
      <c r="C1" s="101"/>
      <c r="D1" s="101"/>
      <c r="E1" s="101"/>
      <c r="F1" s="101"/>
      <c r="G1" s="101"/>
      <c r="H1" s="101"/>
      <c r="I1" s="101"/>
      <c r="J1" s="101"/>
      <c r="K1" s="101"/>
      <c r="L1" s="101"/>
      <c r="M1" s="101"/>
      <c r="N1" s="101"/>
      <c r="O1" s="101"/>
      <c r="T1" s="23"/>
      <c r="U1" s="23"/>
    </row>
    <row r="2" spans="1:15" ht="12.75" customHeight="1">
      <c r="A2" s="40"/>
      <c r="B2" s="102" t="s">
        <v>331</v>
      </c>
      <c r="C2" s="102"/>
      <c r="D2" s="102"/>
      <c r="E2" s="102"/>
      <c r="F2" s="102"/>
      <c r="G2" s="102"/>
      <c r="H2" s="102"/>
      <c r="I2" s="102"/>
      <c r="J2" s="102"/>
      <c r="K2" s="102"/>
      <c r="L2" s="102"/>
      <c r="M2" s="102"/>
      <c r="N2" s="102"/>
      <c r="O2" s="102"/>
    </row>
    <row r="3" spans="1:10" ht="11.25" customHeight="1">
      <c r="A3" s="40"/>
      <c r="D3" s="1"/>
      <c r="E3" s="1"/>
      <c r="F3" s="1"/>
      <c r="G3" s="1"/>
      <c r="H3" s="1"/>
      <c r="I3" s="1"/>
      <c r="J3" s="1"/>
    </row>
    <row r="4" spans="1:24" ht="21.75" customHeight="1">
      <c r="A4" s="40"/>
      <c r="B4" t="s">
        <v>34</v>
      </c>
      <c r="C4" s="89" t="str">
        <f>lists!B3</f>
        <v>Addison town, Addison County</v>
      </c>
      <c r="D4" s="90"/>
      <c r="E4" s="90"/>
      <c r="F4" s="90"/>
      <c r="G4" s="90"/>
      <c r="H4" s="90"/>
      <c r="I4" s="90"/>
      <c r="O4" s="36"/>
      <c r="P4" s="37"/>
      <c r="Q4" s="37"/>
      <c r="R4" s="37"/>
      <c r="S4" s="37"/>
      <c r="T4" s="37"/>
      <c r="U4" s="37"/>
      <c r="V4" s="37"/>
      <c r="W4" s="38"/>
      <c r="X4" s="37"/>
    </row>
    <row r="5" spans="1:9" ht="21.75" customHeight="1">
      <c r="A5" s="40"/>
      <c r="B5" t="s">
        <v>306</v>
      </c>
      <c r="C5" s="103"/>
      <c r="D5" s="104"/>
      <c r="E5" s="105"/>
      <c r="G5" s="6" t="s">
        <v>18</v>
      </c>
      <c r="I5" s="12">
        <v>2023</v>
      </c>
    </row>
    <row r="6" ht="12.75">
      <c r="A6" s="40"/>
    </row>
    <row r="7" spans="1:15" ht="12.75">
      <c r="A7" s="40"/>
      <c r="H7" s="3"/>
      <c r="I7" s="91" t="s">
        <v>321</v>
      </c>
      <c r="J7" s="91"/>
      <c r="K7" s="91"/>
      <c r="L7" s="2"/>
      <c r="M7" s="46">
        <v>45017</v>
      </c>
      <c r="N7" s="2"/>
      <c r="O7" s="2"/>
    </row>
    <row r="8" spans="1:15" ht="12.75">
      <c r="A8" s="40"/>
      <c r="C8" s="6"/>
      <c r="D8" s="3"/>
      <c r="E8" s="26"/>
      <c r="F8" s="27"/>
      <c r="G8" s="3"/>
      <c r="H8" s="3"/>
      <c r="L8" s="3"/>
      <c r="M8" s="28"/>
      <c r="N8" s="3"/>
      <c r="O8" s="3"/>
    </row>
    <row r="9" spans="1:7" ht="25.5" customHeight="1">
      <c r="A9" s="40"/>
      <c r="B9" t="s">
        <v>35</v>
      </c>
      <c r="D9" s="95" t="s">
        <v>333</v>
      </c>
      <c r="E9" s="96"/>
      <c r="F9" s="96"/>
      <c r="G9" s="97"/>
    </row>
    <row r="10" spans="1:7" ht="12.75">
      <c r="A10" s="40"/>
      <c r="E10" s="29"/>
      <c r="F10" s="29"/>
      <c r="G10" s="29"/>
    </row>
    <row r="11" spans="1:20" ht="27" customHeight="1">
      <c r="A11" s="40"/>
      <c r="B11" t="s">
        <v>0</v>
      </c>
      <c r="C11" s="95" t="s">
        <v>333</v>
      </c>
      <c r="D11" s="96"/>
      <c r="E11" s="96"/>
      <c r="F11" s="96"/>
      <c r="G11" s="97"/>
      <c r="H11" s="3"/>
      <c r="K11" s="3"/>
      <c r="L11" s="3"/>
      <c r="M11" s="3"/>
      <c r="N11" s="3"/>
      <c r="O11" s="3"/>
      <c r="P11" s="3"/>
      <c r="T11" s="23" t="s">
        <v>333</v>
      </c>
    </row>
    <row r="12" ht="12.75">
      <c r="A12" s="40"/>
    </row>
    <row r="13" spans="1:6" ht="12.75">
      <c r="A13" s="40"/>
      <c r="B13" s="91" t="s">
        <v>1</v>
      </c>
      <c r="C13" s="91"/>
      <c r="D13" s="92"/>
      <c r="E13" s="8">
        <f>E16+G16+I16+K16+M16+O16</f>
        <v>0</v>
      </c>
      <c r="F13" s="3"/>
    </row>
    <row r="14" ht="12.75">
      <c r="A14" s="40"/>
    </row>
    <row r="15" spans="5:15" ht="12.75">
      <c r="E15" s="4" t="s">
        <v>2</v>
      </c>
      <c r="F15" s="4"/>
      <c r="G15" s="4" t="s">
        <v>3</v>
      </c>
      <c r="H15" s="4"/>
      <c r="I15" s="4" t="s">
        <v>4</v>
      </c>
      <c r="J15" s="4"/>
      <c r="K15" s="4" t="s">
        <v>5</v>
      </c>
      <c r="L15" s="4"/>
      <c r="M15" s="4" t="s">
        <v>6</v>
      </c>
      <c r="N15" s="4"/>
      <c r="O15" s="4" t="s">
        <v>7</v>
      </c>
    </row>
    <row r="16" spans="2:15" s="1" customFormat="1" ht="33" customHeight="1">
      <c r="B16" s="106" t="s">
        <v>320</v>
      </c>
      <c r="C16" s="106"/>
      <c r="D16" s="107"/>
      <c r="E16" s="54">
        <v>0</v>
      </c>
      <c r="F16" s="33"/>
      <c r="G16" s="54">
        <v>0</v>
      </c>
      <c r="H16" s="33"/>
      <c r="I16" s="54">
        <v>0</v>
      </c>
      <c r="J16" s="33"/>
      <c r="K16" s="54">
        <v>0</v>
      </c>
      <c r="L16" s="33"/>
      <c r="M16" s="54">
        <v>0</v>
      </c>
      <c r="N16" s="33"/>
      <c r="O16" s="54">
        <v>0</v>
      </c>
    </row>
    <row r="17" spans="5:15" ht="12.75">
      <c r="E17" s="4"/>
      <c r="F17" s="4"/>
      <c r="G17" s="4"/>
      <c r="H17" s="4"/>
      <c r="I17" s="4"/>
      <c r="J17" s="4"/>
      <c r="K17" s="4"/>
      <c r="L17" s="4"/>
      <c r="M17" s="4"/>
      <c r="N17" s="4"/>
      <c r="O17" s="4"/>
    </row>
    <row r="18" spans="2:15" ht="12.75">
      <c r="B18" s="91" t="s">
        <v>11</v>
      </c>
      <c r="C18" s="91"/>
      <c r="E18" s="51">
        <f>lists!D4</f>
        <v>842</v>
      </c>
      <c r="F18" s="13"/>
      <c r="G18" s="52">
        <f>lists!F4</f>
        <v>947</v>
      </c>
      <c r="H18" s="13"/>
      <c r="I18" s="52">
        <f>lists!H4</f>
        <v>1192</v>
      </c>
      <c r="J18" s="13"/>
      <c r="K18" s="52">
        <f>lists!J4</f>
        <v>1549</v>
      </c>
      <c r="L18" s="13"/>
      <c r="M18" s="52">
        <f>lists!L4</f>
        <v>1601</v>
      </c>
      <c r="N18" s="13"/>
      <c r="O18" s="55">
        <v>0</v>
      </c>
    </row>
    <row r="19" spans="2:15" ht="12.75">
      <c r="B19" s="94" t="s">
        <v>25</v>
      </c>
      <c r="C19" s="94"/>
      <c r="E19" s="4"/>
      <c r="F19" s="4"/>
      <c r="G19" s="4"/>
      <c r="H19" s="4"/>
      <c r="I19" s="4"/>
      <c r="J19" s="4"/>
      <c r="K19" s="4"/>
      <c r="L19" s="4"/>
      <c r="M19" s="4"/>
      <c r="N19" s="4"/>
      <c r="O19" s="4"/>
    </row>
    <row r="20" spans="2:15" ht="12.75">
      <c r="B20" s="91" t="s">
        <v>12</v>
      </c>
      <c r="C20" s="91"/>
      <c r="D20" s="92"/>
      <c r="E20" s="57">
        <v>0</v>
      </c>
      <c r="F20" s="13"/>
      <c r="G20" s="57">
        <v>0</v>
      </c>
      <c r="H20" s="13"/>
      <c r="I20" s="57">
        <v>0</v>
      </c>
      <c r="J20" s="13"/>
      <c r="K20" s="57">
        <v>0</v>
      </c>
      <c r="L20" s="13"/>
      <c r="M20" s="57">
        <v>0</v>
      </c>
      <c r="N20" s="13"/>
      <c r="O20" s="56">
        <v>0</v>
      </c>
    </row>
    <row r="21" spans="2:15" ht="12.75">
      <c r="B21" s="5"/>
      <c r="C21" s="5"/>
      <c r="D21" s="5"/>
      <c r="E21" s="4"/>
      <c r="F21" s="4"/>
      <c r="G21" s="4"/>
      <c r="H21" s="4"/>
      <c r="I21" s="4"/>
      <c r="J21" s="4"/>
      <c r="K21" s="4"/>
      <c r="L21" s="4"/>
      <c r="M21" s="4"/>
      <c r="N21" s="4"/>
      <c r="O21" s="4"/>
    </row>
    <row r="22" spans="2:15" ht="12.75">
      <c r="B22" s="91" t="s">
        <v>13</v>
      </c>
      <c r="C22" s="91"/>
      <c r="E22" s="14">
        <f>(E18+E20)*E16</f>
        <v>0</v>
      </c>
      <c r="F22" s="4"/>
      <c r="G22" s="14">
        <f>+(G18+G20)*G16</f>
        <v>0</v>
      </c>
      <c r="H22" s="13"/>
      <c r="I22" s="14">
        <f>+(I18+I20)*I16</f>
        <v>0</v>
      </c>
      <c r="J22" s="13"/>
      <c r="K22" s="14">
        <f>+(K18+K20)*K16</f>
        <v>0</v>
      </c>
      <c r="L22" s="13"/>
      <c r="M22" s="14">
        <f>+(M18+M20)*M16</f>
        <v>0</v>
      </c>
      <c r="N22" s="13"/>
      <c r="O22" s="14">
        <f>+(O18+O20)*O16</f>
        <v>0</v>
      </c>
    </row>
    <row r="24" spans="2:11" ht="12.75">
      <c r="B24" s="91" t="s">
        <v>14</v>
      </c>
      <c r="C24" s="91"/>
      <c r="D24" s="91"/>
      <c r="E24" s="91"/>
      <c r="G24" s="19">
        <f>E22+G22+I22+K22+M22+O22</f>
        <v>0</v>
      </c>
      <c r="I24" t="s">
        <v>8</v>
      </c>
      <c r="K24" s="19">
        <f>G24*12</f>
        <v>0</v>
      </c>
    </row>
    <row r="25" spans="5:19" ht="17.25">
      <c r="E25" s="4" t="s">
        <v>33</v>
      </c>
      <c r="S25" s="39"/>
    </row>
    <row r="26" spans="2:19" ht="17.25">
      <c r="B26" s="91" t="s">
        <v>27</v>
      </c>
      <c r="C26" s="91"/>
      <c r="E26" s="47">
        <v>0.036</v>
      </c>
      <c r="G26" s="24">
        <f>ROUND(K24*E26,0)</f>
        <v>0</v>
      </c>
      <c r="H26" t="s">
        <v>9</v>
      </c>
      <c r="I26" s="53">
        <v>0.5</v>
      </c>
      <c r="J26" s="10" t="s">
        <v>10</v>
      </c>
      <c r="K26" s="14">
        <f>ROUND(G26*I26,0)</f>
        <v>0</v>
      </c>
      <c r="S26" s="39"/>
    </row>
    <row r="28" spans="2:11" ht="19.5" customHeight="1">
      <c r="B28" s="91" t="s">
        <v>15</v>
      </c>
      <c r="C28" s="91"/>
      <c r="D28" s="91"/>
      <c r="E28" s="91"/>
      <c r="F28" s="91"/>
      <c r="K28" s="58">
        <v>0</v>
      </c>
    </row>
    <row r="30" spans="2:11" ht="12.75">
      <c r="B30" s="91" t="s">
        <v>16</v>
      </c>
      <c r="C30" s="91"/>
      <c r="D30" s="91"/>
      <c r="K30" s="14">
        <f>K24-K26+K28</f>
        <v>0</v>
      </c>
    </row>
    <row r="32" spans="2:7" ht="21" customHeight="1">
      <c r="B32" s="91" t="s">
        <v>30</v>
      </c>
      <c r="C32" s="91"/>
      <c r="D32" s="91"/>
      <c r="G32" s="60">
        <v>0</v>
      </c>
    </row>
    <row r="33" spans="2:4" ht="12.75">
      <c r="B33" s="109" t="s">
        <v>22</v>
      </c>
      <c r="C33" s="109"/>
      <c r="D33" s="109"/>
    </row>
    <row r="34" spans="2:16" ht="25.5" customHeight="1">
      <c r="B34" s="110" t="s">
        <v>31</v>
      </c>
      <c r="C34" s="110"/>
      <c r="G34" s="60"/>
      <c r="I34" s="91" t="s">
        <v>289</v>
      </c>
      <c r="J34" s="91"/>
      <c r="K34" s="91"/>
      <c r="L34" s="91"/>
      <c r="M34" s="91"/>
      <c r="N34" s="91"/>
      <c r="O34" s="91"/>
      <c r="P34" s="91"/>
    </row>
    <row r="35" spans="2:11" ht="12.75">
      <c r="B35" s="5"/>
      <c r="E35" s="91" t="s">
        <v>32</v>
      </c>
      <c r="F35" s="91"/>
      <c r="K35" s="31">
        <f>G32-G34</f>
        <v>0</v>
      </c>
    </row>
    <row r="36" ht="13.5" thickBot="1"/>
    <row r="37" spans="2:11" ht="13.5" thickBot="1">
      <c r="B37" s="91" t="s">
        <v>17</v>
      </c>
      <c r="C37" s="91"/>
      <c r="D37" s="91"/>
      <c r="K37" s="15">
        <f>+K30-K35</f>
        <v>0</v>
      </c>
    </row>
    <row r="39" spans="2:9" ht="12.75">
      <c r="B39" s="91" t="s">
        <v>19</v>
      </c>
      <c r="C39" s="91"/>
      <c r="D39" s="91"/>
      <c r="G39" s="47">
        <f>lists!Q4</f>
        <v>0.08</v>
      </c>
      <c r="I39" s="21"/>
    </row>
    <row r="40" spans="2:3" ht="12.75">
      <c r="B40" s="94" t="s">
        <v>20</v>
      </c>
      <c r="C40" s="94"/>
    </row>
    <row r="41" ht="12.75">
      <c r="I41" s="4"/>
    </row>
    <row r="42" spans="3:9" ht="12.75">
      <c r="C42" s="91" t="s">
        <v>621</v>
      </c>
      <c r="D42" s="91"/>
      <c r="E42" s="91"/>
      <c r="F42" s="48">
        <f>lists!O4</f>
        <v>1.7610999999999999</v>
      </c>
      <c r="I42" s="4"/>
    </row>
    <row r="43" spans="3:13" ht="12.75">
      <c r="C43" s="98" t="s">
        <v>323</v>
      </c>
      <c r="D43" s="98"/>
      <c r="E43" s="98"/>
      <c r="F43" s="99"/>
      <c r="G43" s="61"/>
      <c r="I43" s="100" t="s">
        <v>322</v>
      </c>
      <c r="J43" s="100"/>
      <c r="K43" s="100"/>
      <c r="L43" s="100"/>
      <c r="M43" s="49">
        <f>F42</f>
        <v>1.7610999999999999</v>
      </c>
    </row>
    <row r="44" spans="2:7" ht="12.75" customHeight="1">
      <c r="B44" s="16"/>
      <c r="C44" s="17"/>
      <c r="D44" s="16"/>
      <c r="E44" s="18"/>
      <c r="F44" s="3"/>
      <c r="G44" s="32"/>
    </row>
    <row r="45" ht="13.5" thickBot="1"/>
    <row r="46" spans="3:9" ht="13.5" thickBot="1">
      <c r="C46" t="s">
        <v>21</v>
      </c>
      <c r="G46" s="34">
        <f>ROUND(IF(G43&gt;0,G39+G43*0.01,G39+M43*0.01),3)</f>
        <v>0.098</v>
      </c>
      <c r="I46" s="25"/>
    </row>
    <row r="48" ht="12.75">
      <c r="C48" t="s">
        <v>23</v>
      </c>
    </row>
    <row r="49" ht="13.5" thickBot="1"/>
    <row r="50" spans="4:13" ht="15.75" thickBot="1">
      <c r="D50" s="15">
        <f>+K37</f>
        <v>0</v>
      </c>
      <c r="E50" s="7"/>
      <c r="F50" s="22" t="s">
        <v>28</v>
      </c>
      <c r="I50" s="20">
        <f>G46</f>
        <v>0.098</v>
      </c>
      <c r="K50" s="7" t="s">
        <v>10</v>
      </c>
      <c r="M50" s="9">
        <f>ROUND(D50/I50,0)</f>
        <v>0</v>
      </c>
    </row>
    <row r="52" spans="3:13" ht="13.5" thickBot="1">
      <c r="C52" s="108" t="s">
        <v>622</v>
      </c>
      <c r="D52" s="108"/>
      <c r="E52" s="108"/>
      <c r="I52" s="4" t="s">
        <v>26</v>
      </c>
      <c r="M52" s="6" t="s">
        <v>24</v>
      </c>
    </row>
    <row r="53" spans="4:13" ht="29.25" customHeight="1" thickBot="1">
      <c r="D53" s="11">
        <f>+M50</f>
        <v>0</v>
      </c>
      <c r="E53" s="6"/>
      <c r="F53" s="22" t="s">
        <v>29</v>
      </c>
      <c r="I53" s="59">
        <v>1</v>
      </c>
      <c r="K53" s="7" t="s">
        <v>10</v>
      </c>
      <c r="M53" s="9">
        <f>ROUND(IF(I53&lt;100%,I53,100%)*D53,-2)</f>
        <v>0</v>
      </c>
    </row>
    <row r="55" spans="1:16" ht="38.25" customHeight="1">
      <c r="A55" s="62"/>
      <c r="B55" s="93" t="s">
        <v>617</v>
      </c>
      <c r="C55" s="93"/>
      <c r="D55" s="93"/>
      <c r="E55" s="93"/>
      <c r="F55" s="93"/>
      <c r="G55" s="93"/>
      <c r="H55" s="93"/>
      <c r="I55" s="93"/>
      <c r="J55" s="93"/>
      <c r="K55" s="93"/>
      <c r="L55" s="93"/>
      <c r="M55" s="93"/>
      <c r="N55" s="62"/>
      <c r="O55" s="62"/>
      <c r="P55" s="62"/>
    </row>
    <row r="56" spans="1:16" ht="12.75">
      <c r="A56" s="62"/>
      <c r="B56" s="62"/>
      <c r="C56" s="62"/>
      <c r="D56" s="62"/>
      <c r="E56" s="62"/>
      <c r="F56" s="62"/>
      <c r="G56" s="62"/>
      <c r="H56" s="62"/>
      <c r="I56" s="62"/>
      <c r="J56" s="62"/>
      <c r="K56" s="62"/>
      <c r="L56" s="62"/>
      <c r="M56" s="62"/>
      <c r="N56" s="62"/>
      <c r="O56" s="62"/>
      <c r="P56" s="62"/>
    </row>
  </sheetData>
  <sheetProtection password="CF63" sheet="1" selectLockedCells="1"/>
  <mergeCells count="30">
    <mergeCell ref="B1:O1"/>
    <mergeCell ref="B2:O2"/>
    <mergeCell ref="C5:E5"/>
    <mergeCell ref="B16:D16"/>
    <mergeCell ref="D9:G9"/>
    <mergeCell ref="C52:E52"/>
    <mergeCell ref="B30:D30"/>
    <mergeCell ref="B32:D32"/>
    <mergeCell ref="B33:D33"/>
    <mergeCell ref="B34:C34"/>
    <mergeCell ref="B55:M55"/>
    <mergeCell ref="C42:E42"/>
    <mergeCell ref="I34:P34"/>
    <mergeCell ref="B19:C19"/>
    <mergeCell ref="C11:G11"/>
    <mergeCell ref="B39:D39"/>
    <mergeCell ref="B40:C40"/>
    <mergeCell ref="C43:F43"/>
    <mergeCell ref="I43:L43"/>
    <mergeCell ref="B28:F28"/>
    <mergeCell ref="C4:I4"/>
    <mergeCell ref="E35:F35"/>
    <mergeCell ref="B18:C18"/>
    <mergeCell ref="B13:D13"/>
    <mergeCell ref="I7:K7"/>
    <mergeCell ref="B37:D37"/>
    <mergeCell ref="B26:C26"/>
    <mergeCell ref="B24:E24"/>
    <mergeCell ref="B22:C22"/>
    <mergeCell ref="B20:D20"/>
  </mergeCells>
  <dataValidations count="2">
    <dataValidation operator="lessThan" allowBlank="1" showInputMessage="1" showErrorMessage="1" sqref="I53"/>
    <dataValidation type="decimal" operator="lessThanOrEqual" allowBlank="1" showInputMessage="1" showErrorMessage="1" sqref="G67">
      <formula1>1</formula1>
    </dataValidation>
  </dataValidations>
  <printOptions/>
  <pageMargins left="0.5" right="0.5" top="1" bottom="0.75" header="0" footer="0"/>
  <pageSetup fitToHeight="1" fitToWidth="1" horizontalDpi="600" verticalDpi="600" orientation="portrait" scale="76" r:id="rId2"/>
  <legacy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8" sqref="A8"/>
    </sheetView>
  </sheetViews>
  <sheetFormatPr defaultColWidth="9.140625" defaultRowHeight="12.75"/>
  <cols>
    <col min="1" max="1" width="59.00390625" style="0" bestFit="1" customWidth="1"/>
  </cols>
  <sheetData>
    <row r="1" ht="12.75">
      <c r="A1" s="35" t="s">
        <v>378</v>
      </c>
    </row>
    <row r="2" ht="12.75">
      <c r="A2" s="23" t="s">
        <v>379</v>
      </c>
    </row>
  </sheetData>
  <sheetProtection password="CF1B" sheet="1"/>
  <hyperlinks>
    <hyperlink ref="A1" r:id="rId1" display="https://tax.vermont.gov/sites/tax/files/documents/GB-1183.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2"/>
  <dimension ref="A1:W263"/>
  <sheetViews>
    <sheetView zoomScalePageLayoutView="0" workbookViewId="0" topLeftCell="A1">
      <selection activeCell="A1" sqref="A1"/>
    </sheetView>
  </sheetViews>
  <sheetFormatPr defaultColWidth="9.140625" defaultRowHeight="12.75"/>
  <cols>
    <col min="1" max="1" width="8.421875" style="4" customWidth="1"/>
    <col min="2" max="2" width="26.421875" style="78" customWidth="1"/>
    <col min="3" max="3" width="10.7109375" style="78" customWidth="1"/>
    <col min="4" max="4" width="11.421875" style="78" customWidth="1"/>
    <col min="5" max="5" width="11.57421875" style="78" customWidth="1"/>
    <col min="6" max="6" width="11.28125" style="78" customWidth="1"/>
    <col min="7" max="7" width="12.421875" style="78" customWidth="1"/>
    <col min="8" max="8" width="18.28125" style="78" customWidth="1"/>
    <col min="9" max="9" width="11.28125" style="78" bestFit="1" customWidth="1"/>
    <col min="10" max="10" width="11.00390625" style="78" customWidth="1"/>
    <col min="11" max="11" width="8.8515625" style="78" customWidth="1"/>
    <col min="12" max="12" width="14.7109375" style="78" customWidth="1"/>
    <col min="13" max="13" width="13.57421875" style="78" customWidth="1"/>
    <col min="14" max="14" width="11.8515625" style="78" customWidth="1"/>
    <col min="15" max="15" width="12.8515625" style="78" customWidth="1"/>
    <col min="16" max="16" width="12.421875" style="78" bestFit="1" customWidth="1"/>
    <col min="17" max="17" width="10.00390625" style="0" bestFit="1" customWidth="1"/>
    <col min="18" max="18" width="17.140625" style="0" bestFit="1" customWidth="1"/>
    <col min="19" max="19" width="12.421875" style="0" bestFit="1" customWidth="1"/>
    <col min="21" max="21" width="17.140625" style="0" bestFit="1" customWidth="1"/>
    <col min="22" max="22" width="12.421875" style="0" bestFit="1" customWidth="1"/>
    <col min="24" max="24" width="7.28125" style="0" bestFit="1" customWidth="1"/>
    <col min="25" max="25" width="17.140625" style="0" bestFit="1" customWidth="1"/>
    <col min="26" max="26" width="18.57421875" style="0" customWidth="1"/>
    <col min="28" max="28" width="17.140625" style="0" bestFit="1" customWidth="1"/>
    <col min="29" max="29" width="9.00390625" style="0" bestFit="1" customWidth="1"/>
    <col min="31" max="31" width="17.140625" style="0" bestFit="1" customWidth="1"/>
    <col min="32" max="32" width="13.28125" style="0" bestFit="1" customWidth="1"/>
    <col min="33" max="33" width="9.7109375" style="0" bestFit="1" customWidth="1"/>
  </cols>
  <sheetData>
    <row r="1" spans="1:16" s="50" customFormat="1" ht="12.75">
      <c r="A1" s="68" t="s">
        <v>342</v>
      </c>
      <c r="B1" s="72"/>
      <c r="C1" s="72" t="s">
        <v>296</v>
      </c>
      <c r="D1" s="72"/>
      <c r="E1" s="72" t="s">
        <v>294</v>
      </c>
      <c r="F1" s="72"/>
      <c r="G1" s="72" t="s">
        <v>293</v>
      </c>
      <c r="H1" s="72"/>
      <c r="I1" s="72" t="s">
        <v>295</v>
      </c>
      <c r="J1" s="72"/>
      <c r="K1" s="72" t="s">
        <v>297</v>
      </c>
      <c r="L1" s="72"/>
      <c r="M1" s="72"/>
      <c r="N1" s="72" t="s">
        <v>298</v>
      </c>
      <c r="O1" s="72"/>
      <c r="P1" s="88" t="s">
        <v>625</v>
      </c>
    </row>
    <row r="2" spans="1:17" s="50" customFormat="1" ht="12.75">
      <c r="A2" s="69" t="s">
        <v>290</v>
      </c>
      <c r="B2" s="73">
        <v>1</v>
      </c>
      <c r="C2" s="74" t="s">
        <v>290</v>
      </c>
      <c r="D2" s="74">
        <f>B2</f>
        <v>1</v>
      </c>
      <c r="E2" s="73" t="s">
        <v>290</v>
      </c>
      <c r="F2" s="73">
        <f>B2</f>
        <v>1</v>
      </c>
      <c r="G2" s="74" t="s">
        <v>290</v>
      </c>
      <c r="H2" s="74">
        <f>B2</f>
        <v>1</v>
      </c>
      <c r="I2" s="73" t="s">
        <v>290</v>
      </c>
      <c r="J2" s="73">
        <f>B2</f>
        <v>1</v>
      </c>
      <c r="K2" s="74" t="s">
        <v>290</v>
      </c>
      <c r="L2" s="74">
        <f>B2</f>
        <v>1</v>
      </c>
      <c r="M2" s="74"/>
      <c r="N2" s="72" t="s">
        <v>290</v>
      </c>
      <c r="O2" s="74">
        <f>B2</f>
        <v>1</v>
      </c>
      <c r="P2" s="72" t="s">
        <v>290</v>
      </c>
      <c r="Q2" s="87">
        <f>B2</f>
        <v>1</v>
      </c>
    </row>
    <row r="3" spans="1:17" s="50" customFormat="1" ht="12.75">
      <c r="A3" s="69" t="s">
        <v>291</v>
      </c>
      <c r="B3" s="74" t="str">
        <f>INDEX(B9:B263,B2,1)</f>
        <v>Addison town, Addison County</v>
      </c>
      <c r="C3" s="74" t="s">
        <v>291</v>
      </c>
      <c r="D3" s="74" t="str">
        <f>INDEX(B9:B263,D2,1)</f>
        <v>Addison town, Addison County</v>
      </c>
      <c r="E3" s="73" t="s">
        <v>291</v>
      </c>
      <c r="F3" s="73" t="str">
        <f>INDEX(B9:B263,F2,1)</f>
        <v>Addison town, Addison County</v>
      </c>
      <c r="G3" s="74" t="s">
        <v>291</v>
      </c>
      <c r="H3" s="74" t="str">
        <f>INDEX(B9:B263,H2,1)</f>
        <v>Addison town, Addison County</v>
      </c>
      <c r="I3" s="73" t="s">
        <v>291</v>
      </c>
      <c r="J3" s="74" t="str">
        <f>INDEX(B9:B263,J2,1)</f>
        <v>Addison town, Addison County</v>
      </c>
      <c r="K3" s="74" t="s">
        <v>291</v>
      </c>
      <c r="L3" s="74" t="str">
        <f>INDEX(B9:B263,L2,1)</f>
        <v>Addison town, Addison County</v>
      </c>
      <c r="M3" s="74"/>
      <c r="N3" s="72" t="s">
        <v>291</v>
      </c>
      <c r="O3" s="74" t="str">
        <f>INDEX(B9:B263,O2,1)</f>
        <v>Addison town, Addison County</v>
      </c>
      <c r="P3" s="72" t="s">
        <v>291</v>
      </c>
      <c r="Q3" s="87" t="str">
        <f>INDEX(B9:B263,Q2,1)</f>
        <v>Addison town, Addison County</v>
      </c>
    </row>
    <row r="4" spans="1:17" s="50" customFormat="1" ht="12.75">
      <c r="A4" s="69" t="s">
        <v>292</v>
      </c>
      <c r="B4" s="73">
        <f>INDEX(A9:A263,B2,1)</f>
        <v>1003</v>
      </c>
      <c r="C4" s="74" t="s">
        <v>292</v>
      </c>
      <c r="D4" s="74">
        <f>INDEX(C9:C263,D2)</f>
        <v>842</v>
      </c>
      <c r="E4" s="73" t="s">
        <v>292</v>
      </c>
      <c r="F4" s="73">
        <f>INDEX(D9:D263,F2)</f>
        <v>947</v>
      </c>
      <c r="G4" s="74" t="s">
        <v>292</v>
      </c>
      <c r="H4" s="75">
        <f>INDEX(E9:E263,H2)</f>
        <v>1192</v>
      </c>
      <c r="I4" s="73" t="s">
        <v>292</v>
      </c>
      <c r="J4" s="76">
        <f>INDEX(F9:F263,J2)</f>
        <v>1549</v>
      </c>
      <c r="K4" s="74" t="s">
        <v>292</v>
      </c>
      <c r="L4" s="75">
        <f>INDEX(G9:G263,L2)</f>
        <v>1601</v>
      </c>
      <c r="M4" s="75"/>
      <c r="N4" s="72" t="s">
        <v>292</v>
      </c>
      <c r="O4" s="77">
        <f>INDEX(I9:I263,O2)</f>
        <v>1.7610999999999999</v>
      </c>
      <c r="P4" s="72" t="s">
        <v>292</v>
      </c>
      <c r="Q4" s="87">
        <f>INDEX(K9:K263,Q2)</f>
        <v>0.08</v>
      </c>
    </row>
    <row r="7" spans="3:23" ht="12.75">
      <c r="C7" s="78">
        <v>2022</v>
      </c>
      <c r="L7" s="79"/>
      <c r="M7" s="79"/>
      <c r="N7" s="79"/>
      <c r="O7" s="79"/>
      <c r="P7" s="79"/>
      <c r="Q7" s="41"/>
      <c r="R7" s="41"/>
      <c r="S7" s="42"/>
      <c r="T7" s="42"/>
      <c r="U7" s="43"/>
      <c r="V7" s="43"/>
      <c r="W7" s="43"/>
    </row>
    <row r="8" spans="1:23" ht="14.25">
      <c r="A8" s="4" t="s">
        <v>324</v>
      </c>
      <c r="B8" s="78" t="s">
        <v>326</v>
      </c>
      <c r="C8" s="78" t="s">
        <v>299</v>
      </c>
      <c r="D8" s="78" t="s">
        <v>300</v>
      </c>
      <c r="E8" s="78" t="s">
        <v>301</v>
      </c>
      <c r="F8" s="78" t="s">
        <v>302</v>
      </c>
      <c r="G8" s="78" t="s">
        <v>303</v>
      </c>
      <c r="H8" s="78" t="s">
        <v>36</v>
      </c>
      <c r="I8" s="78" t="s">
        <v>304</v>
      </c>
      <c r="J8" s="78" t="s">
        <v>305</v>
      </c>
      <c r="K8" s="80" t="s">
        <v>624</v>
      </c>
      <c r="L8" s="81" t="s">
        <v>336</v>
      </c>
      <c r="M8" s="81" t="s">
        <v>613</v>
      </c>
      <c r="N8" s="81" t="s">
        <v>614</v>
      </c>
      <c r="O8" s="81" t="s">
        <v>615</v>
      </c>
      <c r="P8" s="81" t="s">
        <v>616</v>
      </c>
      <c r="Q8" s="63"/>
      <c r="R8" s="44"/>
      <c r="S8" s="44"/>
      <c r="T8" s="44"/>
      <c r="U8" s="44"/>
      <c r="V8" s="44"/>
      <c r="W8" s="45"/>
    </row>
    <row r="9" spans="1:16" ht="15.75" thickBot="1">
      <c r="A9" s="4">
        <v>1003</v>
      </c>
      <c r="B9" s="66" t="s">
        <v>380</v>
      </c>
      <c r="C9" s="67">
        <v>842</v>
      </c>
      <c r="D9" s="67">
        <v>947</v>
      </c>
      <c r="E9" s="67">
        <v>1192</v>
      </c>
      <c r="F9" s="67">
        <v>1549</v>
      </c>
      <c r="G9" s="67">
        <v>1601</v>
      </c>
      <c r="H9" s="78" t="s">
        <v>361</v>
      </c>
      <c r="I9" s="82">
        <f>N9+O9+P9</f>
        <v>1.7610999999999999</v>
      </c>
      <c r="J9" s="78">
        <f>I9*0.01</f>
        <v>0.017610999999999998</v>
      </c>
      <c r="K9" s="86">
        <f>INDEX(Capratexcounty!$B$2:$C$15,MATCH($H9,Capratexcounty!$B$2:$B$15,0),2)</f>
        <v>0.08</v>
      </c>
      <c r="L9" s="83" t="s">
        <v>37</v>
      </c>
      <c r="M9" s="83">
        <v>1.3422</v>
      </c>
      <c r="N9" s="83">
        <v>1.2927</v>
      </c>
      <c r="O9" s="83">
        <v>0.0017</v>
      </c>
      <c r="P9" s="83">
        <v>0.4667</v>
      </c>
    </row>
    <row r="10" spans="1:16" ht="15.75" thickBot="1">
      <c r="A10" s="4">
        <v>10006</v>
      </c>
      <c r="B10" s="66" t="s">
        <v>498</v>
      </c>
      <c r="C10" s="67">
        <v>706</v>
      </c>
      <c r="D10" s="67">
        <v>844</v>
      </c>
      <c r="E10" s="67">
        <v>953</v>
      </c>
      <c r="F10" s="67">
        <v>1241</v>
      </c>
      <c r="G10" s="67">
        <v>1318</v>
      </c>
      <c r="H10" s="78" t="s">
        <v>362</v>
      </c>
      <c r="I10" s="82">
        <f>N10+O10+P10</f>
        <v>1.813</v>
      </c>
      <c r="J10" s="78">
        <f>I10*0.01</f>
        <v>0.01813</v>
      </c>
      <c r="K10" s="86">
        <f>INDEX(Capratexcounty!$B$2:$C$15,MATCH($H10,Capratexcounty!$B$2:$B$15,0),2)</f>
        <v>0.08</v>
      </c>
      <c r="L10" s="83" t="s">
        <v>171</v>
      </c>
      <c r="M10" s="83">
        <v>0.9368</v>
      </c>
      <c r="N10" s="83">
        <v>1.2575</v>
      </c>
      <c r="O10" s="83">
        <v>0.0068</v>
      </c>
      <c r="P10" s="83">
        <v>0.5487</v>
      </c>
    </row>
    <row r="11" spans="1:16" ht="27" thickBot="1">
      <c r="A11" s="4">
        <v>7009</v>
      </c>
      <c r="B11" s="66" t="s">
        <v>466</v>
      </c>
      <c r="C11" s="67">
        <v>1139</v>
      </c>
      <c r="D11" s="67">
        <v>1238</v>
      </c>
      <c r="E11" s="67">
        <v>1615</v>
      </c>
      <c r="F11" s="67">
        <v>1982</v>
      </c>
      <c r="G11" s="67">
        <v>2170</v>
      </c>
      <c r="H11" s="78" t="s">
        <v>363</v>
      </c>
      <c r="I11" s="82">
        <f>N11+O11+P11</f>
        <v>1.6209</v>
      </c>
      <c r="J11" s="78">
        <f>I11*0.01</f>
        <v>0.016209</v>
      </c>
      <c r="K11" s="86">
        <f>INDEX(Capratexcounty!$B$2:$C$15,MATCH($H11,Capratexcounty!$B$2:$B$15,0),2)</f>
        <v>0.0675</v>
      </c>
      <c r="L11" s="83" t="s">
        <v>338</v>
      </c>
      <c r="M11" s="83">
        <v>1.2192</v>
      </c>
      <c r="N11" s="83">
        <v>1.2841</v>
      </c>
      <c r="O11" s="83">
        <v>0.0019</v>
      </c>
      <c r="P11" s="83">
        <v>0.3349</v>
      </c>
    </row>
    <row r="12" spans="1:16" ht="27" thickBot="1">
      <c r="A12" s="4">
        <v>14012</v>
      </c>
      <c r="B12" s="66" t="s">
        <v>589</v>
      </c>
      <c r="C12" s="67">
        <v>841</v>
      </c>
      <c r="D12" s="67">
        <v>982</v>
      </c>
      <c r="E12" s="67">
        <v>1129</v>
      </c>
      <c r="F12" s="67">
        <v>1536</v>
      </c>
      <c r="G12" s="67">
        <v>1542</v>
      </c>
      <c r="H12" s="78" t="s">
        <v>364</v>
      </c>
      <c r="I12" s="82">
        <f>N12+O12+P12</f>
        <v>1.6883000000000001</v>
      </c>
      <c r="J12" s="78">
        <f>I12*0.01</f>
        <v>0.016883000000000002</v>
      </c>
      <c r="K12" s="86">
        <f>INDEX(Capratexcounty!$B$2:$C$15,MATCH($H12,Capratexcounty!$B$2:$B$15,0),2)</f>
        <v>0.08</v>
      </c>
      <c r="L12" s="83" t="s">
        <v>261</v>
      </c>
      <c r="M12" s="83">
        <v>1.2109</v>
      </c>
      <c r="N12" s="83">
        <v>1.2592</v>
      </c>
      <c r="O12" s="83">
        <v>0</v>
      </c>
      <c r="P12" s="83">
        <v>0.4291</v>
      </c>
    </row>
    <row r="13" spans="1:16" ht="27" thickBot="1">
      <c r="A13" s="4">
        <v>2015</v>
      </c>
      <c r="B13" s="66" t="s">
        <v>343</v>
      </c>
      <c r="C13" s="67">
        <v>753</v>
      </c>
      <c r="D13" s="67">
        <v>821</v>
      </c>
      <c r="E13" s="67">
        <v>935</v>
      </c>
      <c r="F13" s="67">
        <v>1262</v>
      </c>
      <c r="G13" s="67">
        <v>1267</v>
      </c>
      <c r="H13" s="78" t="s">
        <v>365</v>
      </c>
      <c r="I13" s="82">
        <f>N13+O13+P13</f>
        <v>1.641</v>
      </c>
      <c r="J13" s="78">
        <f>I13*0.01</f>
        <v>0.01641</v>
      </c>
      <c r="K13" s="86">
        <f>INDEX(Capratexcounty!$B$2:$C$15,MATCH($H13,Capratexcounty!$B$2:$B$15,0),2)</f>
        <v>0.08</v>
      </c>
      <c r="L13" s="83" t="s">
        <v>60</v>
      </c>
      <c r="M13" s="83">
        <v>1.2329</v>
      </c>
      <c r="N13" s="83">
        <v>1.2902</v>
      </c>
      <c r="O13" s="83">
        <v>0.0066</v>
      </c>
      <c r="P13" s="83">
        <v>0.3442</v>
      </c>
    </row>
    <row r="14" spans="1:16" ht="15.75" thickBot="1">
      <c r="A14" s="4">
        <v>13018</v>
      </c>
      <c r="B14" s="66" t="s">
        <v>566</v>
      </c>
      <c r="C14" s="67">
        <v>803</v>
      </c>
      <c r="D14" s="67">
        <v>945</v>
      </c>
      <c r="E14" s="67">
        <v>1150</v>
      </c>
      <c r="F14" s="67">
        <v>1426</v>
      </c>
      <c r="G14" s="67">
        <v>1545</v>
      </c>
      <c r="H14" s="78" t="s">
        <v>366</v>
      </c>
      <c r="I14" s="82">
        <f>N14+O14+P14</f>
        <v>2.3015</v>
      </c>
      <c r="J14" s="78">
        <f>I14*0.01</f>
        <v>0.023015</v>
      </c>
      <c r="K14" s="86">
        <f>INDEX(Capratexcounty!$B$2:$C$15,MATCH($H14,Capratexcounty!$B$2:$B$15,0),2)</f>
        <v>0.08</v>
      </c>
      <c r="L14" s="83" t="s">
        <v>238</v>
      </c>
      <c r="M14" s="83">
        <v>1.4267</v>
      </c>
      <c r="N14" s="83">
        <v>1.3916</v>
      </c>
      <c r="O14" s="83">
        <v>0</v>
      </c>
      <c r="P14" s="83">
        <v>0.9099</v>
      </c>
    </row>
    <row r="15" spans="1:16" ht="27" thickBot="1">
      <c r="A15" s="4">
        <v>6024</v>
      </c>
      <c r="B15" s="66" t="s">
        <v>451</v>
      </c>
      <c r="C15" s="67">
        <v>1139</v>
      </c>
      <c r="D15" s="67">
        <v>1238</v>
      </c>
      <c r="E15" s="67">
        <v>1615</v>
      </c>
      <c r="F15" s="67">
        <v>1982</v>
      </c>
      <c r="G15" s="67">
        <v>2170</v>
      </c>
      <c r="H15" s="78" t="s">
        <v>368</v>
      </c>
      <c r="I15" s="82">
        <f>N15+O15+P15</f>
        <v>1.8432</v>
      </c>
      <c r="J15" s="78">
        <f>I15*0.01</f>
        <v>0.018432</v>
      </c>
      <c r="K15" s="86">
        <f>INDEX(Capratexcounty!$B$2:$C$15,MATCH($H15,Capratexcounty!$B$2:$B$15,0),2)</f>
        <v>0.0675</v>
      </c>
      <c r="L15" s="83" t="s">
        <v>126</v>
      </c>
      <c r="M15" s="83">
        <v>1.1263</v>
      </c>
      <c r="N15" s="83">
        <v>1.3472</v>
      </c>
      <c r="O15" s="83">
        <v>0</v>
      </c>
      <c r="P15" s="83">
        <v>0.496</v>
      </c>
    </row>
    <row r="16" spans="1:16" ht="27" thickBot="1">
      <c r="A16" s="4">
        <v>14027</v>
      </c>
      <c r="B16" s="66" t="s">
        <v>590</v>
      </c>
      <c r="C16" s="67">
        <v>841</v>
      </c>
      <c r="D16" s="67">
        <v>982</v>
      </c>
      <c r="E16" s="67">
        <v>1129</v>
      </c>
      <c r="F16" s="67">
        <v>1536</v>
      </c>
      <c r="G16" s="67">
        <v>1542</v>
      </c>
      <c r="H16" s="78" t="s">
        <v>364</v>
      </c>
      <c r="I16" s="82">
        <f>N16+O16+P16</f>
        <v>1.8081</v>
      </c>
      <c r="J16" s="78">
        <f>I16*0.01</f>
        <v>0.018081</v>
      </c>
      <c r="K16" s="86">
        <f>INDEX(Capratexcounty!$B$2:$C$15,MATCH($H16,Capratexcounty!$B$2:$B$15,0),2)</f>
        <v>0.08</v>
      </c>
      <c r="L16" s="83" t="s">
        <v>262</v>
      </c>
      <c r="M16" s="83">
        <v>1.3658</v>
      </c>
      <c r="N16" s="83">
        <v>1.4205</v>
      </c>
      <c r="O16" s="83">
        <v>0.0081</v>
      </c>
      <c r="P16" s="83">
        <v>0.3795</v>
      </c>
    </row>
    <row r="17" spans="1:16" ht="27" thickBot="1">
      <c r="A17" s="4">
        <v>14030</v>
      </c>
      <c r="B17" s="66" t="s">
        <v>591</v>
      </c>
      <c r="C17" s="67">
        <v>841</v>
      </c>
      <c r="D17" s="67">
        <v>982</v>
      </c>
      <c r="E17" s="67">
        <v>1129</v>
      </c>
      <c r="F17" s="67">
        <v>1536</v>
      </c>
      <c r="G17" s="67">
        <v>1542</v>
      </c>
      <c r="H17" s="78" t="s">
        <v>364</v>
      </c>
      <c r="I17" s="82">
        <f>N17+O17+P17</f>
        <v>1.6435</v>
      </c>
      <c r="J17" s="78">
        <f>I17*0.01</f>
        <v>0.016434999999999998</v>
      </c>
      <c r="K17" s="86">
        <f>INDEX(Capratexcounty!$B$2:$C$15,MATCH($H17,Capratexcounty!$B$2:$B$15,0),2)</f>
        <v>0.08</v>
      </c>
      <c r="L17" s="83" t="s">
        <v>263</v>
      </c>
      <c r="M17" s="83">
        <v>1.3016</v>
      </c>
      <c r="N17" s="83">
        <v>1.2592</v>
      </c>
      <c r="O17" s="83">
        <v>0</v>
      </c>
      <c r="P17" s="83">
        <v>0.3843</v>
      </c>
    </row>
    <row r="18" spans="1:16" ht="27" thickBot="1">
      <c r="A18" s="4">
        <v>3033</v>
      </c>
      <c r="B18" s="66" t="s">
        <v>403</v>
      </c>
      <c r="C18" s="114">
        <v>810</v>
      </c>
      <c r="D18" s="114">
        <v>845</v>
      </c>
      <c r="E18" s="114">
        <v>954</v>
      </c>
      <c r="F18" s="114">
        <v>1167</v>
      </c>
      <c r="G18" s="114">
        <v>1625</v>
      </c>
      <c r="H18" s="78" t="s">
        <v>369</v>
      </c>
      <c r="I18" s="82">
        <f>N18+O18+P18</f>
        <v>1.8342999999999998</v>
      </c>
      <c r="J18" s="78">
        <f>I18*0.01</f>
        <v>0.018342999999999998</v>
      </c>
      <c r="K18" s="86">
        <f>INDEX(Capratexcounty!$B$2:$C$15,MATCH($H18,Capratexcounty!$B$2:$B$15,0),2)</f>
        <v>0.08</v>
      </c>
      <c r="L18" s="83" t="s">
        <v>78</v>
      </c>
      <c r="M18" s="83">
        <v>1.2498</v>
      </c>
      <c r="N18" s="83">
        <v>1.2143</v>
      </c>
      <c r="O18" s="83">
        <v>0.0025</v>
      </c>
      <c r="P18" s="83">
        <v>0.6175</v>
      </c>
    </row>
    <row r="19" spans="1:16" ht="27" thickBot="1">
      <c r="A19" s="4">
        <v>12036</v>
      </c>
      <c r="B19" s="66" t="s">
        <v>546</v>
      </c>
      <c r="C19" s="67">
        <v>839</v>
      </c>
      <c r="D19" s="67">
        <v>953</v>
      </c>
      <c r="E19" s="67">
        <v>1255</v>
      </c>
      <c r="F19" s="67">
        <v>1584</v>
      </c>
      <c r="G19" s="67">
        <v>1690</v>
      </c>
      <c r="H19" s="78" t="s">
        <v>370</v>
      </c>
      <c r="I19" s="82">
        <f>N19+O19+P19</f>
        <v>2.9722</v>
      </c>
      <c r="J19" s="78">
        <f>I19*0.01</f>
        <v>0.029722</v>
      </c>
      <c r="K19" s="86">
        <f>INDEX(Capratexcounty!$B$2:$C$15,MATCH($H19,Capratexcounty!$B$2:$B$15,0),2)</f>
        <v>0.08</v>
      </c>
      <c r="L19" s="83" t="s">
        <v>218</v>
      </c>
      <c r="M19" s="83">
        <v>1.0756</v>
      </c>
      <c r="N19" s="83">
        <v>1.2916</v>
      </c>
      <c r="O19" s="83">
        <v>0.0115</v>
      </c>
      <c r="P19" s="83">
        <v>1.6691</v>
      </c>
    </row>
    <row r="20" spans="1:16" ht="27" thickBot="1">
      <c r="A20" s="4">
        <v>12039</v>
      </c>
      <c r="B20" s="66" t="s">
        <v>547</v>
      </c>
      <c r="C20" s="67">
        <v>839</v>
      </c>
      <c r="D20" s="67">
        <v>953</v>
      </c>
      <c r="E20" s="67">
        <v>1255</v>
      </c>
      <c r="F20" s="67">
        <v>1584</v>
      </c>
      <c r="G20" s="67">
        <v>1690</v>
      </c>
      <c r="H20" s="78" t="s">
        <v>370</v>
      </c>
      <c r="I20" s="82">
        <f>N20+O20+P20</f>
        <v>2.0901</v>
      </c>
      <c r="J20" s="78">
        <f>I20*0.01</f>
        <v>0.020901</v>
      </c>
      <c r="K20" s="86">
        <f>INDEX(Capratexcounty!$B$2:$C$15,MATCH($H20,Capratexcounty!$B$2:$B$15,0),2)</f>
        <v>0.08</v>
      </c>
      <c r="L20" s="83" t="s">
        <v>219</v>
      </c>
      <c r="M20" s="83">
        <v>1.1274</v>
      </c>
      <c r="N20" s="83">
        <v>1.3542</v>
      </c>
      <c r="O20" s="83">
        <v>0.002</v>
      </c>
      <c r="P20" s="83">
        <v>0.7339</v>
      </c>
    </row>
    <row r="21" spans="1:16" ht="15.75" thickBot="1">
      <c r="A21" s="4">
        <v>10042</v>
      </c>
      <c r="B21" s="66" t="s">
        <v>499</v>
      </c>
      <c r="C21" s="67">
        <v>706</v>
      </c>
      <c r="D21" s="67">
        <v>844</v>
      </c>
      <c r="E21" s="67">
        <v>953</v>
      </c>
      <c r="F21" s="67">
        <v>1241</v>
      </c>
      <c r="G21" s="67">
        <v>1318</v>
      </c>
      <c r="H21" s="78" t="s">
        <v>362</v>
      </c>
      <c r="I21" s="82">
        <f>N21+O21+P21</f>
        <v>1.5642</v>
      </c>
      <c r="J21" s="78">
        <f>I21*0.01</f>
        <v>0.015642</v>
      </c>
      <c r="K21" s="86">
        <f>INDEX(Capratexcounty!$B$2:$C$15,MATCH($H21,Capratexcounty!$B$2:$B$15,0),2)</f>
        <v>0.08</v>
      </c>
      <c r="L21" s="83" t="s">
        <v>172</v>
      </c>
      <c r="M21" s="83">
        <v>0.9897</v>
      </c>
      <c r="N21" s="83">
        <v>1.3199</v>
      </c>
      <c r="O21" s="83">
        <v>0.0024</v>
      </c>
      <c r="P21" s="83">
        <v>0.2419</v>
      </c>
    </row>
    <row r="22" spans="1:16" ht="27" thickBot="1">
      <c r="A22" s="4">
        <v>8048</v>
      </c>
      <c r="B22" s="66" t="s">
        <v>471</v>
      </c>
      <c r="C22" s="67">
        <v>874</v>
      </c>
      <c r="D22" s="67">
        <v>880</v>
      </c>
      <c r="E22" s="67">
        <v>1158</v>
      </c>
      <c r="F22" s="67">
        <v>1544</v>
      </c>
      <c r="G22" s="67">
        <v>1556</v>
      </c>
      <c r="H22" s="78" t="s">
        <v>371</v>
      </c>
      <c r="I22" s="82">
        <f>N22+O22+P22</f>
        <v>1.6416</v>
      </c>
      <c r="J22" s="78">
        <f>I22*0.01</f>
        <v>0.016416</v>
      </c>
      <c r="K22" s="86">
        <f>INDEX(Capratexcounty!$B$2:$C$15,MATCH($H22,Capratexcounty!$B$2:$B$15,0),2)</f>
        <v>0.08</v>
      </c>
      <c r="L22" s="83" t="s">
        <v>143</v>
      </c>
      <c r="M22" s="83">
        <v>1.1651</v>
      </c>
      <c r="N22" s="83">
        <v>1.2258</v>
      </c>
      <c r="O22" s="83">
        <v>0.0008</v>
      </c>
      <c r="P22" s="83">
        <v>0.415</v>
      </c>
    </row>
    <row r="23" spans="1:16" ht="27" thickBot="1">
      <c r="A23" s="4">
        <v>2051</v>
      </c>
      <c r="B23" s="66" t="s">
        <v>344</v>
      </c>
      <c r="C23" s="67">
        <v>753</v>
      </c>
      <c r="D23" s="67">
        <v>821</v>
      </c>
      <c r="E23" s="67">
        <v>935</v>
      </c>
      <c r="F23" s="67">
        <v>1262</v>
      </c>
      <c r="G23" s="67">
        <v>1267</v>
      </c>
      <c r="H23" s="78" t="s">
        <v>365</v>
      </c>
      <c r="I23" s="82">
        <f>N23+O23+P23</f>
        <v>1.9421</v>
      </c>
      <c r="J23" s="78">
        <f>I23*0.01</f>
        <v>0.019421</v>
      </c>
      <c r="K23" s="86">
        <f>INDEX(Capratexcounty!$B$2:$C$15,MATCH($H23,Capratexcounty!$B$2:$B$15,0),2)</f>
        <v>0.08</v>
      </c>
      <c r="L23" s="83" t="s">
        <v>61</v>
      </c>
      <c r="M23" s="83">
        <v>1.1129</v>
      </c>
      <c r="N23" s="83">
        <v>1.3087</v>
      </c>
      <c r="O23" s="83">
        <v>0.0025</v>
      </c>
      <c r="P23" s="83">
        <v>0.6309</v>
      </c>
    </row>
    <row r="24" spans="1:16" ht="24" customHeight="1" thickBot="1">
      <c r="A24" s="4">
        <v>11054</v>
      </c>
      <c r="B24" s="66" t="s">
        <v>518</v>
      </c>
      <c r="C24" s="67">
        <v>904</v>
      </c>
      <c r="D24" s="67">
        <v>911</v>
      </c>
      <c r="E24" s="67">
        <v>1088</v>
      </c>
      <c r="F24" s="67">
        <v>1440</v>
      </c>
      <c r="G24" s="67">
        <v>1825</v>
      </c>
      <c r="H24" s="78" t="s">
        <v>372</v>
      </c>
      <c r="I24" s="82">
        <f>N24+O24+P24</f>
        <v>2.0449</v>
      </c>
      <c r="J24" s="78">
        <f>I24*0.01</f>
        <v>0.020449000000000002</v>
      </c>
      <c r="K24" s="86">
        <f>INDEX(Capratexcounty!$B$2:$C$15,MATCH($H24,Capratexcounty!$B$2:$B$15,0),2)</f>
        <v>0.08</v>
      </c>
      <c r="L24" s="83" t="s">
        <v>190</v>
      </c>
      <c r="M24" s="83">
        <v>1.137</v>
      </c>
      <c r="N24" s="83">
        <v>1.3089</v>
      </c>
      <c r="O24" s="83">
        <v>0.0005</v>
      </c>
      <c r="P24" s="83">
        <v>0.7355</v>
      </c>
    </row>
    <row r="25" spans="1:16" ht="27" customHeight="1" thickBot="1">
      <c r="A25" s="4">
        <v>6057</v>
      </c>
      <c r="B25" s="66" t="s">
        <v>452</v>
      </c>
      <c r="C25" s="67">
        <v>1139</v>
      </c>
      <c r="D25" s="67">
        <v>1238</v>
      </c>
      <c r="E25" s="67">
        <v>1615</v>
      </c>
      <c r="F25" s="67">
        <v>1982</v>
      </c>
      <c r="G25" s="67">
        <v>2170</v>
      </c>
      <c r="H25" s="78" t="s">
        <v>368</v>
      </c>
      <c r="I25" s="82">
        <f>N25+O25+P25</f>
        <v>1.7618999999999998</v>
      </c>
      <c r="J25" s="78">
        <f>I25*0.01</f>
        <v>0.017619</v>
      </c>
      <c r="K25" s="86">
        <f>INDEX(Capratexcounty!$B$2:$C$15,MATCH($H25,Capratexcounty!$B$2:$B$15,0),2)</f>
        <v>0.0675</v>
      </c>
      <c r="L25" s="83" t="s">
        <v>127</v>
      </c>
      <c r="M25" s="83">
        <v>1.1099</v>
      </c>
      <c r="N25" s="83">
        <v>1.3275</v>
      </c>
      <c r="O25" s="83">
        <v>0.0039</v>
      </c>
      <c r="P25" s="83">
        <v>0.4305</v>
      </c>
    </row>
    <row r="26" spans="1:16" ht="27" thickBot="1">
      <c r="A26" s="4">
        <v>12060</v>
      </c>
      <c r="B26" s="66" t="s">
        <v>548</v>
      </c>
      <c r="C26" s="67">
        <v>839</v>
      </c>
      <c r="D26" s="67">
        <v>953</v>
      </c>
      <c r="E26" s="67">
        <v>1255</v>
      </c>
      <c r="F26" s="67">
        <v>1584</v>
      </c>
      <c r="G26" s="67">
        <v>1690</v>
      </c>
      <c r="H26" s="78" t="s">
        <v>370</v>
      </c>
      <c r="I26" s="82">
        <f>N26+O26+P26</f>
        <v>1.8779</v>
      </c>
      <c r="J26" s="78">
        <f>I26*0.01</f>
        <v>0.018779</v>
      </c>
      <c r="K26" s="86">
        <f>INDEX(Capratexcounty!$B$2:$C$15,MATCH($H26,Capratexcounty!$B$2:$B$15,0),2)</f>
        <v>0.08</v>
      </c>
      <c r="L26" s="83" t="s">
        <v>220</v>
      </c>
      <c r="M26" s="83">
        <v>1.3877</v>
      </c>
      <c r="N26" s="83">
        <v>1.3277</v>
      </c>
      <c r="O26" s="83">
        <v>0.001</v>
      </c>
      <c r="P26" s="83">
        <v>0.5492</v>
      </c>
    </row>
    <row r="27" spans="1:16" ht="15.75" thickBot="1">
      <c r="A27" s="4">
        <v>14063</v>
      </c>
      <c r="B27" s="66" t="s">
        <v>592</v>
      </c>
      <c r="C27" s="67">
        <v>841</v>
      </c>
      <c r="D27" s="67">
        <v>982</v>
      </c>
      <c r="E27" s="67">
        <v>1129</v>
      </c>
      <c r="F27" s="67">
        <v>1536</v>
      </c>
      <c r="G27" s="67">
        <v>1542</v>
      </c>
      <c r="H27" s="78" t="s">
        <v>364</v>
      </c>
      <c r="I27" s="82">
        <f>N27+O27+P27</f>
        <v>2.2755</v>
      </c>
      <c r="J27" s="78">
        <f>I27*0.01</f>
        <v>0.022755</v>
      </c>
      <c r="K27" s="86">
        <f>INDEX(Capratexcounty!$B$2:$C$15,MATCH($H27,Capratexcounty!$B$2:$B$15,0),2)</f>
        <v>0.08</v>
      </c>
      <c r="L27" s="83" t="s">
        <v>264</v>
      </c>
      <c r="M27" s="83">
        <v>1.3253</v>
      </c>
      <c r="N27" s="83">
        <v>1.3329</v>
      </c>
      <c r="O27" s="83">
        <v>0.0035</v>
      </c>
      <c r="P27" s="83">
        <v>0.9391</v>
      </c>
    </row>
    <row r="28" spans="1:16" ht="15.75" thickBot="1">
      <c r="A28" s="4">
        <v>5066</v>
      </c>
      <c r="B28" s="66" t="s">
        <v>437</v>
      </c>
      <c r="C28" s="67">
        <v>730</v>
      </c>
      <c r="D28" s="67">
        <v>746</v>
      </c>
      <c r="E28" s="67">
        <v>843</v>
      </c>
      <c r="F28" s="67">
        <v>1143</v>
      </c>
      <c r="G28" s="67">
        <v>1169</v>
      </c>
      <c r="H28" s="78" t="s">
        <v>367</v>
      </c>
      <c r="I28" s="82">
        <f>N28+O28+P28</f>
        <v>1.4772000000000003</v>
      </c>
      <c r="J28" s="78">
        <f>I28*0.01</f>
        <v>0.014772000000000004</v>
      </c>
      <c r="K28" s="86">
        <f>INDEX(Capratexcounty!$B$2:$C$15,MATCH($H28,Capratexcounty!$B$2:$B$15,0),2)</f>
        <v>0.08</v>
      </c>
      <c r="L28" s="83" t="s">
        <v>113</v>
      </c>
      <c r="M28" s="83">
        <v>1.1368</v>
      </c>
      <c r="N28" s="83">
        <v>1.1161</v>
      </c>
      <c r="O28" s="83">
        <v>0.0033</v>
      </c>
      <c r="P28" s="83">
        <v>0.3578</v>
      </c>
    </row>
    <row r="29" spans="1:16" ht="27" thickBot="1">
      <c r="A29" s="4">
        <v>4069</v>
      </c>
      <c r="B29" s="66" t="s">
        <v>420</v>
      </c>
      <c r="C29" s="67">
        <v>1139</v>
      </c>
      <c r="D29" s="67">
        <v>1238</v>
      </c>
      <c r="E29" s="67">
        <v>1615</v>
      </c>
      <c r="F29" s="67">
        <v>1982</v>
      </c>
      <c r="G29" s="67">
        <v>2170</v>
      </c>
      <c r="H29" s="78" t="s">
        <v>373</v>
      </c>
      <c r="I29" s="82">
        <f>N29+O29+P29</f>
        <v>1.8497999999999999</v>
      </c>
      <c r="J29" s="78">
        <f>I29*0.01</f>
        <v>0.018498</v>
      </c>
      <c r="K29" s="86">
        <f>INDEX(Capratexcounty!$B$2:$C$15,MATCH($H29,Capratexcounty!$B$2:$B$15,0),2)</f>
        <v>0.0675</v>
      </c>
      <c r="L29" s="83" t="s">
        <v>95</v>
      </c>
      <c r="M29" s="83">
        <v>1.1513</v>
      </c>
      <c r="N29" s="83">
        <v>1.295</v>
      </c>
      <c r="O29" s="83">
        <v>0</v>
      </c>
      <c r="P29" s="83">
        <v>0.5548</v>
      </c>
    </row>
    <row r="30" spans="1:16" ht="15.75" thickBot="1">
      <c r="A30" s="4">
        <v>9072</v>
      </c>
      <c r="B30" s="66" t="s">
        <v>481</v>
      </c>
      <c r="C30" s="67">
        <v>852</v>
      </c>
      <c r="D30" s="67">
        <v>857</v>
      </c>
      <c r="E30" s="67">
        <v>1125</v>
      </c>
      <c r="F30" s="67">
        <v>1427</v>
      </c>
      <c r="G30" s="67">
        <v>1511</v>
      </c>
      <c r="H30" s="78" t="s">
        <v>374</v>
      </c>
      <c r="I30" s="82">
        <f>N30+O30+P30</f>
        <v>2.1673999999999998</v>
      </c>
      <c r="J30" s="78">
        <f>I30*0.01</f>
        <v>0.021674</v>
      </c>
      <c r="K30" s="86">
        <f>INDEX(Capratexcounty!$B$2:$C$15,MATCH($H30,Capratexcounty!$B$2:$B$15,0),2)</f>
        <v>0.08</v>
      </c>
      <c r="L30" s="83" t="s">
        <v>153</v>
      </c>
      <c r="M30" s="83">
        <v>1.2799</v>
      </c>
      <c r="N30" s="83">
        <v>1.3229</v>
      </c>
      <c r="O30" s="83">
        <v>0.0021</v>
      </c>
      <c r="P30" s="83">
        <v>0.8424</v>
      </c>
    </row>
    <row r="31" spans="1:16" ht="27" thickBot="1">
      <c r="A31" s="4">
        <v>9075</v>
      </c>
      <c r="B31" s="66" t="s">
        <v>482</v>
      </c>
      <c r="C31" s="67">
        <v>852</v>
      </c>
      <c r="D31" s="67">
        <v>857</v>
      </c>
      <c r="E31" s="67">
        <v>1125</v>
      </c>
      <c r="F31" s="67">
        <v>1427</v>
      </c>
      <c r="G31" s="67">
        <v>1511</v>
      </c>
      <c r="H31" s="78" t="s">
        <v>374</v>
      </c>
      <c r="I31" s="82">
        <f>N31+O31+P31</f>
        <v>2.0792</v>
      </c>
      <c r="J31" s="78">
        <f>I31*0.01</f>
        <v>0.020792</v>
      </c>
      <c r="K31" s="86">
        <f>INDEX(Capratexcounty!$B$2:$C$15,MATCH($H31,Capratexcounty!$B$2:$B$15,0),2)</f>
        <v>0.08</v>
      </c>
      <c r="L31" s="83" t="s">
        <v>154</v>
      </c>
      <c r="M31" s="83">
        <v>1.278</v>
      </c>
      <c r="N31" s="83">
        <v>1.2784</v>
      </c>
      <c r="O31" s="83">
        <v>0</v>
      </c>
      <c r="P31" s="83">
        <v>0.8008</v>
      </c>
    </row>
    <row r="32" spans="1:16" ht="15.75" thickBot="1">
      <c r="A32" s="4">
        <v>11078</v>
      </c>
      <c r="B32" s="66" t="s">
        <v>519</v>
      </c>
      <c r="C32" s="67">
        <v>904</v>
      </c>
      <c r="D32" s="67">
        <v>911</v>
      </c>
      <c r="E32" s="67">
        <v>1088</v>
      </c>
      <c r="F32" s="67">
        <v>1440</v>
      </c>
      <c r="G32" s="67">
        <v>1825</v>
      </c>
      <c r="H32" s="78" t="s">
        <v>372</v>
      </c>
      <c r="I32" s="82">
        <f>N32+O32+P32</f>
        <v>2.1235</v>
      </c>
      <c r="J32" s="78">
        <f>I32*0.01</f>
        <v>0.021235</v>
      </c>
      <c r="K32" s="86">
        <f>INDEX(Capratexcounty!$B$2:$C$15,MATCH($H32,Capratexcounty!$B$2:$B$15,0),2)</f>
        <v>0.08</v>
      </c>
      <c r="L32" s="83" t="s">
        <v>191</v>
      </c>
      <c r="M32" s="83">
        <v>1.1557</v>
      </c>
      <c r="N32" s="83">
        <v>1.3262</v>
      </c>
      <c r="O32" s="83">
        <v>0.0051</v>
      </c>
      <c r="P32" s="83">
        <v>0.7922</v>
      </c>
    </row>
    <row r="33" spans="1:16" ht="27" thickBot="1">
      <c r="A33" s="4">
        <v>13081</v>
      </c>
      <c r="B33" s="66" t="s">
        <v>567</v>
      </c>
      <c r="C33" s="67">
        <v>803</v>
      </c>
      <c r="D33" s="67">
        <v>945</v>
      </c>
      <c r="E33" s="67">
        <v>1150</v>
      </c>
      <c r="F33" s="67">
        <v>1426</v>
      </c>
      <c r="G33" s="67">
        <v>1545</v>
      </c>
      <c r="H33" s="78" t="s">
        <v>366</v>
      </c>
      <c r="I33" s="82">
        <f>N33+O33+P33</f>
        <v>2.5334</v>
      </c>
      <c r="J33" s="78">
        <f>I33*0.01</f>
        <v>0.025334</v>
      </c>
      <c r="K33" s="86">
        <f>INDEX(Capratexcounty!$B$2:$C$15,MATCH($H33,Capratexcounty!$B$2:$B$15,0),2)</f>
        <v>0.08</v>
      </c>
      <c r="L33" s="83" t="s">
        <v>239</v>
      </c>
      <c r="M33" s="83">
        <v>1.5104</v>
      </c>
      <c r="N33" s="83">
        <v>1.3692</v>
      </c>
      <c r="O33" s="83">
        <v>0.001</v>
      </c>
      <c r="P33" s="83">
        <v>1.1632</v>
      </c>
    </row>
    <row r="34" spans="1:16" ht="27" thickBot="1">
      <c r="A34" s="4">
        <v>14084</v>
      </c>
      <c r="B34" s="66" t="s">
        <v>593</v>
      </c>
      <c r="C34" s="67">
        <v>841</v>
      </c>
      <c r="D34" s="67">
        <v>982</v>
      </c>
      <c r="E34" s="67">
        <v>1129</v>
      </c>
      <c r="F34" s="67">
        <v>1536</v>
      </c>
      <c r="G34" s="67">
        <v>1542</v>
      </c>
      <c r="H34" s="78" t="s">
        <v>364</v>
      </c>
      <c r="I34" s="82">
        <f>N34+O34+P34</f>
        <v>1.7798</v>
      </c>
      <c r="J34" s="78">
        <f>I34*0.01</f>
        <v>0.017798</v>
      </c>
      <c r="K34" s="86">
        <f>INDEX(Capratexcounty!$B$2:$C$15,MATCH($H34,Capratexcounty!$B$2:$B$15,0),2)</f>
        <v>0.08</v>
      </c>
      <c r="L34" s="83" t="s">
        <v>265</v>
      </c>
      <c r="M34" s="83">
        <v>1.4167</v>
      </c>
      <c r="N34" s="83">
        <v>1.3703</v>
      </c>
      <c r="O34" s="83">
        <v>0.0018</v>
      </c>
      <c r="P34" s="83">
        <v>0.4077</v>
      </c>
    </row>
    <row r="35" spans="1:16" ht="15.75" thickBot="1">
      <c r="A35" s="4">
        <v>1087</v>
      </c>
      <c r="B35" s="66" t="s">
        <v>381</v>
      </c>
      <c r="C35" s="67">
        <v>842</v>
      </c>
      <c r="D35" s="67">
        <v>947</v>
      </c>
      <c r="E35" s="67">
        <v>1192</v>
      </c>
      <c r="F35" s="67">
        <v>1549</v>
      </c>
      <c r="G35" s="67">
        <v>1601</v>
      </c>
      <c r="H35" s="78" t="s">
        <v>361</v>
      </c>
      <c r="I35" s="82">
        <f>N35+O35+P35</f>
        <v>1.7987</v>
      </c>
      <c r="J35" s="78">
        <f>I35*0.01</f>
        <v>0.017987</v>
      </c>
      <c r="K35" s="86">
        <f>INDEX(Capratexcounty!$B$2:$C$15,MATCH($H35,Capratexcounty!$B$2:$B$15,0),2)</f>
        <v>0.08</v>
      </c>
      <c r="L35" s="83" t="s">
        <v>38</v>
      </c>
      <c r="M35" s="83">
        <v>1.3198</v>
      </c>
      <c r="N35" s="83">
        <v>1.2833</v>
      </c>
      <c r="O35" s="83">
        <v>0.0029</v>
      </c>
      <c r="P35" s="83">
        <v>0.5125</v>
      </c>
    </row>
    <row r="36" spans="1:16" ht="19.5" customHeight="1" thickBot="1">
      <c r="A36" s="4">
        <v>5090</v>
      </c>
      <c r="B36" s="66" t="s">
        <v>438</v>
      </c>
      <c r="C36" s="67">
        <v>730</v>
      </c>
      <c r="D36" s="67">
        <v>746</v>
      </c>
      <c r="E36" s="67">
        <v>843</v>
      </c>
      <c r="F36" s="67">
        <v>1143</v>
      </c>
      <c r="G36" s="67">
        <v>1169</v>
      </c>
      <c r="H36" s="78" t="s">
        <v>367</v>
      </c>
      <c r="I36" s="82">
        <f>N36+O36+P36</f>
        <v>1.9107</v>
      </c>
      <c r="J36" s="78">
        <f>I36*0.01</f>
        <v>0.019107000000000002</v>
      </c>
      <c r="K36" s="86">
        <f>INDEX(Capratexcounty!$B$2:$C$15,MATCH($H36,Capratexcounty!$B$2:$B$15,0),2)</f>
        <v>0.08</v>
      </c>
      <c r="L36" s="83" t="s">
        <v>114</v>
      </c>
      <c r="M36" s="83">
        <v>1.2779</v>
      </c>
      <c r="N36" s="83">
        <v>1.2694</v>
      </c>
      <c r="O36" s="83">
        <v>0.0046</v>
      </c>
      <c r="P36" s="83">
        <v>0.6367</v>
      </c>
    </row>
    <row r="37" spans="1:16" ht="15.75" thickBot="1">
      <c r="A37" s="4">
        <v>1093</v>
      </c>
      <c r="B37" s="66" t="s">
        <v>382</v>
      </c>
      <c r="C37" s="67">
        <v>842</v>
      </c>
      <c r="D37" s="67">
        <v>947</v>
      </c>
      <c r="E37" s="67">
        <v>1192</v>
      </c>
      <c r="F37" s="67">
        <v>1549</v>
      </c>
      <c r="G37" s="67">
        <v>1601</v>
      </c>
      <c r="H37" s="78" t="s">
        <v>361</v>
      </c>
      <c r="I37" s="82">
        <f>N37+O37+P37</f>
        <v>1.9425000000000001</v>
      </c>
      <c r="J37" s="78">
        <f>I37*0.01</f>
        <v>0.019425</v>
      </c>
      <c r="K37" s="86">
        <f>INDEX(Capratexcounty!$B$2:$C$15,MATCH($H37,Capratexcounty!$B$2:$B$15,0),2)</f>
        <v>0.08</v>
      </c>
      <c r="L37" s="83" t="s">
        <v>39</v>
      </c>
      <c r="M37" s="83">
        <v>1.3827</v>
      </c>
      <c r="N37" s="83">
        <v>1.3606</v>
      </c>
      <c r="O37" s="83">
        <v>0.0034</v>
      </c>
      <c r="P37" s="83">
        <v>0.5785</v>
      </c>
    </row>
    <row r="38" spans="1:16" ht="27" thickBot="1">
      <c r="A38" s="4">
        <v>9096</v>
      </c>
      <c r="B38" s="66" t="s">
        <v>483</v>
      </c>
      <c r="C38" s="67">
        <v>852</v>
      </c>
      <c r="D38" s="67">
        <v>857</v>
      </c>
      <c r="E38" s="67">
        <v>1125</v>
      </c>
      <c r="F38" s="67">
        <v>1427</v>
      </c>
      <c r="G38" s="67">
        <v>1511</v>
      </c>
      <c r="H38" s="78" t="s">
        <v>374</v>
      </c>
      <c r="I38" s="82">
        <f>N38+O38+P38</f>
        <v>1.8588</v>
      </c>
      <c r="J38" s="78">
        <f>I38*0.01</f>
        <v>0.018588</v>
      </c>
      <c r="K38" s="86">
        <f>INDEX(Capratexcounty!$B$2:$C$15,MATCH($H38,Capratexcounty!$B$2:$B$15,0),2)</f>
        <v>0.08</v>
      </c>
      <c r="L38" s="83" t="s">
        <v>155</v>
      </c>
      <c r="M38" s="83">
        <v>1.3288</v>
      </c>
      <c r="N38" s="83">
        <v>1.329</v>
      </c>
      <c r="O38" s="83">
        <v>0.0042</v>
      </c>
      <c r="P38" s="83">
        <v>0.5256</v>
      </c>
    </row>
    <row r="39" spans="1:16" ht="27" thickBot="1">
      <c r="A39" s="4">
        <v>13099</v>
      </c>
      <c r="B39" s="66" t="s">
        <v>568</v>
      </c>
      <c r="C39" s="67">
        <v>803</v>
      </c>
      <c r="D39" s="67">
        <v>945</v>
      </c>
      <c r="E39" s="67">
        <v>1150</v>
      </c>
      <c r="F39" s="67">
        <v>1426</v>
      </c>
      <c r="G39" s="67">
        <v>1545</v>
      </c>
      <c r="H39" s="78" t="s">
        <v>366</v>
      </c>
      <c r="I39" s="82">
        <f>N39+O39+P39</f>
        <v>1.79</v>
      </c>
      <c r="J39" s="78">
        <f>I39*0.01</f>
        <v>0.0179</v>
      </c>
      <c r="K39" s="86">
        <f>INDEX(Capratexcounty!$B$2:$C$15,MATCH($H39,Capratexcounty!$B$2:$B$15,0),2)</f>
        <v>0.08</v>
      </c>
      <c r="L39" s="83" t="s">
        <v>240</v>
      </c>
      <c r="M39" s="83">
        <v>1.5392</v>
      </c>
      <c r="N39" s="83">
        <v>1.2801</v>
      </c>
      <c r="O39" s="83">
        <v>0.0014</v>
      </c>
      <c r="P39" s="83">
        <v>0.5085</v>
      </c>
    </row>
    <row r="40" spans="1:16" ht="27" thickBot="1">
      <c r="A40" s="4">
        <v>10102</v>
      </c>
      <c r="B40" s="66" t="s">
        <v>500</v>
      </c>
      <c r="C40" s="67">
        <v>706</v>
      </c>
      <c r="D40" s="67">
        <v>844</v>
      </c>
      <c r="E40" s="67">
        <v>953</v>
      </c>
      <c r="F40" s="67">
        <v>1241</v>
      </c>
      <c r="G40" s="67">
        <v>1318</v>
      </c>
      <c r="H40" s="78" t="s">
        <v>362</v>
      </c>
      <c r="I40" s="82">
        <f>N40+O40+P40</f>
        <v>2.0716</v>
      </c>
      <c r="J40" s="78">
        <f>I40*0.01</f>
        <v>0.020716000000000002</v>
      </c>
      <c r="K40" s="86">
        <f>INDEX(Capratexcounty!$B$2:$C$15,MATCH($H40,Capratexcounty!$B$2:$B$15,0),2)</f>
        <v>0.08</v>
      </c>
      <c r="L40" s="83" t="s">
        <v>173</v>
      </c>
      <c r="M40" s="83">
        <v>1.0104</v>
      </c>
      <c r="N40" s="83">
        <v>1.3468</v>
      </c>
      <c r="O40" s="83">
        <v>0.0063</v>
      </c>
      <c r="P40" s="83">
        <v>0.7185</v>
      </c>
    </row>
    <row r="41" spans="1:16" ht="15.75" thickBot="1">
      <c r="A41" s="4">
        <v>5105</v>
      </c>
      <c r="B41" s="66" t="s">
        <v>439</v>
      </c>
      <c r="C41" s="67">
        <v>730</v>
      </c>
      <c r="D41" s="67">
        <v>746</v>
      </c>
      <c r="E41" s="67">
        <v>843</v>
      </c>
      <c r="F41" s="67">
        <v>1143</v>
      </c>
      <c r="G41" s="67">
        <v>1169</v>
      </c>
      <c r="H41" s="78" t="s">
        <v>367</v>
      </c>
      <c r="I41" s="82">
        <f>N41+O41+P41</f>
        <v>1.4500000000000002</v>
      </c>
      <c r="J41" s="78">
        <f>I41*0.01</f>
        <v>0.014500000000000002</v>
      </c>
      <c r="K41" s="86">
        <f>INDEX(Capratexcounty!$B$2:$C$15,MATCH($H41,Capratexcounty!$B$2:$B$15,0),2)</f>
        <v>0.08</v>
      </c>
      <c r="L41" s="83" t="s">
        <v>115</v>
      </c>
      <c r="M41" s="83">
        <v>1.4506</v>
      </c>
      <c r="N41" s="83">
        <v>1.4244</v>
      </c>
      <c r="O41" s="83">
        <v>0</v>
      </c>
      <c r="P41" s="83">
        <v>0.0256</v>
      </c>
    </row>
    <row r="42" spans="1:16" ht="15.75" thickBot="1">
      <c r="A42" s="4">
        <v>4108</v>
      </c>
      <c r="B42" s="66" t="s">
        <v>341</v>
      </c>
      <c r="C42" s="67">
        <v>1139</v>
      </c>
      <c r="D42" s="67">
        <v>1238</v>
      </c>
      <c r="E42" s="67">
        <v>1615</v>
      </c>
      <c r="F42" s="67">
        <v>1982</v>
      </c>
      <c r="G42" s="67">
        <v>2170</v>
      </c>
      <c r="H42" s="78" t="s">
        <v>373</v>
      </c>
      <c r="I42" s="82">
        <f>N42+O42+P42</f>
        <v>1.0495</v>
      </c>
      <c r="J42" s="78">
        <f>I42*0.01</f>
        <v>0.010495</v>
      </c>
      <c r="K42" s="86">
        <f>INDEX(Capratexcounty!$B$2:$C$15,MATCH($H42,Capratexcounty!$B$2:$B$15,0),2)</f>
        <v>0.0675</v>
      </c>
      <c r="L42" s="83" t="s">
        <v>96</v>
      </c>
      <c r="M42" s="83">
        <v>0.7158</v>
      </c>
      <c r="N42" s="83">
        <v>1.0495</v>
      </c>
      <c r="O42" s="83">
        <v>0</v>
      </c>
      <c r="P42" s="83">
        <v>0</v>
      </c>
    </row>
    <row r="43" spans="1:16" ht="15.75" thickBot="1">
      <c r="A43" s="4">
        <v>3111</v>
      </c>
      <c r="B43" s="66" t="s">
        <v>404</v>
      </c>
      <c r="C43" s="114">
        <v>810</v>
      </c>
      <c r="D43" s="114">
        <v>845</v>
      </c>
      <c r="E43" s="114">
        <v>954</v>
      </c>
      <c r="F43" s="114">
        <v>1167</v>
      </c>
      <c r="G43" s="114">
        <v>1625</v>
      </c>
      <c r="H43" s="78" t="s">
        <v>369</v>
      </c>
      <c r="I43" s="82">
        <f>N43+O43+P43</f>
        <v>1.8872</v>
      </c>
      <c r="J43" s="78">
        <f>I43*0.01</f>
        <v>0.018872</v>
      </c>
      <c r="K43" s="86">
        <f>INDEX(Capratexcounty!$B$2:$C$15,MATCH($H43,Capratexcounty!$B$2:$B$15,0),2)</f>
        <v>0.08</v>
      </c>
      <c r="L43" s="83" t="s">
        <v>79</v>
      </c>
      <c r="M43" s="83">
        <v>1.1917</v>
      </c>
      <c r="N43" s="83">
        <v>1.2899</v>
      </c>
      <c r="O43" s="83">
        <v>0.0009</v>
      </c>
      <c r="P43" s="83">
        <v>0.5964</v>
      </c>
    </row>
    <row r="44" spans="1:16" ht="27" thickBot="1">
      <c r="A44" s="4">
        <v>4114</v>
      </c>
      <c r="B44" s="66" t="s">
        <v>421</v>
      </c>
      <c r="C44" s="67">
        <v>1139</v>
      </c>
      <c r="D44" s="67">
        <v>1238</v>
      </c>
      <c r="E44" s="67">
        <v>1615</v>
      </c>
      <c r="F44" s="67">
        <v>1982</v>
      </c>
      <c r="G44" s="67">
        <v>2170</v>
      </c>
      <c r="H44" s="78" t="s">
        <v>373</v>
      </c>
      <c r="I44" s="82">
        <f>N44+O44+P44</f>
        <v>1.9693999999999998</v>
      </c>
      <c r="J44" s="78">
        <f>I44*0.01</f>
        <v>0.019694</v>
      </c>
      <c r="K44" s="86">
        <f>INDEX(Capratexcounty!$B$2:$C$15,MATCH($H44,Capratexcounty!$B$2:$B$15,0),2)</f>
        <v>0.0675</v>
      </c>
      <c r="L44" s="83" t="s">
        <v>97</v>
      </c>
      <c r="M44" s="83">
        <v>1.2795</v>
      </c>
      <c r="N44" s="83">
        <v>1.2933</v>
      </c>
      <c r="O44" s="83">
        <v>0.0003</v>
      </c>
      <c r="P44" s="83">
        <v>0.6758</v>
      </c>
    </row>
    <row r="45" spans="1:16" ht="27" thickBot="1">
      <c r="A45" s="4">
        <v>12117</v>
      </c>
      <c r="B45" s="66" t="s">
        <v>549</v>
      </c>
      <c r="C45" s="67">
        <v>839</v>
      </c>
      <c r="D45" s="67">
        <v>953</v>
      </c>
      <c r="E45" s="67">
        <v>1255</v>
      </c>
      <c r="F45" s="67">
        <v>1584</v>
      </c>
      <c r="G45" s="67">
        <v>1690</v>
      </c>
      <c r="H45" s="78" t="s">
        <v>370</v>
      </c>
      <c r="I45" s="82">
        <f>N45+O45+P45</f>
        <v>1.7649</v>
      </c>
      <c r="J45" s="78">
        <f>I45*0.01</f>
        <v>0.017648999999999998</v>
      </c>
      <c r="K45" s="86">
        <f>INDEX(Capratexcounty!$B$2:$C$15,MATCH($H45,Capratexcounty!$B$2:$B$15,0),2)</f>
        <v>0.08</v>
      </c>
      <c r="L45" s="83" t="s">
        <v>221</v>
      </c>
      <c r="M45" s="83">
        <v>1.2877</v>
      </c>
      <c r="N45" s="83">
        <v>1.2618</v>
      </c>
      <c r="O45" s="83">
        <v>0.0027</v>
      </c>
      <c r="P45" s="83">
        <v>0.5004</v>
      </c>
    </row>
    <row r="46" spans="1:16" ht="27" thickBot="1">
      <c r="A46" s="4">
        <v>12120</v>
      </c>
      <c r="B46" s="66" t="s">
        <v>550</v>
      </c>
      <c r="C46" s="67">
        <v>839</v>
      </c>
      <c r="D46" s="67">
        <v>953</v>
      </c>
      <c r="E46" s="67">
        <v>1255</v>
      </c>
      <c r="F46" s="67">
        <v>1584</v>
      </c>
      <c r="G46" s="67">
        <v>1690</v>
      </c>
      <c r="H46" s="78" t="s">
        <v>370</v>
      </c>
      <c r="I46" s="82">
        <f>N46+O46+P46</f>
        <v>1.9535</v>
      </c>
      <c r="J46" s="78">
        <f>I46*0.01</f>
        <v>0.019535</v>
      </c>
      <c r="K46" s="86">
        <f>INDEX(Capratexcounty!$B$2:$C$15,MATCH($H46,Capratexcounty!$B$2:$B$15,0),2)</f>
        <v>0.08</v>
      </c>
      <c r="L46" s="83" t="s">
        <v>222</v>
      </c>
      <c r="M46" s="83">
        <v>1.3982</v>
      </c>
      <c r="N46" s="83">
        <v>1.3378</v>
      </c>
      <c r="O46" s="83">
        <v>0.0058</v>
      </c>
      <c r="P46" s="83">
        <v>0.6099</v>
      </c>
    </row>
    <row r="47" spans="1:16" ht="27" thickBot="1">
      <c r="A47" s="4">
        <v>8123</v>
      </c>
      <c r="B47" s="66" t="s">
        <v>472</v>
      </c>
      <c r="C47" s="67">
        <v>874</v>
      </c>
      <c r="D47" s="67">
        <v>880</v>
      </c>
      <c r="E47" s="67">
        <v>1158</v>
      </c>
      <c r="F47" s="67">
        <v>1544</v>
      </c>
      <c r="G47" s="67">
        <v>1556</v>
      </c>
      <c r="H47" s="78" t="s">
        <v>371</v>
      </c>
      <c r="I47" s="82">
        <f>N47+O47+P47</f>
        <v>1.7805</v>
      </c>
      <c r="J47" s="78">
        <f>I47*0.01</f>
        <v>0.017805</v>
      </c>
      <c r="K47" s="86">
        <f>INDEX(Capratexcounty!$B$2:$C$15,MATCH($H47,Capratexcounty!$B$2:$B$15,0),2)</f>
        <v>0.08</v>
      </c>
      <c r="L47" s="83" t="s">
        <v>144</v>
      </c>
      <c r="M47" s="83">
        <v>1.1963</v>
      </c>
      <c r="N47" s="83">
        <v>1.3334</v>
      </c>
      <c r="O47" s="83">
        <v>0.0026</v>
      </c>
      <c r="P47" s="83">
        <v>0.4445</v>
      </c>
    </row>
    <row r="48" spans="1:16" ht="15.75" thickBot="1">
      <c r="A48" s="4">
        <v>5126</v>
      </c>
      <c r="B48" s="66" t="s">
        <v>440</v>
      </c>
      <c r="C48" s="67">
        <v>730</v>
      </c>
      <c r="D48" s="67">
        <v>746</v>
      </c>
      <c r="E48" s="67">
        <v>843</v>
      </c>
      <c r="F48" s="67">
        <v>1143</v>
      </c>
      <c r="G48" s="67">
        <v>1169</v>
      </c>
      <c r="H48" s="78" t="s">
        <v>367</v>
      </c>
      <c r="I48" s="82">
        <f>N48+O48+P48</f>
        <v>1.9405000000000001</v>
      </c>
      <c r="J48" s="78">
        <f>I48*0.01</f>
        <v>0.019405000000000002</v>
      </c>
      <c r="K48" s="86">
        <f>INDEX(Capratexcounty!$B$2:$C$15,MATCH($H48,Capratexcounty!$B$2:$B$15,0),2)</f>
        <v>0.08</v>
      </c>
      <c r="L48" s="83" t="s">
        <v>116</v>
      </c>
      <c r="M48" s="83">
        <v>1.2371</v>
      </c>
      <c r="N48" s="83">
        <v>1.2019</v>
      </c>
      <c r="O48" s="83">
        <v>0</v>
      </c>
      <c r="P48" s="83">
        <v>0.7386</v>
      </c>
    </row>
    <row r="49" spans="1:16" ht="27" thickBot="1">
      <c r="A49" s="4">
        <v>11129</v>
      </c>
      <c r="B49" s="66" t="s">
        <v>520</v>
      </c>
      <c r="C49" s="67">
        <v>904</v>
      </c>
      <c r="D49" s="67">
        <v>911</v>
      </c>
      <c r="E49" s="67">
        <v>1088</v>
      </c>
      <c r="F49" s="67">
        <v>1440</v>
      </c>
      <c r="G49" s="67">
        <v>1825</v>
      </c>
      <c r="H49" s="78" t="s">
        <v>372</v>
      </c>
      <c r="I49" s="82">
        <f>N49+O49+P49</f>
        <v>1.6903000000000001</v>
      </c>
      <c r="J49" s="78">
        <f>I49*0.01</f>
        <v>0.016903</v>
      </c>
      <c r="K49" s="86">
        <f>INDEX(Capratexcounty!$B$2:$C$15,MATCH($H49,Capratexcounty!$B$2:$B$15,0),2)</f>
        <v>0.08</v>
      </c>
      <c r="L49" s="83" t="s">
        <v>192</v>
      </c>
      <c r="M49" s="83">
        <v>1.1276</v>
      </c>
      <c r="N49" s="83">
        <v>1.2978</v>
      </c>
      <c r="O49" s="83">
        <v>0.0044</v>
      </c>
      <c r="P49" s="83">
        <v>0.3881</v>
      </c>
    </row>
    <row r="50" spans="1:16" ht="27" thickBot="1">
      <c r="A50" s="4">
        <v>14132</v>
      </c>
      <c r="B50" s="66" t="s">
        <v>594</v>
      </c>
      <c r="C50" s="70">
        <v>841</v>
      </c>
      <c r="D50" s="70">
        <v>982</v>
      </c>
      <c r="E50" s="70">
        <v>1129</v>
      </c>
      <c r="F50" s="70">
        <v>1536</v>
      </c>
      <c r="G50" s="70">
        <v>1542</v>
      </c>
      <c r="H50" s="78" t="s">
        <v>364</v>
      </c>
      <c r="I50" s="82">
        <f>N50+O50+P50</f>
        <v>1.7031</v>
      </c>
      <c r="J50" s="78">
        <f>I50*0.01</f>
        <v>0.017031</v>
      </c>
      <c r="K50" s="86">
        <f>INDEX(Capratexcounty!$B$2:$C$15,MATCH($H50,Capratexcounty!$B$2:$B$15,0),2)</f>
        <v>0.08</v>
      </c>
      <c r="L50" s="83" t="s">
        <v>266</v>
      </c>
      <c r="M50" s="83">
        <v>1.2377</v>
      </c>
      <c r="N50" s="83">
        <v>1.2869</v>
      </c>
      <c r="O50" s="83">
        <v>0.0056</v>
      </c>
      <c r="P50" s="83">
        <v>0.4106</v>
      </c>
    </row>
    <row r="51" spans="1:16" ht="27" thickBot="1">
      <c r="A51" s="4">
        <v>10135</v>
      </c>
      <c r="B51" s="66" t="s">
        <v>501</v>
      </c>
      <c r="C51" s="70">
        <v>706</v>
      </c>
      <c r="D51" s="70">
        <v>844</v>
      </c>
      <c r="E51" s="70">
        <v>953</v>
      </c>
      <c r="F51" s="70">
        <v>1241</v>
      </c>
      <c r="G51" s="70">
        <v>1318</v>
      </c>
      <c r="H51" s="78" t="s">
        <v>362</v>
      </c>
      <c r="I51" s="82">
        <f>N51+O51+P51</f>
        <v>1.8518</v>
      </c>
      <c r="J51" s="78">
        <f>I51*0.01</f>
        <v>0.018518</v>
      </c>
      <c r="K51" s="86">
        <f>INDEX(Capratexcounty!$B$2:$C$15,MATCH($H51,Capratexcounty!$B$2:$B$15,0),2)</f>
        <v>0.08</v>
      </c>
      <c r="L51" s="83" t="s">
        <v>174</v>
      </c>
      <c r="M51" s="83">
        <v>1.2365</v>
      </c>
      <c r="N51" s="83">
        <v>1.3051</v>
      </c>
      <c r="O51" s="83">
        <v>0.0034</v>
      </c>
      <c r="P51" s="83">
        <v>0.5433</v>
      </c>
    </row>
    <row r="52" spans="1:16" ht="27" thickBot="1">
      <c r="A52" s="4">
        <v>4138</v>
      </c>
      <c r="B52" s="66" t="s">
        <v>422</v>
      </c>
      <c r="C52" s="70">
        <v>1139</v>
      </c>
      <c r="D52" s="70">
        <v>1238</v>
      </c>
      <c r="E52" s="70">
        <v>1615</v>
      </c>
      <c r="F52" s="70">
        <v>1982</v>
      </c>
      <c r="G52" s="70">
        <v>2170</v>
      </c>
      <c r="H52" s="78" t="s">
        <v>373</v>
      </c>
      <c r="I52" s="82">
        <f>N52+O52+P52</f>
        <v>1.4996999999999998</v>
      </c>
      <c r="J52" s="78">
        <f>I52*0.01</f>
        <v>0.014996999999999998</v>
      </c>
      <c r="K52" s="86">
        <f>INDEX(Capratexcounty!$B$2:$C$15,MATCH($H52,Capratexcounty!$B$2:$B$15,0),2)</f>
        <v>0.0675</v>
      </c>
      <c r="L52" s="83" t="s">
        <v>98</v>
      </c>
      <c r="M52" s="83">
        <v>1.235</v>
      </c>
      <c r="N52" s="83">
        <v>1.3011</v>
      </c>
      <c r="O52" s="83">
        <v>0.0004</v>
      </c>
      <c r="P52" s="83">
        <v>0.1982</v>
      </c>
    </row>
    <row r="53" spans="1:16" ht="15.75" thickBot="1">
      <c r="A53" s="4">
        <v>9141</v>
      </c>
      <c r="B53" s="66" t="s">
        <v>484</v>
      </c>
      <c r="C53" s="70">
        <v>852</v>
      </c>
      <c r="D53" s="70">
        <v>857</v>
      </c>
      <c r="E53" s="70">
        <v>1125</v>
      </c>
      <c r="F53" s="70">
        <v>1427</v>
      </c>
      <c r="G53" s="70">
        <v>1511</v>
      </c>
      <c r="H53" s="78" t="s">
        <v>374</v>
      </c>
      <c r="I53" s="82">
        <f>N53+O53+P53</f>
        <v>1.8681999999999999</v>
      </c>
      <c r="J53" s="78">
        <f>I53*0.01</f>
        <v>0.018682</v>
      </c>
      <c r="K53" s="86">
        <f>INDEX(Capratexcounty!$B$2:$C$15,MATCH($H53,Capratexcounty!$B$2:$B$15,0),2)</f>
        <v>0.08</v>
      </c>
      <c r="L53" s="83" t="s">
        <v>156</v>
      </c>
      <c r="M53" s="83">
        <v>1.1792</v>
      </c>
      <c r="N53" s="83">
        <v>1.2417</v>
      </c>
      <c r="O53" s="83">
        <v>0</v>
      </c>
      <c r="P53" s="83">
        <v>0.6265</v>
      </c>
    </row>
    <row r="54" spans="1:16" ht="15.75" thickBot="1">
      <c r="A54" s="4">
        <v>14144</v>
      </c>
      <c r="B54" s="66" t="s">
        <v>595</v>
      </c>
      <c r="C54" s="70">
        <v>841</v>
      </c>
      <c r="D54" s="70">
        <v>982</v>
      </c>
      <c r="E54" s="70">
        <v>1129</v>
      </c>
      <c r="F54" s="70">
        <v>1536</v>
      </c>
      <c r="G54" s="70">
        <v>1542</v>
      </c>
      <c r="H54" s="78" t="s">
        <v>364</v>
      </c>
      <c r="I54" s="82">
        <f>N54+O54+P54</f>
        <v>2.0898</v>
      </c>
      <c r="J54" s="78">
        <f>I54*0.01</f>
        <v>0.020898</v>
      </c>
      <c r="K54" s="86">
        <f>INDEX(Capratexcounty!$B$2:$C$15,MATCH($H54,Capratexcounty!$B$2:$B$15,0),2)</f>
        <v>0.08</v>
      </c>
      <c r="L54" s="83" t="s">
        <v>267</v>
      </c>
      <c r="M54" s="83">
        <v>1.2786</v>
      </c>
      <c r="N54" s="83">
        <v>1.3295</v>
      </c>
      <c r="O54" s="83">
        <v>0.0039</v>
      </c>
      <c r="P54" s="83">
        <v>0.7564</v>
      </c>
    </row>
    <row r="55" spans="1:16" ht="27" thickBot="1">
      <c r="A55" s="4">
        <v>11147</v>
      </c>
      <c r="B55" s="66" t="s">
        <v>521</v>
      </c>
      <c r="C55" s="70">
        <v>904</v>
      </c>
      <c r="D55" s="70">
        <v>911</v>
      </c>
      <c r="E55" s="70">
        <v>1088</v>
      </c>
      <c r="F55" s="70">
        <v>1440</v>
      </c>
      <c r="G55" s="70">
        <v>1825</v>
      </c>
      <c r="H55" s="78" t="s">
        <v>372</v>
      </c>
      <c r="I55" s="82">
        <f>N55+O55+P55</f>
        <v>1.8996</v>
      </c>
      <c r="J55" s="78">
        <f>I55*0.01</f>
        <v>0.018996</v>
      </c>
      <c r="K55" s="86">
        <f>INDEX(Capratexcounty!$B$2:$C$15,MATCH($H55,Capratexcounty!$B$2:$B$15,0),2)</f>
        <v>0.08</v>
      </c>
      <c r="L55" s="83" t="s">
        <v>193</v>
      </c>
      <c r="M55" s="83">
        <v>1.3457</v>
      </c>
      <c r="N55" s="83">
        <v>1.4051</v>
      </c>
      <c r="O55" s="83">
        <v>0.0021</v>
      </c>
      <c r="P55" s="83">
        <v>0.4924</v>
      </c>
    </row>
    <row r="56" spans="1:16" ht="27" thickBot="1">
      <c r="A56" s="4">
        <v>11150</v>
      </c>
      <c r="B56" s="66" t="s">
        <v>522</v>
      </c>
      <c r="C56" s="70">
        <v>904</v>
      </c>
      <c r="D56" s="70">
        <v>911</v>
      </c>
      <c r="E56" s="70">
        <v>1088</v>
      </c>
      <c r="F56" s="70">
        <v>1440</v>
      </c>
      <c r="G56" s="70">
        <v>1825</v>
      </c>
      <c r="H56" s="78" t="s">
        <v>372</v>
      </c>
      <c r="I56" s="82">
        <f>N56+O56+P56</f>
        <v>1.7656999999999998</v>
      </c>
      <c r="J56" s="78">
        <f>I56*0.01</f>
        <v>0.017657</v>
      </c>
      <c r="K56" s="86">
        <f>INDEX(Capratexcounty!$B$2:$C$15,MATCH($H56,Capratexcounty!$B$2:$B$15,0),2)</f>
        <v>0.08</v>
      </c>
      <c r="L56" s="83" t="s">
        <v>194</v>
      </c>
      <c r="M56" s="83">
        <v>1.2662</v>
      </c>
      <c r="N56" s="83">
        <v>1.3423</v>
      </c>
      <c r="O56" s="83">
        <v>0.001</v>
      </c>
      <c r="P56" s="83">
        <v>0.4224</v>
      </c>
    </row>
    <row r="57" spans="1:16" ht="27" thickBot="1">
      <c r="A57" s="4">
        <v>4153</v>
      </c>
      <c r="B57" s="66" t="s">
        <v>423</v>
      </c>
      <c r="C57" s="70">
        <v>1139</v>
      </c>
      <c r="D57" s="70">
        <v>1238</v>
      </c>
      <c r="E57" s="70">
        <v>1615</v>
      </c>
      <c r="F57" s="70">
        <v>1982</v>
      </c>
      <c r="G57" s="70">
        <v>2170</v>
      </c>
      <c r="H57" s="78" t="s">
        <v>373</v>
      </c>
      <c r="I57" s="82">
        <f>N57+O57+P57</f>
        <v>1.761</v>
      </c>
      <c r="J57" s="78">
        <f>I57*0.01</f>
        <v>0.01761</v>
      </c>
      <c r="K57" s="86">
        <f>INDEX(Capratexcounty!$B$2:$C$15,MATCH($H57,Capratexcounty!$B$2:$B$15,0),2)</f>
        <v>0.0675</v>
      </c>
      <c r="L57" s="83" t="s">
        <v>99</v>
      </c>
      <c r="M57" s="83">
        <v>1.129</v>
      </c>
      <c r="N57" s="83">
        <v>1.3393</v>
      </c>
      <c r="O57" s="83">
        <v>0</v>
      </c>
      <c r="P57" s="83">
        <v>0.4217</v>
      </c>
    </row>
    <row r="58" spans="1:16" ht="15.75" thickBot="1">
      <c r="A58" s="4">
        <v>5156</v>
      </c>
      <c r="B58" s="66" t="s">
        <v>441</v>
      </c>
      <c r="C58" s="70">
        <v>730</v>
      </c>
      <c r="D58" s="70">
        <v>746</v>
      </c>
      <c r="E58" s="70">
        <v>843</v>
      </c>
      <c r="F58" s="70">
        <v>1143</v>
      </c>
      <c r="G58" s="70">
        <v>1169</v>
      </c>
      <c r="H58" s="78" t="s">
        <v>367</v>
      </c>
      <c r="I58" s="82">
        <f>N58+O58+P58</f>
        <v>2.0267</v>
      </c>
      <c r="J58" s="78">
        <f>I58*0.01</f>
        <v>0.020267</v>
      </c>
      <c r="K58" s="86">
        <f>INDEX(Capratexcounty!$B$2:$C$15,MATCH($H58,Capratexcounty!$B$2:$B$15,0),2)</f>
        <v>0.08</v>
      </c>
      <c r="L58" s="83" t="s">
        <v>117</v>
      </c>
      <c r="M58" s="83">
        <v>1.2418</v>
      </c>
      <c r="N58" s="83">
        <v>1.3442</v>
      </c>
      <c r="O58" s="83">
        <v>0.0043</v>
      </c>
      <c r="P58" s="83">
        <v>0.6782</v>
      </c>
    </row>
    <row r="59" spans="1:16" ht="15.75" thickBot="1">
      <c r="A59" s="4">
        <v>9159</v>
      </c>
      <c r="B59" s="66" t="s">
        <v>485</v>
      </c>
      <c r="C59" s="70">
        <v>852</v>
      </c>
      <c r="D59" s="70">
        <v>857</v>
      </c>
      <c r="E59" s="70">
        <v>1125</v>
      </c>
      <c r="F59" s="70">
        <v>1427</v>
      </c>
      <c r="G59" s="70">
        <v>1511</v>
      </c>
      <c r="H59" s="78" t="s">
        <v>374</v>
      </c>
      <c r="I59" s="82">
        <f>N59+O59+P59</f>
        <v>1.8514</v>
      </c>
      <c r="J59" s="78">
        <f>I59*0.01</f>
        <v>0.018514</v>
      </c>
      <c r="K59" s="86">
        <f>INDEX(Capratexcounty!$B$2:$C$15,MATCH($H59,Capratexcounty!$B$2:$B$15,0),2)</f>
        <v>0.08</v>
      </c>
      <c r="L59" s="83" t="s">
        <v>157</v>
      </c>
      <c r="M59" s="83">
        <v>1.1828</v>
      </c>
      <c r="N59" s="83">
        <v>1.2685</v>
      </c>
      <c r="O59" s="83">
        <v>0.0055</v>
      </c>
      <c r="P59" s="83">
        <v>0.5774</v>
      </c>
    </row>
    <row r="60" spans="1:16" ht="27" thickBot="1">
      <c r="A60" s="4">
        <v>1162</v>
      </c>
      <c r="B60" s="66" t="s">
        <v>383</v>
      </c>
      <c r="C60" s="70">
        <v>842</v>
      </c>
      <c r="D60" s="70">
        <v>947</v>
      </c>
      <c r="E60" s="70">
        <v>1192</v>
      </c>
      <c r="F60" s="70">
        <v>1549</v>
      </c>
      <c r="G60" s="70">
        <v>1601</v>
      </c>
      <c r="H60" s="78" t="s">
        <v>361</v>
      </c>
      <c r="I60" s="82">
        <f>N60+O60+P60</f>
        <v>1.7488</v>
      </c>
      <c r="J60" s="78">
        <f>I60*0.01</f>
        <v>0.017488</v>
      </c>
      <c r="K60" s="86">
        <f>INDEX(Capratexcounty!$B$2:$C$15,MATCH($H60,Capratexcounty!$B$2:$B$15,0),2)</f>
        <v>0.08</v>
      </c>
      <c r="L60" s="83" t="s">
        <v>40</v>
      </c>
      <c r="M60" s="83">
        <v>1.4351</v>
      </c>
      <c r="N60" s="83">
        <v>1.3951</v>
      </c>
      <c r="O60" s="83">
        <v>0.0009</v>
      </c>
      <c r="P60" s="83">
        <v>0.3528</v>
      </c>
    </row>
    <row r="61" spans="1:16" ht="27" thickBot="1">
      <c r="A61" s="4">
        <v>10165</v>
      </c>
      <c r="B61" s="66" t="s">
        <v>502</v>
      </c>
      <c r="C61" s="70">
        <v>706</v>
      </c>
      <c r="D61" s="70">
        <v>844</v>
      </c>
      <c r="E61" s="70">
        <v>953</v>
      </c>
      <c r="F61" s="70">
        <v>1241</v>
      </c>
      <c r="G61" s="70">
        <v>1318</v>
      </c>
      <c r="H61" s="78" t="s">
        <v>362</v>
      </c>
      <c r="I61" s="82">
        <f>N61+O61+P61</f>
        <v>1.3504</v>
      </c>
      <c r="J61" s="78">
        <f>I61*0.01</f>
        <v>0.013504</v>
      </c>
      <c r="K61" s="86">
        <f>INDEX(Capratexcounty!$B$2:$C$15,MATCH($H61,Capratexcounty!$B$2:$B$15,0),2)</f>
        <v>0.08</v>
      </c>
      <c r="L61" s="83" t="s">
        <v>175</v>
      </c>
      <c r="M61" s="83">
        <v>1.2817</v>
      </c>
      <c r="N61" s="83">
        <v>1.3472</v>
      </c>
      <c r="O61" s="83">
        <v>0.0032</v>
      </c>
      <c r="P61" s="83">
        <v>0</v>
      </c>
    </row>
    <row r="62" spans="1:16" ht="27" thickBot="1">
      <c r="A62" s="4">
        <v>10168</v>
      </c>
      <c r="B62" s="66" t="s">
        <v>503</v>
      </c>
      <c r="C62" s="70">
        <v>706</v>
      </c>
      <c r="D62" s="70">
        <v>844</v>
      </c>
      <c r="E62" s="70">
        <v>953</v>
      </c>
      <c r="F62" s="70">
        <v>1241</v>
      </c>
      <c r="G62" s="70">
        <v>1318</v>
      </c>
      <c r="H62" s="78" t="s">
        <v>362</v>
      </c>
      <c r="I62" s="82">
        <f>N62+O62+P62</f>
        <v>1.8619</v>
      </c>
      <c r="J62" s="78">
        <f>I62*0.01</f>
        <v>0.018619</v>
      </c>
      <c r="K62" s="86">
        <f>INDEX(Capratexcounty!$B$2:$C$15,MATCH($H62,Capratexcounty!$B$2:$B$15,0),2)</f>
        <v>0.08</v>
      </c>
      <c r="L62" s="83" t="s">
        <v>176</v>
      </c>
      <c r="M62" s="83">
        <v>1.3917</v>
      </c>
      <c r="N62" s="83">
        <v>1.3524</v>
      </c>
      <c r="O62" s="83">
        <v>0.0019</v>
      </c>
      <c r="P62" s="83">
        <v>0.5076</v>
      </c>
    </row>
    <row r="63" spans="1:16" ht="15.75" thickBot="1">
      <c r="A63" s="4">
        <v>11171</v>
      </c>
      <c r="B63" s="66" t="s">
        <v>523</v>
      </c>
      <c r="C63" s="70">
        <v>904</v>
      </c>
      <c r="D63" s="70">
        <v>911</v>
      </c>
      <c r="E63" s="70">
        <v>1088</v>
      </c>
      <c r="F63" s="70">
        <v>1440</v>
      </c>
      <c r="G63" s="70">
        <v>1825</v>
      </c>
      <c r="H63" s="78" t="s">
        <v>372</v>
      </c>
      <c r="I63" s="82">
        <f>N63+O63+P63</f>
        <v>1.8334000000000001</v>
      </c>
      <c r="J63" s="78">
        <f>I63*0.01</f>
        <v>0.018334000000000003</v>
      </c>
      <c r="K63" s="86">
        <f>INDEX(Capratexcounty!$B$2:$C$15,MATCH($H63,Capratexcounty!$B$2:$B$15,0),2)</f>
        <v>0.08</v>
      </c>
      <c r="L63" s="83" t="s">
        <v>195</v>
      </c>
      <c r="M63" s="83">
        <v>1.2875</v>
      </c>
      <c r="N63" s="83">
        <v>1.3136</v>
      </c>
      <c r="O63" s="83">
        <v>0.0018</v>
      </c>
      <c r="P63" s="83">
        <v>0.518</v>
      </c>
    </row>
    <row r="64" spans="1:16" ht="27" thickBot="1">
      <c r="A64" s="4">
        <v>3174</v>
      </c>
      <c r="B64" s="66" t="s">
        <v>405</v>
      </c>
      <c r="C64" s="71">
        <v>810</v>
      </c>
      <c r="D64" s="71">
        <v>845</v>
      </c>
      <c r="E64" s="71">
        <v>954</v>
      </c>
      <c r="F64" s="71">
        <v>1167</v>
      </c>
      <c r="G64" s="71">
        <v>1625</v>
      </c>
      <c r="H64" s="78" t="s">
        <v>369</v>
      </c>
      <c r="I64" s="82">
        <f>N64+O64+P64</f>
        <v>1.863</v>
      </c>
      <c r="J64" s="78">
        <f>I64*0.01</f>
        <v>0.01863</v>
      </c>
      <c r="K64" s="86">
        <f>INDEX(Capratexcounty!$B$2:$C$15,MATCH($H64,Capratexcounty!$B$2:$B$15,0),2)</f>
        <v>0.08</v>
      </c>
      <c r="L64" s="83" t="s">
        <v>80</v>
      </c>
      <c r="M64" s="83">
        <v>1.3081</v>
      </c>
      <c r="N64" s="83">
        <v>1.3726</v>
      </c>
      <c r="O64" s="83">
        <v>0</v>
      </c>
      <c r="P64" s="83">
        <v>0.4904</v>
      </c>
    </row>
    <row r="65" spans="1:16" ht="15.75" thickBot="1">
      <c r="A65" s="4">
        <v>10177</v>
      </c>
      <c r="B65" s="66" t="s">
        <v>504</v>
      </c>
      <c r="C65" s="70">
        <v>706</v>
      </c>
      <c r="D65" s="70">
        <v>844</v>
      </c>
      <c r="E65" s="70">
        <v>953</v>
      </c>
      <c r="F65" s="70">
        <v>1241</v>
      </c>
      <c r="G65" s="70">
        <v>1318</v>
      </c>
      <c r="H65" s="78" t="s">
        <v>362</v>
      </c>
      <c r="I65" s="82">
        <f>N65+O65+P65</f>
        <v>1.6919</v>
      </c>
      <c r="J65" s="78">
        <f>I65*0.01</f>
        <v>0.016919</v>
      </c>
      <c r="K65" s="86">
        <f>INDEX(Capratexcounty!$B$2:$C$15,MATCH($H65,Capratexcounty!$B$2:$B$15,0),2)</f>
        <v>0.08</v>
      </c>
      <c r="L65" s="83" t="s">
        <v>177</v>
      </c>
      <c r="M65" s="83">
        <v>1.0949</v>
      </c>
      <c r="N65" s="83">
        <v>1.33</v>
      </c>
      <c r="O65" s="83">
        <v>0.0026</v>
      </c>
      <c r="P65" s="83">
        <v>0.3593</v>
      </c>
    </row>
    <row r="66" spans="1:16" ht="27" thickBot="1">
      <c r="A66" s="4">
        <v>2180</v>
      </c>
      <c r="B66" s="66" t="s">
        <v>345</v>
      </c>
      <c r="C66" s="70">
        <v>753</v>
      </c>
      <c r="D66" s="70">
        <v>821</v>
      </c>
      <c r="E66" s="70">
        <v>935</v>
      </c>
      <c r="F66" s="70">
        <v>1262</v>
      </c>
      <c r="G66" s="70">
        <v>1267</v>
      </c>
      <c r="H66" s="78" t="s">
        <v>365</v>
      </c>
      <c r="I66" s="82">
        <f>N66+O66+P66</f>
        <v>1.5754000000000001</v>
      </c>
      <c r="J66" s="78">
        <f>I66*0.01</f>
        <v>0.015754</v>
      </c>
      <c r="K66" s="86">
        <f>INDEX(Capratexcounty!$B$2:$C$15,MATCH($H66,Capratexcounty!$B$2:$B$15,0),2)</f>
        <v>0.08</v>
      </c>
      <c r="L66" s="83" t="s">
        <v>62</v>
      </c>
      <c r="M66" s="83">
        <v>1.2702</v>
      </c>
      <c r="N66" s="83">
        <v>1.2962</v>
      </c>
      <c r="O66" s="83">
        <v>0.0016</v>
      </c>
      <c r="P66" s="83">
        <v>0.2776</v>
      </c>
    </row>
    <row r="67" spans="1:16" ht="15.75" thickBot="1">
      <c r="A67" s="4">
        <v>13183</v>
      </c>
      <c r="B67" s="66" t="s">
        <v>569</v>
      </c>
      <c r="C67" s="70">
        <v>803</v>
      </c>
      <c r="D67" s="70">
        <v>945</v>
      </c>
      <c r="E67" s="70">
        <v>1150</v>
      </c>
      <c r="F67" s="70">
        <v>1426</v>
      </c>
      <c r="G67" s="70">
        <v>1545</v>
      </c>
      <c r="H67" s="78" t="s">
        <v>366</v>
      </c>
      <c r="I67" s="82">
        <f>N67+O67+P67</f>
        <v>1.6387</v>
      </c>
      <c r="J67" s="78">
        <f>I67*0.01</f>
        <v>0.016387000000000002</v>
      </c>
      <c r="K67" s="86">
        <f>INDEX(Capratexcounty!$B$2:$C$15,MATCH($H67,Capratexcounty!$B$2:$B$15,0),2)</f>
        <v>0.08</v>
      </c>
      <c r="L67" s="83" t="s">
        <v>241</v>
      </c>
      <c r="M67" s="83">
        <v>1.3764</v>
      </c>
      <c r="N67" s="83">
        <v>1.2659</v>
      </c>
      <c r="O67" s="83">
        <v>0.0001</v>
      </c>
      <c r="P67" s="83">
        <v>0.3727</v>
      </c>
    </row>
    <row r="68" spans="1:16" ht="27" thickBot="1">
      <c r="A68" s="4">
        <v>13186</v>
      </c>
      <c r="B68" s="66" t="s">
        <v>570</v>
      </c>
      <c r="C68" s="70">
        <v>803</v>
      </c>
      <c r="D68" s="70">
        <v>945</v>
      </c>
      <c r="E68" s="70">
        <v>1150</v>
      </c>
      <c r="F68" s="70">
        <v>1426</v>
      </c>
      <c r="G68" s="70">
        <v>1545</v>
      </c>
      <c r="H68" s="78" t="s">
        <v>366</v>
      </c>
      <c r="I68" s="82">
        <f>N68+O68+P68</f>
        <v>1.6484</v>
      </c>
      <c r="J68" s="78">
        <f>I68*0.01</f>
        <v>0.016484000000000002</v>
      </c>
      <c r="K68" s="86">
        <f>INDEX(Capratexcounty!$B$2:$C$15,MATCH($H68,Capratexcounty!$B$2:$B$15,0),2)</f>
        <v>0.08</v>
      </c>
      <c r="L68" s="83" t="s">
        <v>242</v>
      </c>
      <c r="M68" s="83">
        <v>1.4805</v>
      </c>
      <c r="N68" s="83">
        <v>1.3417</v>
      </c>
      <c r="O68" s="83">
        <v>0.0051</v>
      </c>
      <c r="P68" s="83">
        <v>0.3016</v>
      </c>
    </row>
    <row r="69" spans="1:16" ht="27" thickBot="1">
      <c r="A69" s="4">
        <v>12189</v>
      </c>
      <c r="B69" s="66" t="s">
        <v>551</v>
      </c>
      <c r="C69" s="67">
        <v>839</v>
      </c>
      <c r="D69" s="67">
        <v>953</v>
      </c>
      <c r="E69" s="67">
        <v>1255</v>
      </c>
      <c r="F69" s="67">
        <v>1584</v>
      </c>
      <c r="G69" s="67">
        <v>1690</v>
      </c>
      <c r="H69" s="78" t="s">
        <v>370</v>
      </c>
      <c r="I69" s="82">
        <f>N69+O69+P69</f>
        <v>1.9075</v>
      </c>
      <c r="J69" s="78">
        <f>I69*0.01</f>
        <v>0.019075</v>
      </c>
      <c r="K69" s="86">
        <f>INDEX(Capratexcounty!$B$2:$C$15,MATCH($H69,Capratexcounty!$B$2:$B$15,0),2)</f>
        <v>0.08</v>
      </c>
      <c r="L69" s="83" t="s">
        <v>223</v>
      </c>
      <c r="M69" s="83">
        <v>1.3736</v>
      </c>
      <c r="N69" s="83">
        <v>1.3215</v>
      </c>
      <c r="O69" s="83">
        <v>0.0014</v>
      </c>
      <c r="P69" s="83">
        <v>0.5846</v>
      </c>
    </row>
    <row r="70" spans="1:16" ht="27" thickBot="1">
      <c r="A70" s="4">
        <v>5192</v>
      </c>
      <c r="B70" s="66" t="s">
        <v>442</v>
      </c>
      <c r="C70" s="67">
        <v>730</v>
      </c>
      <c r="D70" s="67">
        <v>746</v>
      </c>
      <c r="E70" s="67">
        <v>843</v>
      </c>
      <c r="F70" s="67">
        <v>1143</v>
      </c>
      <c r="G70" s="67">
        <v>1169</v>
      </c>
      <c r="H70" s="78" t="s">
        <v>367</v>
      </c>
      <c r="I70" s="82">
        <f>N70+O70+P70</f>
        <v>2.231</v>
      </c>
      <c r="J70" s="78">
        <f>I70*0.01</f>
        <v>0.02231</v>
      </c>
      <c r="K70" s="86">
        <f>INDEX(Capratexcounty!$B$2:$C$15,MATCH($H70,Capratexcounty!$B$2:$B$15,0),2)</f>
        <v>0.08</v>
      </c>
      <c r="L70" s="83" t="s">
        <v>118</v>
      </c>
      <c r="M70" s="83">
        <v>1.466</v>
      </c>
      <c r="N70" s="83">
        <v>1.4395</v>
      </c>
      <c r="O70" s="83">
        <v>0</v>
      </c>
      <c r="P70" s="83">
        <v>0.7915</v>
      </c>
    </row>
    <row r="71" spans="1:16" ht="27" thickBot="1">
      <c r="A71" s="4">
        <v>12195</v>
      </c>
      <c r="B71" s="66" t="s">
        <v>552</v>
      </c>
      <c r="C71" s="67">
        <v>839</v>
      </c>
      <c r="D71" s="67">
        <v>953</v>
      </c>
      <c r="E71" s="67">
        <v>1255</v>
      </c>
      <c r="F71" s="67">
        <v>1584</v>
      </c>
      <c r="G71" s="67">
        <v>1690</v>
      </c>
      <c r="H71" s="78" t="s">
        <v>370</v>
      </c>
      <c r="I71" s="82">
        <f>N71+O71+P71</f>
        <v>1.9184</v>
      </c>
      <c r="J71" s="78">
        <f>I71*0.01</f>
        <v>0.019184000000000003</v>
      </c>
      <c r="K71" s="86">
        <f>INDEX(Capratexcounty!$B$2:$C$15,MATCH($H71,Capratexcounty!$B$2:$B$15,0),2)</f>
        <v>0.08</v>
      </c>
      <c r="L71" s="83" t="s">
        <v>224</v>
      </c>
      <c r="M71" s="83">
        <v>1.4129</v>
      </c>
      <c r="N71" s="83">
        <v>1.3521</v>
      </c>
      <c r="O71" s="83">
        <v>0.0023</v>
      </c>
      <c r="P71" s="83">
        <v>0.564</v>
      </c>
    </row>
    <row r="72" spans="1:16" ht="15.75" thickBot="1">
      <c r="A72" s="4">
        <v>8198</v>
      </c>
      <c r="B72" s="66" t="s">
        <v>473</v>
      </c>
      <c r="C72" s="67">
        <v>874</v>
      </c>
      <c r="D72" s="67">
        <v>880</v>
      </c>
      <c r="E72" s="67">
        <v>1158</v>
      </c>
      <c r="F72" s="67">
        <v>1544</v>
      </c>
      <c r="G72" s="67">
        <v>1556</v>
      </c>
      <c r="H72" s="78" t="s">
        <v>371</v>
      </c>
      <c r="I72" s="82">
        <f>N72+O72+P72</f>
        <v>1.8916</v>
      </c>
      <c r="J72" s="78">
        <f>I72*0.01</f>
        <v>0.018916</v>
      </c>
      <c r="K72" s="86">
        <f>INDEX(Capratexcounty!$B$2:$C$15,MATCH($H72,Capratexcounty!$B$2:$B$15,0),2)</f>
        <v>0.08</v>
      </c>
      <c r="L72" s="83" t="s">
        <v>145</v>
      </c>
      <c r="M72" s="83">
        <v>1.2668</v>
      </c>
      <c r="N72" s="83">
        <v>1.3329</v>
      </c>
      <c r="O72" s="83">
        <v>0.0028</v>
      </c>
      <c r="P72" s="83">
        <v>0.5559</v>
      </c>
    </row>
    <row r="73" spans="1:16" ht="15.75" thickBot="1">
      <c r="A73" s="4">
        <v>8201</v>
      </c>
      <c r="B73" s="66" t="s">
        <v>474</v>
      </c>
      <c r="C73" s="67">
        <v>874</v>
      </c>
      <c r="D73" s="67">
        <v>880</v>
      </c>
      <c r="E73" s="67">
        <v>1158</v>
      </c>
      <c r="F73" s="67">
        <v>1544</v>
      </c>
      <c r="G73" s="67">
        <v>1556</v>
      </c>
      <c r="H73" s="78" t="s">
        <v>371</v>
      </c>
      <c r="I73" s="82">
        <f>N73+O73+P73</f>
        <v>1.6962</v>
      </c>
      <c r="J73" s="78">
        <f>I73*0.01</f>
        <v>0.016962</v>
      </c>
      <c r="K73" s="86">
        <f>INDEX(Capratexcounty!$B$2:$C$15,MATCH($H73,Capratexcounty!$B$2:$B$15,0),2)</f>
        <v>0.08</v>
      </c>
      <c r="L73" s="83" t="s">
        <v>146</v>
      </c>
      <c r="M73" s="83">
        <v>1.2687</v>
      </c>
      <c r="N73" s="83">
        <v>1.3649</v>
      </c>
      <c r="O73" s="83">
        <v>0</v>
      </c>
      <c r="P73" s="83">
        <v>0.3313</v>
      </c>
    </row>
    <row r="74" spans="1:16" ht="27" thickBot="1">
      <c r="A74" s="4">
        <v>6204</v>
      </c>
      <c r="B74" s="66" t="s">
        <v>453</v>
      </c>
      <c r="C74" s="67">
        <v>1139</v>
      </c>
      <c r="D74" s="67">
        <v>1238</v>
      </c>
      <c r="E74" s="67">
        <v>1615</v>
      </c>
      <c r="F74" s="67">
        <v>1982</v>
      </c>
      <c r="G74" s="67">
        <v>2170</v>
      </c>
      <c r="H74" s="78" t="s">
        <v>368</v>
      </c>
      <c r="I74" s="82">
        <f>N74+O74+P74</f>
        <v>1.7078000000000002</v>
      </c>
      <c r="J74" s="78">
        <f>I74*0.01</f>
        <v>0.017078000000000003</v>
      </c>
      <c r="K74" s="86">
        <f>INDEX(Capratexcounty!$B$2:$C$15,MATCH($H74,Capratexcounty!$B$2:$B$15,0),2)</f>
        <v>0.0675</v>
      </c>
      <c r="L74" s="83" t="s">
        <v>337</v>
      </c>
      <c r="M74" s="83">
        <v>1.1617</v>
      </c>
      <c r="N74" s="83">
        <v>1.3519</v>
      </c>
      <c r="O74" s="83">
        <v>0.0061</v>
      </c>
      <c r="P74" s="83">
        <v>0.3498</v>
      </c>
    </row>
    <row r="75" spans="1:16" ht="29.25" thickBot="1">
      <c r="A75" s="4">
        <v>4208</v>
      </c>
      <c r="B75" s="66" t="s">
        <v>450</v>
      </c>
      <c r="C75" s="67">
        <v>730</v>
      </c>
      <c r="D75" s="67">
        <v>746</v>
      </c>
      <c r="E75" s="67">
        <v>843</v>
      </c>
      <c r="F75" s="67">
        <v>1143</v>
      </c>
      <c r="G75" s="67">
        <v>1169</v>
      </c>
      <c r="H75" s="78" t="s">
        <v>367</v>
      </c>
      <c r="I75" s="82">
        <f>N75+O75+P75</f>
        <v>1.4432</v>
      </c>
      <c r="J75" s="78">
        <f>I75*0.01</f>
        <v>0.014432</v>
      </c>
      <c r="K75" s="86">
        <f>INDEX(Capratexcounty!$B$2:$C$15,MATCH($H75,Capratexcounty!$B$2:$B$15,0),2)</f>
        <v>0.08</v>
      </c>
      <c r="L75" s="83" t="s">
        <v>360</v>
      </c>
      <c r="M75" s="83">
        <v>0.9012</v>
      </c>
      <c r="N75" s="83">
        <v>1.3621</v>
      </c>
      <c r="O75" s="83">
        <v>0</v>
      </c>
      <c r="P75" s="83">
        <v>0.0811</v>
      </c>
    </row>
    <row r="76" spans="2:16" ht="27" thickBot="1">
      <c r="B76" s="66" t="s">
        <v>620</v>
      </c>
      <c r="C76" s="67">
        <v>1139</v>
      </c>
      <c r="D76" s="67">
        <v>1238</v>
      </c>
      <c r="E76" s="67">
        <v>1615</v>
      </c>
      <c r="F76" s="67">
        <v>1982</v>
      </c>
      <c r="G76" s="67">
        <v>2170</v>
      </c>
      <c r="H76" s="78" t="s">
        <v>373</v>
      </c>
      <c r="I76" s="82">
        <f>N76+O76+P76</f>
        <v>1.7992000000000001</v>
      </c>
      <c r="J76" s="78">
        <f>I76*0.01</f>
        <v>0.017992</v>
      </c>
      <c r="K76" s="86">
        <f>INDEX(Capratexcounty!$B$2:$C$15,MATCH($H76,Capratexcounty!$B$2:$B$15,0),2)</f>
        <v>0.0675</v>
      </c>
      <c r="L76" s="83" t="s">
        <v>100</v>
      </c>
      <c r="M76" s="83">
        <v>1.2551</v>
      </c>
      <c r="N76" s="83">
        <v>1.35</v>
      </c>
      <c r="O76" s="83">
        <v>0.0016</v>
      </c>
      <c r="P76" s="83">
        <v>0.4476</v>
      </c>
    </row>
    <row r="77" spans="2:16" ht="27" thickBot="1">
      <c r="B77" s="66" t="s">
        <v>424</v>
      </c>
      <c r="C77" s="67">
        <v>1139</v>
      </c>
      <c r="D77" s="67">
        <v>1238</v>
      </c>
      <c r="E77" s="67">
        <v>1615</v>
      </c>
      <c r="F77" s="67">
        <v>1982</v>
      </c>
      <c r="G77" s="67">
        <v>2170</v>
      </c>
      <c r="H77" s="78" t="s">
        <v>373</v>
      </c>
      <c r="I77" s="82">
        <f>N77+O77+P77</f>
        <v>1.7992000000000001</v>
      </c>
      <c r="J77" s="78">
        <f>I77*0.01</f>
        <v>0.017992</v>
      </c>
      <c r="K77" s="86">
        <f>INDEX(Capratexcounty!$B$2:$C$15,MATCH($H77,Capratexcounty!$B$2:$B$15,0),2)</f>
        <v>0.0675</v>
      </c>
      <c r="L77" s="83" t="s">
        <v>100</v>
      </c>
      <c r="M77" s="83">
        <v>1.2551</v>
      </c>
      <c r="N77" s="83">
        <v>1.35</v>
      </c>
      <c r="O77" s="83">
        <v>0.0016</v>
      </c>
      <c r="P77" s="83">
        <v>0.4476</v>
      </c>
    </row>
    <row r="78" spans="2:16" ht="27" thickBot="1">
      <c r="B78" s="66" t="s">
        <v>524</v>
      </c>
      <c r="C78" s="67">
        <v>904</v>
      </c>
      <c r="D78" s="67">
        <v>911</v>
      </c>
      <c r="E78" s="67">
        <v>1088</v>
      </c>
      <c r="F78" s="67">
        <v>1440</v>
      </c>
      <c r="G78" s="67">
        <v>1825</v>
      </c>
      <c r="H78" s="78" t="s">
        <v>372</v>
      </c>
      <c r="I78" s="82">
        <f>N78+O78+P78</f>
        <v>2.1287000000000003</v>
      </c>
      <c r="J78" s="78">
        <f>I78*0.01</f>
        <v>0.021287000000000004</v>
      </c>
      <c r="K78" s="86">
        <f>INDEX(Capratexcounty!$B$2:$C$15,MATCH($H78,Capratexcounty!$B$2:$B$15,0),2)</f>
        <v>0.08</v>
      </c>
      <c r="L78" s="83" t="s">
        <v>196</v>
      </c>
      <c r="M78" s="83">
        <v>1.129</v>
      </c>
      <c r="N78" s="83">
        <v>1.2996</v>
      </c>
      <c r="O78" s="83">
        <v>0.0018</v>
      </c>
      <c r="P78" s="83">
        <v>0.8273</v>
      </c>
    </row>
    <row r="79" spans="1:16" ht="15.75" thickBot="1">
      <c r="A79" s="4">
        <v>11216</v>
      </c>
      <c r="B79" s="66" t="s">
        <v>454</v>
      </c>
      <c r="C79" s="67">
        <v>1139</v>
      </c>
      <c r="D79" s="67">
        <v>1238</v>
      </c>
      <c r="E79" s="67">
        <v>1615</v>
      </c>
      <c r="F79" s="67">
        <v>1982</v>
      </c>
      <c r="G79" s="67">
        <v>2170</v>
      </c>
      <c r="H79" s="78" t="s">
        <v>368</v>
      </c>
      <c r="I79" s="82">
        <f>N79+O79+P79</f>
        <v>1.8829</v>
      </c>
      <c r="J79" s="78">
        <f>I79*0.01</f>
        <v>0.018829000000000002</v>
      </c>
      <c r="K79" s="86">
        <f>INDEX(Capratexcounty!$B$2:$C$15,MATCH($H79,Capratexcounty!$B$2:$B$15,0),2)</f>
        <v>0.0675</v>
      </c>
      <c r="L79" s="83" t="s">
        <v>128</v>
      </c>
      <c r="M79" s="83">
        <v>1.0653</v>
      </c>
      <c r="N79" s="83">
        <v>1.3306</v>
      </c>
      <c r="O79" s="83">
        <v>0.0021</v>
      </c>
      <c r="P79" s="83">
        <v>0.5502</v>
      </c>
    </row>
    <row r="80" spans="1:16" ht="15.75" thickBot="1">
      <c r="A80" s="4">
        <v>6210</v>
      </c>
      <c r="B80" s="66" t="s">
        <v>455</v>
      </c>
      <c r="C80" s="67">
        <v>1139</v>
      </c>
      <c r="D80" s="67">
        <v>1238</v>
      </c>
      <c r="E80" s="67">
        <v>1615</v>
      </c>
      <c r="F80" s="67">
        <v>1982</v>
      </c>
      <c r="G80" s="67">
        <v>2170</v>
      </c>
      <c r="H80" s="78" t="s">
        <v>368</v>
      </c>
      <c r="I80" s="82">
        <f>N80+O80+P80</f>
        <v>1.879</v>
      </c>
      <c r="J80" s="78">
        <f>I80*0.01</f>
        <v>0.01879</v>
      </c>
      <c r="K80" s="86">
        <f>INDEX(Capratexcounty!$B$2:$C$15,MATCH($H80,Capratexcounty!$B$2:$B$15,0),2)</f>
        <v>0.0675</v>
      </c>
      <c r="L80" s="83" t="s">
        <v>129</v>
      </c>
      <c r="M80" s="83">
        <v>1.2585</v>
      </c>
      <c r="N80" s="83">
        <v>1.3293</v>
      </c>
      <c r="O80" s="83">
        <v>0.0034</v>
      </c>
      <c r="P80" s="83">
        <v>0.5463</v>
      </c>
    </row>
    <row r="81" spans="1:16" ht="15.75" thickBot="1">
      <c r="A81" s="4">
        <v>6213</v>
      </c>
      <c r="B81" s="66" t="s">
        <v>486</v>
      </c>
      <c r="C81" s="67">
        <v>852</v>
      </c>
      <c r="D81" s="67">
        <v>857</v>
      </c>
      <c r="E81" s="67">
        <v>1125</v>
      </c>
      <c r="F81" s="67">
        <v>1427</v>
      </c>
      <c r="G81" s="67">
        <v>1511</v>
      </c>
      <c r="H81" s="78" t="s">
        <v>374</v>
      </c>
      <c r="I81" s="82">
        <f>N81+O81+P81</f>
        <v>1.8155</v>
      </c>
      <c r="J81" s="78">
        <f>I81*0.01</f>
        <v>0.018155</v>
      </c>
      <c r="K81" s="86">
        <f>INDEX(Capratexcounty!$B$2:$C$15,MATCH($H81,Capratexcounty!$B$2:$B$15,0),2)</f>
        <v>0.08</v>
      </c>
      <c r="L81" s="83" t="s">
        <v>158</v>
      </c>
      <c r="M81" s="83">
        <v>1.5998</v>
      </c>
      <c r="N81" s="83">
        <v>1.3149</v>
      </c>
      <c r="O81" s="83">
        <v>0.0003</v>
      </c>
      <c r="P81" s="83">
        <v>0.5003</v>
      </c>
    </row>
    <row r="82" spans="1:16" ht="27" thickBot="1">
      <c r="A82" s="4">
        <v>9219</v>
      </c>
      <c r="B82" s="66" t="s">
        <v>553</v>
      </c>
      <c r="C82" s="67">
        <v>839</v>
      </c>
      <c r="D82" s="67">
        <v>953</v>
      </c>
      <c r="E82" s="67">
        <v>1255</v>
      </c>
      <c r="F82" s="67">
        <v>1584</v>
      </c>
      <c r="G82" s="67">
        <v>1690</v>
      </c>
      <c r="H82" s="78" t="s">
        <v>370</v>
      </c>
      <c r="I82" s="82">
        <f>N82+O82+P82</f>
        <v>1.5715999999999999</v>
      </c>
      <c r="J82" s="78">
        <f>I82*0.01</f>
        <v>0.015716</v>
      </c>
      <c r="K82" s="86">
        <f>INDEX(Capratexcounty!$B$2:$C$15,MATCH($H82,Capratexcounty!$B$2:$B$15,0),2)</f>
        <v>0.08</v>
      </c>
      <c r="L82" s="83" t="s">
        <v>225</v>
      </c>
      <c r="M82" s="83">
        <v>1.3728</v>
      </c>
      <c r="N82" s="83">
        <v>1.3208</v>
      </c>
      <c r="O82" s="83">
        <v>0.0002</v>
      </c>
      <c r="P82" s="83">
        <v>0.2506</v>
      </c>
    </row>
    <row r="83" spans="1:16" ht="27" thickBot="1">
      <c r="A83" s="4">
        <v>5225</v>
      </c>
      <c r="B83" s="66" t="s">
        <v>384</v>
      </c>
      <c r="C83" s="67">
        <v>842</v>
      </c>
      <c r="D83" s="67">
        <v>947</v>
      </c>
      <c r="E83" s="67">
        <v>1192</v>
      </c>
      <c r="F83" s="67">
        <v>1549</v>
      </c>
      <c r="G83" s="67">
        <v>1601</v>
      </c>
      <c r="H83" s="78" t="s">
        <v>361</v>
      </c>
      <c r="I83" s="82">
        <f>N83+O83+P83</f>
        <v>1.6353</v>
      </c>
      <c r="J83" s="78">
        <f>I83*0.01</f>
        <v>0.016353</v>
      </c>
      <c r="K83" s="86">
        <f>INDEX(Capratexcounty!$B$2:$C$15,MATCH($H83,Capratexcounty!$B$2:$B$15,0),2)</f>
        <v>0.08</v>
      </c>
      <c r="L83" s="83" t="s">
        <v>41</v>
      </c>
      <c r="M83" s="83">
        <v>1.386</v>
      </c>
      <c r="N83" s="83">
        <v>1.3352</v>
      </c>
      <c r="O83" s="83">
        <v>0.0003</v>
      </c>
      <c r="P83" s="83">
        <v>0.2998</v>
      </c>
    </row>
    <row r="84" spans="1:16" ht="15.75" thickBot="1">
      <c r="A84" s="4">
        <v>1228</v>
      </c>
      <c r="B84" s="66" t="s">
        <v>456</v>
      </c>
      <c r="C84" s="67">
        <v>1139</v>
      </c>
      <c r="D84" s="67">
        <v>1238</v>
      </c>
      <c r="E84" s="67">
        <v>1615</v>
      </c>
      <c r="F84" s="67">
        <v>1982</v>
      </c>
      <c r="G84" s="67">
        <v>2170</v>
      </c>
      <c r="H84" s="78" t="s">
        <v>368</v>
      </c>
      <c r="I84" s="82">
        <f>N84+O84+P84</f>
        <v>1.934</v>
      </c>
      <c r="J84" s="78">
        <f>I84*0.01</f>
        <v>0.01934</v>
      </c>
      <c r="K84" s="86">
        <f>INDEX(Capratexcounty!$B$2:$C$15,MATCH($H84,Capratexcounty!$B$2:$B$15,0),2)</f>
        <v>0.0675</v>
      </c>
      <c r="L84" s="83" t="s">
        <v>130</v>
      </c>
      <c r="M84" s="83">
        <v>1.1933</v>
      </c>
      <c r="N84" s="83">
        <v>1.3172</v>
      </c>
      <c r="O84" s="83">
        <v>0.0034</v>
      </c>
      <c r="P84" s="83">
        <v>0.6134</v>
      </c>
    </row>
    <row r="85" spans="1:16" ht="15.75" thickBot="1">
      <c r="A85" s="4">
        <v>6231</v>
      </c>
      <c r="B85" s="66" t="s">
        <v>457</v>
      </c>
      <c r="C85" s="67">
        <v>1139</v>
      </c>
      <c r="D85" s="67">
        <v>1238</v>
      </c>
      <c r="E85" s="67">
        <v>1615</v>
      </c>
      <c r="F85" s="67">
        <v>1982</v>
      </c>
      <c r="G85" s="67">
        <v>2170</v>
      </c>
      <c r="H85" s="78" t="s">
        <v>368</v>
      </c>
      <c r="I85" s="82">
        <f>N85+O85+P85</f>
        <v>1.6617</v>
      </c>
      <c r="J85" s="78">
        <f>I85*0.01</f>
        <v>0.016617</v>
      </c>
      <c r="K85" s="86">
        <f>INDEX(Capratexcounty!$B$2:$C$15,MATCH($H85,Capratexcounty!$B$2:$B$15,0),2)</f>
        <v>0.0675</v>
      </c>
      <c r="L85" s="83" t="s">
        <v>131</v>
      </c>
      <c r="M85" s="83">
        <v>1.1395</v>
      </c>
      <c r="N85" s="83">
        <v>1.3536</v>
      </c>
      <c r="O85" s="83">
        <v>0.0015</v>
      </c>
      <c r="P85" s="83">
        <v>0.3066</v>
      </c>
    </row>
    <row r="86" spans="1:16" ht="15.75" thickBot="1">
      <c r="A86" s="4">
        <v>6234</v>
      </c>
      <c r="B86" s="66" t="s">
        <v>458</v>
      </c>
      <c r="C86" s="67">
        <v>1139</v>
      </c>
      <c r="D86" s="67">
        <v>1238</v>
      </c>
      <c r="E86" s="67">
        <v>1615</v>
      </c>
      <c r="F86" s="67">
        <v>1982</v>
      </c>
      <c r="G86" s="67">
        <v>2170</v>
      </c>
      <c r="H86" s="78" t="s">
        <v>368</v>
      </c>
      <c r="I86" s="82">
        <f>N86+O86+P86</f>
        <v>1.5883</v>
      </c>
      <c r="J86" s="78">
        <f>I86*0.01</f>
        <v>0.015883</v>
      </c>
      <c r="K86" s="86">
        <f>INDEX(Capratexcounty!$B$2:$C$15,MATCH($H86,Capratexcounty!$B$2:$B$15,0),2)</f>
        <v>0.0675</v>
      </c>
      <c r="L86" s="83" t="s">
        <v>132</v>
      </c>
      <c r="M86" s="83">
        <v>1.1219</v>
      </c>
      <c r="N86" s="83">
        <v>1.3176</v>
      </c>
      <c r="O86" s="83">
        <v>0.002</v>
      </c>
      <c r="P86" s="83">
        <v>0.2687</v>
      </c>
    </row>
    <row r="87" spans="1:16" ht="27" thickBot="1">
      <c r="A87" s="4">
        <v>6237</v>
      </c>
      <c r="B87" s="66" t="s">
        <v>346</v>
      </c>
      <c r="C87" s="67">
        <v>753</v>
      </c>
      <c r="D87" s="67">
        <v>821</v>
      </c>
      <c r="E87" s="67">
        <v>935</v>
      </c>
      <c r="F87" s="67">
        <v>1262</v>
      </c>
      <c r="G87" s="67">
        <v>1267</v>
      </c>
      <c r="H87" s="78" t="s">
        <v>365</v>
      </c>
      <c r="I87" s="82">
        <f>N87+O87+P87</f>
        <v>1.8540999999999999</v>
      </c>
      <c r="J87" s="78">
        <f>I87*0.01</f>
        <v>0.018541</v>
      </c>
      <c r="K87" s="86">
        <f>INDEX(Capratexcounty!$B$2:$C$15,MATCH($H87,Capratexcounty!$B$2:$B$15,0),2)</f>
        <v>0.08</v>
      </c>
      <c r="L87" s="83" t="s">
        <v>63</v>
      </c>
      <c r="M87" s="83">
        <v>0</v>
      </c>
      <c r="N87" s="83">
        <v>1.2282</v>
      </c>
      <c r="O87" s="83">
        <v>0</v>
      </c>
      <c r="P87" s="83">
        <v>0.6259</v>
      </c>
    </row>
    <row r="88" spans="1:16" ht="15.75" thickBot="1">
      <c r="A88" s="4">
        <v>2240</v>
      </c>
      <c r="B88" s="66" t="s">
        <v>505</v>
      </c>
      <c r="C88" s="67">
        <v>706</v>
      </c>
      <c r="D88" s="67">
        <v>844</v>
      </c>
      <c r="E88" s="67">
        <v>953</v>
      </c>
      <c r="F88" s="67">
        <v>1241</v>
      </c>
      <c r="G88" s="67">
        <v>1318</v>
      </c>
      <c r="H88" s="78" t="s">
        <v>362</v>
      </c>
      <c r="I88" s="82">
        <f>N88+O88+P88</f>
        <v>1.8486</v>
      </c>
      <c r="J88" s="78">
        <f>I88*0.01</f>
        <v>0.018486</v>
      </c>
      <c r="K88" s="86">
        <f>INDEX(Capratexcounty!$B$2:$C$15,MATCH($H88,Capratexcounty!$B$2:$B$15,0),2)</f>
        <v>0.08</v>
      </c>
      <c r="L88" s="83" t="s">
        <v>178</v>
      </c>
      <c r="M88" s="83">
        <v>1.0178</v>
      </c>
      <c r="N88" s="83">
        <v>1.35</v>
      </c>
      <c r="O88" s="83">
        <v>0.0019</v>
      </c>
      <c r="P88" s="83">
        <v>0.4967</v>
      </c>
    </row>
    <row r="89" spans="1:16" ht="15.75" thickBot="1">
      <c r="A89" s="4">
        <v>10243</v>
      </c>
      <c r="B89" s="66" t="s">
        <v>385</v>
      </c>
      <c r="C89" s="67">
        <v>842</v>
      </c>
      <c r="D89" s="67">
        <v>947</v>
      </c>
      <c r="E89" s="67">
        <v>1192</v>
      </c>
      <c r="F89" s="67">
        <v>1549</v>
      </c>
      <c r="G89" s="67">
        <v>1601</v>
      </c>
      <c r="H89" s="78" t="s">
        <v>361</v>
      </c>
      <c r="I89" s="82">
        <f>N89+O89+P89</f>
        <v>2.1994</v>
      </c>
      <c r="J89" s="78">
        <f>I89*0.01</f>
        <v>0.021994</v>
      </c>
      <c r="K89" s="86">
        <f>INDEX(Capratexcounty!$B$2:$C$15,MATCH($H89,Capratexcounty!$B$2:$B$15,0),2)</f>
        <v>0.08</v>
      </c>
      <c r="L89" s="83" t="s">
        <v>42</v>
      </c>
      <c r="M89" s="83">
        <v>1.1859</v>
      </c>
      <c r="N89" s="83">
        <v>1.3603</v>
      </c>
      <c r="O89" s="83">
        <v>0</v>
      </c>
      <c r="P89" s="83">
        <v>0.8391</v>
      </c>
    </row>
    <row r="90" spans="1:16" ht="27" thickBot="1">
      <c r="A90" s="4">
        <v>1246</v>
      </c>
      <c r="B90" s="66" t="s">
        <v>571</v>
      </c>
      <c r="C90" s="67">
        <v>803</v>
      </c>
      <c r="D90" s="67">
        <v>945</v>
      </c>
      <c r="E90" s="67">
        <v>1150</v>
      </c>
      <c r="F90" s="67">
        <v>1426</v>
      </c>
      <c r="G90" s="67">
        <v>1545</v>
      </c>
      <c r="H90" s="78" t="s">
        <v>366</v>
      </c>
      <c r="I90" s="82">
        <f>N90+O90+P90</f>
        <v>2.1369</v>
      </c>
      <c r="J90" s="78">
        <f>I90*0.01</f>
        <v>0.021369</v>
      </c>
      <c r="K90" s="86">
        <f>INDEX(Capratexcounty!$B$2:$C$15,MATCH($H90,Capratexcounty!$B$2:$B$15,0),2)</f>
        <v>0.08</v>
      </c>
      <c r="L90" s="83" t="s">
        <v>243</v>
      </c>
      <c r="M90" s="83">
        <v>1.437</v>
      </c>
      <c r="N90" s="83">
        <v>1.4097</v>
      </c>
      <c r="O90" s="83">
        <v>0.0135</v>
      </c>
      <c r="P90" s="83">
        <v>0.7137</v>
      </c>
    </row>
    <row r="91" spans="1:16" ht="15.75" thickBot="1">
      <c r="A91" s="4">
        <v>13249</v>
      </c>
      <c r="B91" s="66" t="s">
        <v>443</v>
      </c>
      <c r="C91" s="67">
        <v>730</v>
      </c>
      <c r="D91" s="67">
        <v>746</v>
      </c>
      <c r="E91" s="67">
        <v>843</v>
      </c>
      <c r="F91" s="67">
        <v>1143</v>
      </c>
      <c r="G91" s="67">
        <v>1169</v>
      </c>
      <c r="H91" s="78" t="s">
        <v>367</v>
      </c>
      <c r="I91" s="82">
        <f>N91+O91+P91</f>
        <v>1.7876</v>
      </c>
      <c r="J91" s="78">
        <f>I91*0.01</f>
        <v>0.017876</v>
      </c>
      <c r="K91" s="86">
        <f>INDEX(Capratexcounty!$B$2:$C$15,MATCH($H91,Capratexcounty!$B$2:$B$15,0),2)</f>
        <v>0.08</v>
      </c>
      <c r="L91" s="83" t="s">
        <v>119</v>
      </c>
      <c r="M91" s="83">
        <v>1.4002</v>
      </c>
      <c r="N91" s="83">
        <v>1.3746</v>
      </c>
      <c r="O91" s="83">
        <v>0.0051</v>
      </c>
      <c r="P91" s="83">
        <v>0.4079</v>
      </c>
    </row>
    <row r="92" spans="1:16" ht="27" thickBot="1">
      <c r="A92" s="4">
        <v>5252</v>
      </c>
      <c r="B92" s="66" t="s">
        <v>467</v>
      </c>
      <c r="C92" s="67">
        <v>1139</v>
      </c>
      <c r="D92" s="67">
        <v>1238</v>
      </c>
      <c r="E92" s="67">
        <v>1615</v>
      </c>
      <c r="F92" s="67">
        <v>1982</v>
      </c>
      <c r="G92" s="67">
        <v>2170</v>
      </c>
      <c r="H92" s="78" t="s">
        <v>363</v>
      </c>
      <c r="I92" s="82">
        <f>N92+O92+P92</f>
        <v>1.6856</v>
      </c>
      <c r="J92" s="78">
        <f>I92*0.01</f>
        <v>0.016856</v>
      </c>
      <c r="K92" s="86">
        <f>INDEX(Capratexcounty!$B$2:$C$15,MATCH($H92,Capratexcounty!$B$2:$B$15,0),2)</f>
        <v>0.0675</v>
      </c>
      <c r="L92" s="83" t="s">
        <v>140</v>
      </c>
      <c r="M92" s="83">
        <v>1.3218</v>
      </c>
      <c r="N92" s="83">
        <v>1.3932</v>
      </c>
      <c r="O92" s="83">
        <v>0</v>
      </c>
      <c r="P92" s="83">
        <v>0.2924</v>
      </c>
    </row>
    <row r="93" spans="1:16" ht="27" thickBot="1">
      <c r="A93" s="4">
        <v>7255</v>
      </c>
      <c r="B93" s="66" t="s">
        <v>386</v>
      </c>
      <c r="C93" s="67">
        <v>842</v>
      </c>
      <c r="D93" s="67">
        <v>947</v>
      </c>
      <c r="E93" s="67">
        <v>1192</v>
      </c>
      <c r="F93" s="67">
        <v>1549</v>
      </c>
      <c r="G93" s="67">
        <v>1601</v>
      </c>
      <c r="H93" s="78" t="s">
        <v>361</v>
      </c>
      <c r="I93" s="82">
        <f>N93+O93+P93</f>
        <v>1.8419999999999999</v>
      </c>
      <c r="J93" s="78">
        <f>I93*0.01</f>
        <v>0.01842</v>
      </c>
      <c r="K93" s="86">
        <f>INDEX(Capratexcounty!$B$2:$C$15,MATCH($H93,Capratexcounty!$B$2:$B$15,0),2)</f>
        <v>0.08</v>
      </c>
      <c r="L93" s="83" t="s">
        <v>43</v>
      </c>
      <c r="M93" s="83">
        <v>1.2262</v>
      </c>
      <c r="N93" s="83">
        <v>1.3635</v>
      </c>
      <c r="O93" s="83">
        <v>0</v>
      </c>
      <c r="P93" s="83">
        <v>0.4785</v>
      </c>
    </row>
    <row r="94" spans="1:16" ht="27" thickBot="1">
      <c r="A94" s="4">
        <v>1261</v>
      </c>
      <c r="B94" s="66" t="s">
        <v>506</v>
      </c>
      <c r="C94" s="67">
        <v>706</v>
      </c>
      <c r="D94" s="67">
        <v>844</v>
      </c>
      <c r="E94" s="67">
        <v>953</v>
      </c>
      <c r="F94" s="67">
        <v>1241</v>
      </c>
      <c r="G94" s="67">
        <v>1318</v>
      </c>
      <c r="H94" s="78" t="s">
        <v>362</v>
      </c>
      <c r="I94" s="82">
        <f>N94+O94+P94</f>
        <v>1.8518</v>
      </c>
      <c r="J94" s="78">
        <f>I94*0.01</f>
        <v>0.018518</v>
      </c>
      <c r="K94" s="86">
        <f>INDEX(Capratexcounty!$B$2:$C$15,MATCH($H94,Capratexcounty!$B$2:$B$15,0),2)</f>
        <v>0.08</v>
      </c>
      <c r="L94" s="83" t="s">
        <v>179</v>
      </c>
      <c r="M94" s="83">
        <v>1.336</v>
      </c>
      <c r="N94" s="83">
        <v>1.316</v>
      </c>
      <c r="O94" s="83">
        <v>0.0004</v>
      </c>
      <c r="P94" s="83">
        <v>0.5354</v>
      </c>
    </row>
    <row r="95" spans="1:16" ht="27" thickBot="1">
      <c r="A95" s="4">
        <v>10264</v>
      </c>
      <c r="B95" s="66" t="s">
        <v>406</v>
      </c>
      <c r="C95" s="114">
        <v>810</v>
      </c>
      <c r="D95" s="114">
        <v>845</v>
      </c>
      <c r="E95" s="114">
        <v>954</v>
      </c>
      <c r="F95" s="114">
        <v>1167</v>
      </c>
      <c r="G95" s="114">
        <v>1625</v>
      </c>
      <c r="H95" s="78" t="s">
        <v>369</v>
      </c>
      <c r="I95" s="82">
        <f>N95+O95+P95</f>
        <v>1.9201</v>
      </c>
      <c r="J95" s="78">
        <f>I95*0.01</f>
        <v>0.019201</v>
      </c>
      <c r="K95" s="86">
        <f>INDEX(Capratexcounty!$B$2:$C$15,MATCH($H95,Capratexcounty!$B$2:$B$15,0),2)</f>
        <v>0.08</v>
      </c>
      <c r="L95" s="83" t="s">
        <v>81</v>
      </c>
      <c r="M95" s="83">
        <v>1.2531</v>
      </c>
      <c r="N95" s="83">
        <v>1.3552</v>
      </c>
      <c r="O95" s="83">
        <v>0.0023</v>
      </c>
      <c r="P95" s="83">
        <v>0.5626</v>
      </c>
    </row>
    <row r="96" spans="1:16" ht="15.75" thickBot="1">
      <c r="A96" s="4">
        <v>3267</v>
      </c>
      <c r="B96" s="66" t="s">
        <v>444</v>
      </c>
      <c r="C96" s="67">
        <v>730</v>
      </c>
      <c r="D96" s="67">
        <v>746</v>
      </c>
      <c r="E96" s="67">
        <v>843</v>
      </c>
      <c r="F96" s="67">
        <v>1143</v>
      </c>
      <c r="G96" s="67">
        <v>1169</v>
      </c>
      <c r="H96" s="78" t="s">
        <v>367</v>
      </c>
      <c r="I96" s="82">
        <f>N96+O96+P96</f>
        <v>1.8062999999999998</v>
      </c>
      <c r="J96" s="78">
        <f>I96*0.01</f>
        <v>0.018063</v>
      </c>
      <c r="K96" s="86">
        <f>INDEX(Capratexcounty!$B$2:$C$15,MATCH($H96,Capratexcounty!$B$2:$B$15,0),2)</f>
        <v>0.08</v>
      </c>
      <c r="L96" s="83" t="s">
        <v>120</v>
      </c>
      <c r="M96" s="83">
        <v>1.2514</v>
      </c>
      <c r="N96" s="83">
        <v>1.2288</v>
      </c>
      <c r="O96" s="83">
        <v>0</v>
      </c>
      <c r="P96" s="83">
        <v>0.5775</v>
      </c>
    </row>
    <row r="97" spans="1:16" ht="27" thickBot="1">
      <c r="A97" s="4">
        <v>5270</v>
      </c>
      <c r="B97" s="66" t="s">
        <v>572</v>
      </c>
      <c r="C97" s="67">
        <v>803</v>
      </c>
      <c r="D97" s="67">
        <v>945</v>
      </c>
      <c r="E97" s="67">
        <v>1150</v>
      </c>
      <c r="F97" s="67">
        <v>1426</v>
      </c>
      <c r="G97" s="67">
        <v>1545</v>
      </c>
      <c r="H97" s="78" t="s">
        <v>366</v>
      </c>
      <c r="I97" s="82">
        <f>N97+O97+P97</f>
        <v>1.8808999999999998</v>
      </c>
      <c r="J97" s="78">
        <f>I97*0.01</f>
        <v>0.018809</v>
      </c>
      <c r="K97" s="86">
        <f>INDEX(Capratexcounty!$B$2:$C$15,MATCH($H97,Capratexcounty!$B$2:$B$15,0),2)</f>
        <v>0.08</v>
      </c>
      <c r="L97" s="83" t="s">
        <v>244</v>
      </c>
      <c r="M97" s="83">
        <v>1.4024</v>
      </c>
      <c r="N97" s="83">
        <v>1.2711</v>
      </c>
      <c r="O97" s="83">
        <v>0.0046</v>
      </c>
      <c r="P97" s="83">
        <v>0.6052</v>
      </c>
    </row>
    <row r="98" spans="1:16" ht="15.75" thickBot="1">
      <c r="A98" s="4">
        <v>13273</v>
      </c>
      <c r="B98" s="66" t="s">
        <v>573</v>
      </c>
      <c r="C98" s="67">
        <v>803</v>
      </c>
      <c r="D98" s="67">
        <v>945</v>
      </c>
      <c r="E98" s="67">
        <v>1150</v>
      </c>
      <c r="F98" s="67">
        <v>1426</v>
      </c>
      <c r="G98" s="67">
        <v>1545</v>
      </c>
      <c r="H98" s="78" t="s">
        <v>366</v>
      </c>
      <c r="I98" s="82">
        <f>N98+O98+P98</f>
        <v>2.1592</v>
      </c>
      <c r="J98" s="78">
        <f>I98*0.01</f>
        <v>0.021591999999999997</v>
      </c>
      <c r="K98" s="86">
        <f>INDEX(Capratexcounty!$B$2:$C$15,MATCH($H98,Capratexcounty!$B$2:$B$15,0),2)</f>
        <v>0.08</v>
      </c>
      <c r="L98" s="83" t="s">
        <v>245</v>
      </c>
      <c r="M98" s="83">
        <v>1.0503</v>
      </c>
      <c r="N98" s="83">
        <v>1.232</v>
      </c>
      <c r="O98" s="83">
        <v>0.0048</v>
      </c>
      <c r="P98" s="83">
        <v>0.9224</v>
      </c>
    </row>
    <row r="99" spans="1:16" ht="27" thickBot="1">
      <c r="A99" s="4">
        <v>13276</v>
      </c>
      <c r="B99" s="66" t="s">
        <v>387</v>
      </c>
      <c r="C99" s="67">
        <v>842</v>
      </c>
      <c r="D99" s="67">
        <v>947</v>
      </c>
      <c r="E99" s="67">
        <v>1192</v>
      </c>
      <c r="F99" s="67">
        <v>1549</v>
      </c>
      <c r="G99" s="67">
        <v>1601</v>
      </c>
      <c r="H99" s="78" t="s">
        <v>361</v>
      </c>
      <c r="I99" s="82">
        <f>N99+O99+P99</f>
        <v>1.7537</v>
      </c>
      <c r="J99" s="78">
        <f>I99*0.01</f>
        <v>0.017537</v>
      </c>
      <c r="K99" s="86">
        <f>INDEX(Capratexcounty!$B$2:$C$15,MATCH($H99,Capratexcounty!$B$2:$B$15,0),2)</f>
        <v>0.08</v>
      </c>
      <c r="L99" s="83" t="s">
        <v>44</v>
      </c>
      <c r="M99" s="83">
        <v>1.0199</v>
      </c>
      <c r="N99" s="83">
        <v>1.1344</v>
      </c>
      <c r="O99" s="83">
        <v>0</v>
      </c>
      <c r="P99" s="83">
        <v>0.6193</v>
      </c>
    </row>
    <row r="100" spans="1:16" ht="27" thickBot="1">
      <c r="A100" s="4">
        <v>1279</v>
      </c>
      <c r="B100" s="66" t="s">
        <v>407</v>
      </c>
      <c r="C100" s="114">
        <v>810</v>
      </c>
      <c r="D100" s="114">
        <v>845</v>
      </c>
      <c r="E100" s="114">
        <v>954</v>
      </c>
      <c r="F100" s="114">
        <v>1167</v>
      </c>
      <c r="G100" s="114">
        <v>1625</v>
      </c>
      <c r="H100" s="78" t="s">
        <v>369</v>
      </c>
      <c r="I100" s="82">
        <f>N100+O100+P100</f>
        <v>2.3499</v>
      </c>
      <c r="J100" s="78">
        <f>I100*0.01</f>
        <v>0.023499</v>
      </c>
      <c r="K100" s="86">
        <f>INDEX(Capratexcounty!$B$2:$C$15,MATCH($H100,Capratexcounty!$B$2:$B$15,0),2)</f>
        <v>0.08</v>
      </c>
      <c r="L100" s="83" t="s">
        <v>82</v>
      </c>
      <c r="M100" s="83">
        <v>1.3198</v>
      </c>
      <c r="N100" s="83">
        <v>1.2998</v>
      </c>
      <c r="O100" s="83">
        <v>0.0079</v>
      </c>
      <c r="P100" s="83">
        <v>1.0422</v>
      </c>
    </row>
    <row r="101" spans="1:16" ht="27" thickBot="1">
      <c r="A101" s="4">
        <v>3282</v>
      </c>
      <c r="B101" s="66" t="s">
        <v>596</v>
      </c>
      <c r="C101" s="67">
        <v>841</v>
      </c>
      <c r="D101" s="67">
        <v>982</v>
      </c>
      <c r="E101" s="67">
        <v>1129</v>
      </c>
      <c r="F101" s="67">
        <v>1536</v>
      </c>
      <c r="G101" s="67">
        <v>1542</v>
      </c>
      <c r="H101" s="78" t="s">
        <v>364</v>
      </c>
      <c r="I101" s="82">
        <f>N101+O101+P101</f>
        <v>2.0876</v>
      </c>
      <c r="J101" s="78">
        <f>I101*0.01</f>
        <v>0.020876000000000002</v>
      </c>
      <c r="K101" s="86">
        <f>INDEX(Capratexcounty!$B$2:$C$15,MATCH($H101,Capratexcounty!$B$2:$B$15,0),2)</f>
        <v>0.08</v>
      </c>
      <c r="L101" s="83" t="s">
        <v>268</v>
      </c>
      <c r="M101" s="83">
        <v>1.2162</v>
      </c>
      <c r="N101" s="83">
        <v>1.2792</v>
      </c>
      <c r="O101" s="83">
        <v>0.0019</v>
      </c>
      <c r="P101" s="83">
        <v>0.8065</v>
      </c>
    </row>
    <row r="102" spans="1:16" ht="27" thickBot="1">
      <c r="A102" s="4">
        <v>14285</v>
      </c>
      <c r="B102" s="66" t="s">
        <v>597</v>
      </c>
      <c r="C102" s="67">
        <v>841</v>
      </c>
      <c r="D102" s="67">
        <v>982</v>
      </c>
      <c r="E102" s="67">
        <v>1129</v>
      </c>
      <c r="F102" s="67">
        <v>1536</v>
      </c>
      <c r="G102" s="67">
        <v>1542</v>
      </c>
      <c r="H102" s="78" t="s">
        <v>364</v>
      </c>
      <c r="I102" s="82">
        <f>N102+O102+P102</f>
        <v>1.8129</v>
      </c>
      <c r="J102" s="78">
        <f>I102*0.01</f>
        <v>0.018129</v>
      </c>
      <c r="K102" s="86">
        <f>INDEX(Capratexcounty!$B$2:$C$15,MATCH($H102,Capratexcounty!$B$2:$B$15,0),2)</f>
        <v>0.08</v>
      </c>
      <c r="L102" s="83" t="s">
        <v>269</v>
      </c>
      <c r="M102" s="83">
        <v>1.3953</v>
      </c>
      <c r="N102" s="83">
        <v>1.3201</v>
      </c>
      <c r="O102" s="83">
        <v>0.0057</v>
      </c>
      <c r="P102" s="83">
        <v>0.4871</v>
      </c>
    </row>
    <row r="103" spans="1:16" ht="27" thickBot="1">
      <c r="A103" s="4">
        <v>14288</v>
      </c>
      <c r="B103" s="66" t="s">
        <v>459</v>
      </c>
      <c r="C103" s="67">
        <v>1139</v>
      </c>
      <c r="D103" s="67">
        <v>1238</v>
      </c>
      <c r="E103" s="67">
        <v>1615</v>
      </c>
      <c r="F103" s="67">
        <v>1982</v>
      </c>
      <c r="G103" s="67">
        <v>2170</v>
      </c>
      <c r="H103" s="78" t="s">
        <v>368</v>
      </c>
      <c r="I103" s="82">
        <f>N103+O103+P103</f>
        <v>1.7153999999999998</v>
      </c>
      <c r="J103" s="78">
        <f>I103*0.01</f>
        <v>0.017154</v>
      </c>
      <c r="K103" s="86">
        <f>INDEX(Capratexcounty!$B$2:$C$15,MATCH($H103,Capratexcounty!$B$2:$B$15,0),2)</f>
        <v>0.0675</v>
      </c>
      <c r="L103" s="83" t="s">
        <v>133</v>
      </c>
      <c r="M103" s="83">
        <v>1.1411</v>
      </c>
      <c r="N103" s="83">
        <v>1.3557</v>
      </c>
      <c r="O103" s="83">
        <v>0.0025</v>
      </c>
      <c r="P103" s="83">
        <v>0.3572</v>
      </c>
    </row>
    <row r="104" spans="1:16" ht="27" thickBot="1">
      <c r="A104" s="4">
        <v>6291</v>
      </c>
      <c r="B104" s="66" t="s">
        <v>425</v>
      </c>
      <c r="C104" s="67">
        <v>1139</v>
      </c>
      <c r="D104" s="67">
        <v>1238</v>
      </c>
      <c r="E104" s="67">
        <v>1615</v>
      </c>
      <c r="F104" s="67">
        <v>1982</v>
      </c>
      <c r="G104" s="67">
        <v>2170</v>
      </c>
      <c r="H104" s="78" t="s">
        <v>373</v>
      </c>
      <c r="I104" s="82">
        <f>N104+O104+P104</f>
        <v>1.7605999999999997</v>
      </c>
      <c r="J104" s="78">
        <f>I104*0.01</f>
        <v>0.017605999999999997</v>
      </c>
      <c r="K104" s="86">
        <f>INDEX(Capratexcounty!$B$2:$C$15,MATCH($H104,Capratexcounty!$B$2:$B$15,0),2)</f>
        <v>0.0675</v>
      </c>
      <c r="L104" s="83" t="s">
        <v>101</v>
      </c>
      <c r="M104" s="83">
        <v>1.239</v>
      </c>
      <c r="N104" s="83">
        <v>1.3053</v>
      </c>
      <c r="O104" s="83">
        <v>0.0009</v>
      </c>
      <c r="P104" s="83">
        <v>0.4544</v>
      </c>
    </row>
    <row r="105" spans="1:16" ht="15.75" thickBot="1">
      <c r="A105" s="4">
        <v>4294</v>
      </c>
      <c r="B105" s="66" t="s">
        <v>507</v>
      </c>
      <c r="C105" s="67">
        <v>706</v>
      </c>
      <c r="D105" s="67">
        <v>844</v>
      </c>
      <c r="E105" s="67">
        <v>953</v>
      </c>
      <c r="F105" s="67">
        <v>1241</v>
      </c>
      <c r="G105" s="67">
        <v>1318</v>
      </c>
      <c r="H105" s="78" t="s">
        <v>362</v>
      </c>
      <c r="I105" s="82">
        <f>N105+O105+P105</f>
        <v>2.1139</v>
      </c>
      <c r="J105" s="78">
        <f>I105*0.01</f>
        <v>0.021139</v>
      </c>
      <c r="K105" s="86">
        <f>INDEX(Capratexcounty!$B$2:$C$15,MATCH($H105,Capratexcounty!$B$2:$B$15,0),2)</f>
        <v>0.08</v>
      </c>
      <c r="L105" s="83" t="s">
        <v>180</v>
      </c>
      <c r="M105" s="83">
        <v>1.1098</v>
      </c>
      <c r="N105" s="83">
        <v>1.3616</v>
      </c>
      <c r="O105" s="83">
        <v>0.0024</v>
      </c>
      <c r="P105" s="83">
        <v>0.7499</v>
      </c>
    </row>
    <row r="106" spans="1:16" ht="27" thickBot="1">
      <c r="A106" s="4">
        <v>10297</v>
      </c>
      <c r="B106" s="66" t="s">
        <v>525</v>
      </c>
      <c r="C106" s="67">
        <v>904</v>
      </c>
      <c r="D106" s="67">
        <v>911</v>
      </c>
      <c r="E106" s="67">
        <v>1088</v>
      </c>
      <c r="F106" s="67">
        <v>1440</v>
      </c>
      <c r="G106" s="67">
        <v>1825</v>
      </c>
      <c r="H106" s="78" t="s">
        <v>372</v>
      </c>
      <c r="I106" s="82">
        <f>N106+O106+P106</f>
        <v>1.9054000000000002</v>
      </c>
      <c r="J106" s="78">
        <f>I106*0.01</f>
        <v>0.019054</v>
      </c>
      <c r="K106" s="86">
        <f>INDEX(Capratexcounty!$B$2:$C$15,MATCH($H106,Capratexcounty!$B$2:$B$15,0),2)</f>
        <v>0.08</v>
      </c>
      <c r="L106" s="83" t="s">
        <v>197</v>
      </c>
      <c r="M106" s="83">
        <v>1.1223</v>
      </c>
      <c r="N106" s="83">
        <v>1.2917</v>
      </c>
      <c r="O106" s="83">
        <v>0</v>
      </c>
      <c r="P106" s="83">
        <v>0.6137</v>
      </c>
    </row>
    <row r="107" spans="1:16" ht="27" thickBot="1">
      <c r="A107" s="4">
        <v>11300</v>
      </c>
      <c r="B107" s="66" t="s">
        <v>426</v>
      </c>
      <c r="C107" s="67">
        <v>1139</v>
      </c>
      <c r="D107" s="67">
        <v>1238</v>
      </c>
      <c r="E107" s="67">
        <v>1615</v>
      </c>
      <c r="F107" s="67">
        <v>1982</v>
      </c>
      <c r="G107" s="67">
        <v>2170</v>
      </c>
      <c r="H107" s="78" t="s">
        <v>373</v>
      </c>
      <c r="I107" s="82">
        <f>N107+O107+P107</f>
        <v>1.8854000000000002</v>
      </c>
      <c r="J107" s="78">
        <f>I107*0.01</f>
        <v>0.018854000000000003</v>
      </c>
      <c r="K107" s="86">
        <f>INDEX(Capratexcounty!$B$2:$C$15,MATCH($H107,Capratexcounty!$B$2:$B$15,0),2)</f>
        <v>0.0675</v>
      </c>
      <c r="L107" s="83" t="s">
        <v>102</v>
      </c>
      <c r="M107" s="83">
        <v>1.131</v>
      </c>
      <c r="N107" s="83">
        <v>1.272</v>
      </c>
      <c r="O107" s="83">
        <v>0.0016</v>
      </c>
      <c r="P107" s="83">
        <v>0.6118</v>
      </c>
    </row>
    <row r="108" spans="1:16" ht="27" thickBot="1">
      <c r="A108" s="4">
        <v>4303</v>
      </c>
      <c r="B108" s="66" t="s">
        <v>475</v>
      </c>
      <c r="C108" s="67">
        <v>874</v>
      </c>
      <c r="D108" s="67">
        <v>880</v>
      </c>
      <c r="E108" s="67">
        <v>1158</v>
      </c>
      <c r="F108" s="67">
        <v>1544</v>
      </c>
      <c r="G108" s="67">
        <v>1556</v>
      </c>
      <c r="H108" s="78" t="s">
        <v>371</v>
      </c>
      <c r="I108" s="82">
        <f>N108+O108+P108</f>
        <v>1.9672</v>
      </c>
      <c r="J108" s="78">
        <f>I108*0.01</f>
        <v>0.019672000000000002</v>
      </c>
      <c r="K108" s="86">
        <f>INDEX(Capratexcounty!$B$2:$C$15,MATCH($H108,Capratexcounty!$B$2:$B$15,0),2)</f>
        <v>0.08</v>
      </c>
      <c r="L108" s="83" t="s">
        <v>147</v>
      </c>
      <c r="M108" s="83">
        <v>1.231</v>
      </c>
      <c r="N108" s="83">
        <v>1.2949</v>
      </c>
      <c r="O108" s="83">
        <v>0.0023</v>
      </c>
      <c r="P108" s="83">
        <v>0.67</v>
      </c>
    </row>
    <row r="109" spans="1:16" ht="15.75" thickBot="1">
      <c r="A109" s="4">
        <v>8306</v>
      </c>
      <c r="B109" s="66" t="s">
        <v>526</v>
      </c>
      <c r="C109" s="67">
        <v>904</v>
      </c>
      <c r="D109" s="67">
        <v>911</v>
      </c>
      <c r="E109" s="67">
        <v>1088</v>
      </c>
      <c r="F109" s="67">
        <v>1440</v>
      </c>
      <c r="G109" s="67">
        <v>1825</v>
      </c>
      <c r="H109" s="78" t="s">
        <v>372</v>
      </c>
      <c r="I109" s="82">
        <f>N109+O109+P109</f>
        <v>2.0096</v>
      </c>
      <c r="J109" s="78">
        <f>I109*0.01</f>
        <v>0.020096</v>
      </c>
      <c r="K109" s="86">
        <f>INDEX(Capratexcounty!$B$2:$C$15,MATCH($H109,Capratexcounty!$B$2:$B$15,0),2)</f>
        <v>0.08</v>
      </c>
      <c r="L109" s="83" t="s">
        <v>198</v>
      </c>
      <c r="M109" s="83">
        <v>1.2864</v>
      </c>
      <c r="N109" s="83">
        <v>1.4066</v>
      </c>
      <c r="O109" s="83">
        <v>0</v>
      </c>
      <c r="P109" s="83">
        <v>0.603</v>
      </c>
    </row>
    <row r="110" spans="1:16" ht="15.75" thickBot="1">
      <c r="A110" s="4">
        <v>11309</v>
      </c>
      <c r="B110" s="66" t="s">
        <v>508</v>
      </c>
      <c r="C110" s="67">
        <v>706</v>
      </c>
      <c r="D110" s="67">
        <v>844</v>
      </c>
      <c r="E110" s="67">
        <v>953</v>
      </c>
      <c r="F110" s="67">
        <v>1241</v>
      </c>
      <c r="G110" s="67">
        <v>1318</v>
      </c>
      <c r="H110" s="78" t="s">
        <v>362</v>
      </c>
      <c r="I110" s="82">
        <f>N110+O110+P110</f>
        <v>1.6534</v>
      </c>
      <c r="J110" s="78">
        <f>I110*0.01</f>
        <v>0.016534</v>
      </c>
      <c r="K110" s="86">
        <f>INDEX(Capratexcounty!$B$2:$C$15,MATCH($H110,Capratexcounty!$B$2:$B$15,0),2)</f>
        <v>0.08</v>
      </c>
      <c r="L110" s="83" t="s">
        <v>181</v>
      </c>
      <c r="M110" s="83">
        <v>0.9001</v>
      </c>
      <c r="N110" s="83">
        <v>1.2021</v>
      </c>
      <c r="O110" s="83">
        <v>0</v>
      </c>
      <c r="P110" s="83">
        <v>0.4513</v>
      </c>
    </row>
    <row r="111" spans="1:16" ht="27" thickBot="1">
      <c r="A111" s="4">
        <v>10312</v>
      </c>
      <c r="B111" s="66" t="s">
        <v>468</v>
      </c>
      <c r="C111" s="67">
        <v>1139</v>
      </c>
      <c r="D111" s="67">
        <v>1238</v>
      </c>
      <c r="E111" s="67">
        <v>1615</v>
      </c>
      <c r="F111" s="67">
        <v>1982</v>
      </c>
      <c r="G111" s="67">
        <v>2170</v>
      </c>
      <c r="H111" s="78" t="s">
        <v>363</v>
      </c>
      <c r="I111" s="82">
        <f>N111+O111+P111</f>
        <v>1.4805</v>
      </c>
      <c r="J111" s="78">
        <f>I111*0.01</f>
        <v>0.014804999999999999</v>
      </c>
      <c r="K111" s="86">
        <f>INDEX(Capratexcounty!$B$2:$C$15,MATCH($H111,Capratexcounty!$B$2:$B$15,0),2)</f>
        <v>0.0675</v>
      </c>
      <c r="L111" s="83" t="s">
        <v>339</v>
      </c>
      <c r="M111" s="83">
        <v>1.1629</v>
      </c>
      <c r="N111" s="83">
        <v>1.2255</v>
      </c>
      <c r="O111" s="83">
        <v>0.0026</v>
      </c>
      <c r="P111" s="83">
        <v>0.2524</v>
      </c>
    </row>
    <row r="112" spans="1:16" ht="27" thickBot="1">
      <c r="A112" s="4">
        <v>7318</v>
      </c>
      <c r="B112" s="66" t="s">
        <v>574</v>
      </c>
      <c r="C112" s="67">
        <v>803</v>
      </c>
      <c r="D112" s="67">
        <v>945</v>
      </c>
      <c r="E112" s="67">
        <v>1150</v>
      </c>
      <c r="F112" s="67">
        <v>1426</v>
      </c>
      <c r="G112" s="67">
        <v>1545</v>
      </c>
      <c r="H112" s="78" t="s">
        <v>366</v>
      </c>
      <c r="I112" s="82">
        <f>N112+O112+P112</f>
        <v>1.6821</v>
      </c>
      <c r="J112" s="78">
        <f>I112*0.01</f>
        <v>0.016821</v>
      </c>
      <c r="K112" s="86">
        <f>INDEX(Capratexcounty!$B$2:$C$15,MATCH($H112,Capratexcounty!$B$2:$B$15,0),2)</f>
        <v>0.08</v>
      </c>
      <c r="L112" s="83" t="s">
        <v>246</v>
      </c>
      <c r="M112" s="83">
        <v>1.5857</v>
      </c>
      <c r="N112" s="83">
        <v>1.3183</v>
      </c>
      <c r="O112" s="83">
        <v>0.0025</v>
      </c>
      <c r="P112" s="83">
        <v>0.3613</v>
      </c>
    </row>
    <row r="113" spans="1:16" ht="15.75" thickBot="1">
      <c r="A113" s="4">
        <v>13324</v>
      </c>
      <c r="B113" s="66" t="s">
        <v>509</v>
      </c>
      <c r="C113" s="67">
        <v>706</v>
      </c>
      <c r="D113" s="67">
        <v>844</v>
      </c>
      <c r="E113" s="67">
        <v>953</v>
      </c>
      <c r="F113" s="67">
        <v>1241</v>
      </c>
      <c r="G113" s="67">
        <v>1318</v>
      </c>
      <c r="H113" s="78" t="s">
        <v>362</v>
      </c>
      <c r="I113" s="82">
        <f>N113+O113+P113</f>
        <v>1.7431</v>
      </c>
      <c r="J113" s="78">
        <f>I113*0.01</f>
        <v>0.017431000000000002</v>
      </c>
      <c r="K113" s="86">
        <f>INDEX(Capratexcounty!$B$2:$C$15,MATCH($H113,Capratexcounty!$B$2:$B$15,0),2)</f>
        <v>0.08</v>
      </c>
      <c r="L113" s="83" t="s">
        <v>182</v>
      </c>
      <c r="M113" s="83">
        <v>1.432</v>
      </c>
      <c r="N113" s="83">
        <v>1.3782</v>
      </c>
      <c r="O113" s="83">
        <v>0</v>
      </c>
      <c r="P113" s="83">
        <v>0.3649</v>
      </c>
    </row>
    <row r="114" spans="1:16" ht="27" thickBot="1">
      <c r="A114" s="4">
        <v>10327</v>
      </c>
      <c r="B114" s="66" t="s">
        <v>427</v>
      </c>
      <c r="C114" s="67">
        <v>1139</v>
      </c>
      <c r="D114" s="67">
        <v>1238</v>
      </c>
      <c r="E114" s="67">
        <v>1615</v>
      </c>
      <c r="F114" s="67">
        <v>1982</v>
      </c>
      <c r="G114" s="67">
        <v>2170</v>
      </c>
      <c r="H114" s="78" t="s">
        <v>373</v>
      </c>
      <c r="I114" s="82">
        <f>N114+O114+P114</f>
        <v>1.7558</v>
      </c>
      <c r="J114" s="78">
        <f>I114*0.01</f>
        <v>0.017558</v>
      </c>
      <c r="K114" s="86">
        <f>INDEX(Capratexcounty!$B$2:$C$15,MATCH($H114,Capratexcounty!$B$2:$B$15,0),2)</f>
        <v>0.0675</v>
      </c>
      <c r="L114" s="83" t="s">
        <v>103</v>
      </c>
      <c r="M114" s="83">
        <v>1.1961</v>
      </c>
      <c r="N114" s="83">
        <v>1.3455</v>
      </c>
      <c r="O114" s="83">
        <v>0.0035</v>
      </c>
      <c r="P114" s="83">
        <v>0.4068</v>
      </c>
    </row>
    <row r="115" spans="1:16" ht="27" thickBot="1">
      <c r="A115" s="4">
        <v>4333</v>
      </c>
      <c r="B115" s="66" t="s">
        <v>476</v>
      </c>
      <c r="C115" s="67">
        <v>874</v>
      </c>
      <c r="D115" s="67">
        <v>880</v>
      </c>
      <c r="E115" s="67">
        <v>1158</v>
      </c>
      <c r="F115" s="67">
        <v>1544</v>
      </c>
      <c r="G115" s="67">
        <v>1556</v>
      </c>
      <c r="H115" s="78" t="s">
        <v>371</v>
      </c>
      <c r="I115" s="82">
        <f>N115+O115+P115</f>
        <v>2.1282</v>
      </c>
      <c r="J115" s="78">
        <f>I115*0.01</f>
        <v>0.021282000000000002</v>
      </c>
      <c r="K115" s="86">
        <f>INDEX(Capratexcounty!$B$2:$C$15,MATCH($H115,Capratexcounty!$B$2:$B$15,0),2)</f>
        <v>0.08</v>
      </c>
      <c r="L115" s="83" t="s">
        <v>148</v>
      </c>
      <c r="M115" s="83">
        <v>1.2997</v>
      </c>
      <c r="N115" s="83">
        <v>1.3671</v>
      </c>
      <c r="O115" s="83">
        <v>0.0037</v>
      </c>
      <c r="P115" s="83">
        <v>0.7574</v>
      </c>
    </row>
    <row r="116" spans="1:16" ht="15.75" thickBot="1">
      <c r="A116" s="4">
        <v>8336</v>
      </c>
      <c r="B116" s="66" t="s">
        <v>527</v>
      </c>
      <c r="C116" s="67">
        <v>904</v>
      </c>
      <c r="D116" s="67">
        <v>911</v>
      </c>
      <c r="E116" s="67">
        <v>1088</v>
      </c>
      <c r="F116" s="67">
        <v>1440</v>
      </c>
      <c r="G116" s="67">
        <v>1825</v>
      </c>
      <c r="H116" s="78" t="s">
        <v>372</v>
      </c>
      <c r="I116" s="82">
        <f>N116+O116+P116</f>
        <v>1.5314</v>
      </c>
      <c r="J116" s="78">
        <f>I116*0.01</f>
        <v>0.015314000000000001</v>
      </c>
      <c r="K116" s="86">
        <f>INDEX(Capratexcounty!$B$2:$C$15,MATCH($H116,Capratexcounty!$B$2:$B$15,0),2)</f>
        <v>0.08</v>
      </c>
      <c r="L116" s="83" t="s">
        <v>210</v>
      </c>
      <c r="M116" s="83">
        <v>1.2337</v>
      </c>
      <c r="N116" s="83">
        <v>1.1929</v>
      </c>
      <c r="O116" s="83">
        <v>0.0001</v>
      </c>
      <c r="P116" s="83">
        <v>0.3384</v>
      </c>
    </row>
    <row r="117" spans="1:16" ht="15.75" thickBot="1">
      <c r="A117" s="4">
        <v>11588</v>
      </c>
      <c r="B117" s="66" t="s">
        <v>408</v>
      </c>
      <c r="C117" s="114">
        <v>810</v>
      </c>
      <c r="D117" s="114">
        <v>845</v>
      </c>
      <c r="E117" s="114">
        <v>954</v>
      </c>
      <c r="F117" s="114">
        <v>1167</v>
      </c>
      <c r="G117" s="114">
        <v>1625</v>
      </c>
      <c r="H117" s="78" t="s">
        <v>369</v>
      </c>
      <c r="I117" s="82">
        <f>N117+O117+P117</f>
        <v>1.534</v>
      </c>
      <c r="J117" s="78">
        <f>I117*0.01</f>
        <v>0.015340000000000001</v>
      </c>
      <c r="K117" s="86">
        <f>INDEX(Capratexcounty!$B$2:$C$15,MATCH($H117,Capratexcounty!$B$2:$B$15,0),2)</f>
        <v>0.08</v>
      </c>
      <c r="L117" s="83" t="s">
        <v>83</v>
      </c>
      <c r="M117" s="83">
        <v>1.2131</v>
      </c>
      <c r="N117" s="83">
        <v>1.1912</v>
      </c>
      <c r="O117" s="83">
        <v>0.0006</v>
      </c>
      <c r="P117" s="83">
        <v>0.3422</v>
      </c>
    </row>
    <row r="118" spans="1:16" ht="27" thickBot="1">
      <c r="A118" s="4">
        <v>3339</v>
      </c>
      <c r="B118" s="66" t="s">
        <v>347</v>
      </c>
      <c r="C118" s="67">
        <v>753</v>
      </c>
      <c r="D118" s="67">
        <v>821</v>
      </c>
      <c r="E118" s="67">
        <v>935</v>
      </c>
      <c r="F118" s="67">
        <v>1262</v>
      </c>
      <c r="G118" s="67">
        <v>1267</v>
      </c>
      <c r="H118" s="78" t="s">
        <v>365</v>
      </c>
      <c r="I118" s="82">
        <f>N118+O118+P118</f>
        <v>1.5295999999999998</v>
      </c>
      <c r="J118" s="78">
        <f>I118*0.01</f>
        <v>0.015295999999999999</v>
      </c>
      <c r="K118" s="86">
        <f>INDEX(Capratexcounty!$B$2:$C$15,MATCH($H118,Capratexcounty!$B$2:$B$15,0),2)</f>
        <v>0.08</v>
      </c>
      <c r="L118" s="83" t="s">
        <v>64</v>
      </c>
      <c r="M118" s="83">
        <v>1.287</v>
      </c>
      <c r="N118" s="83">
        <v>1.3133</v>
      </c>
      <c r="O118" s="83">
        <v>0</v>
      </c>
      <c r="P118" s="83">
        <v>0.2163</v>
      </c>
    </row>
    <row r="119" spans="1:16" ht="27" thickBot="1">
      <c r="A119" s="4">
        <v>2342</v>
      </c>
      <c r="B119" s="66" t="s">
        <v>388</v>
      </c>
      <c r="C119" s="67">
        <v>842</v>
      </c>
      <c r="D119" s="67">
        <v>947</v>
      </c>
      <c r="E119" s="67">
        <v>1192</v>
      </c>
      <c r="F119" s="67">
        <v>1549</v>
      </c>
      <c r="G119" s="67">
        <v>1601</v>
      </c>
      <c r="H119" s="78" t="s">
        <v>361</v>
      </c>
      <c r="I119" s="82">
        <f>N119+O119+P119</f>
        <v>1.4971</v>
      </c>
      <c r="J119" s="78">
        <f>I119*0.01</f>
        <v>0.014971000000000002</v>
      </c>
      <c r="K119" s="86">
        <f>INDEX(Capratexcounty!$B$2:$C$15,MATCH($H119,Capratexcounty!$B$2:$B$15,0),2)</f>
        <v>0.08</v>
      </c>
      <c r="L119" s="83" t="s">
        <v>45</v>
      </c>
      <c r="M119" s="83">
        <v>1.0818</v>
      </c>
      <c r="N119" s="83">
        <v>1.241</v>
      </c>
      <c r="O119" s="83">
        <v>0.0011</v>
      </c>
      <c r="P119" s="83">
        <v>0.255</v>
      </c>
    </row>
    <row r="120" spans="1:16" ht="15.75" thickBot="1">
      <c r="A120" s="4">
        <v>1345</v>
      </c>
      <c r="B120" s="66" t="s">
        <v>445</v>
      </c>
      <c r="C120" s="67">
        <v>730</v>
      </c>
      <c r="D120" s="67">
        <v>746</v>
      </c>
      <c r="E120" s="67">
        <v>843</v>
      </c>
      <c r="F120" s="67">
        <v>1143</v>
      </c>
      <c r="G120" s="67">
        <v>1169</v>
      </c>
      <c r="H120" s="78" t="s">
        <v>367</v>
      </c>
      <c r="I120" s="82">
        <f>N120+O120+P120</f>
        <v>1.7482</v>
      </c>
      <c r="J120" s="78">
        <f>I120*0.01</f>
        <v>0.017482</v>
      </c>
      <c r="K120" s="86">
        <f>INDEX(Capratexcounty!$B$2:$C$15,MATCH($H120,Capratexcounty!$B$2:$B$15,0),2)</f>
        <v>0.08</v>
      </c>
      <c r="L120" s="83" t="s">
        <v>121</v>
      </c>
      <c r="M120" s="83">
        <v>1.3943</v>
      </c>
      <c r="N120" s="83">
        <v>1.3692</v>
      </c>
      <c r="O120" s="83">
        <v>0</v>
      </c>
      <c r="P120" s="83">
        <v>0.379</v>
      </c>
    </row>
    <row r="121" spans="1:16" ht="15.75" thickBot="1">
      <c r="A121" s="4">
        <v>5351</v>
      </c>
      <c r="B121" s="66" t="s">
        <v>389</v>
      </c>
      <c r="C121" s="67">
        <v>842</v>
      </c>
      <c r="D121" s="67">
        <v>947</v>
      </c>
      <c r="E121" s="67">
        <v>1192</v>
      </c>
      <c r="F121" s="67">
        <v>1549</v>
      </c>
      <c r="G121" s="67">
        <v>1601</v>
      </c>
      <c r="H121" s="78" t="s">
        <v>361</v>
      </c>
      <c r="I121" s="82">
        <f>N121+O121+P121</f>
        <v>1.9623</v>
      </c>
      <c r="J121" s="78">
        <f>I121*0.01</f>
        <v>0.019622999999999998</v>
      </c>
      <c r="K121" s="86">
        <f>INDEX(Capratexcounty!$B$2:$C$15,MATCH($H121,Capratexcounty!$B$2:$B$15,0),2)</f>
        <v>0.08</v>
      </c>
      <c r="L121" s="83" t="s">
        <v>46</v>
      </c>
      <c r="M121" s="83">
        <v>1.3046</v>
      </c>
      <c r="N121" s="83">
        <v>1.2837</v>
      </c>
      <c r="O121" s="83">
        <v>0.0018</v>
      </c>
      <c r="P121" s="83">
        <v>0.6768</v>
      </c>
    </row>
    <row r="122" spans="1:16" ht="27" thickBot="1">
      <c r="A122" s="4">
        <v>1354</v>
      </c>
      <c r="B122" s="66" t="s">
        <v>575</v>
      </c>
      <c r="C122" s="67">
        <v>803</v>
      </c>
      <c r="D122" s="67">
        <v>945</v>
      </c>
      <c r="E122" s="67">
        <v>1150</v>
      </c>
      <c r="F122" s="67">
        <v>1426</v>
      </c>
      <c r="G122" s="67">
        <v>1545</v>
      </c>
      <c r="H122" s="78" t="s">
        <v>366</v>
      </c>
      <c r="I122" s="82">
        <f>N122+O122+P122</f>
        <v>1.7146</v>
      </c>
      <c r="J122" s="78">
        <f>I122*0.01</f>
        <v>0.017145999999999998</v>
      </c>
      <c r="K122" s="86">
        <f>INDEX(Capratexcounty!$B$2:$C$15,MATCH($H122,Capratexcounty!$B$2:$B$15,0),2)</f>
        <v>0.08</v>
      </c>
      <c r="L122" s="83" t="s">
        <v>247</v>
      </c>
      <c r="M122" s="83">
        <v>1.2984</v>
      </c>
      <c r="N122" s="83">
        <v>1.3245</v>
      </c>
      <c r="O122" s="83">
        <v>0.0022</v>
      </c>
      <c r="P122" s="83">
        <v>0.3879</v>
      </c>
    </row>
    <row r="123" spans="1:16" ht="15.75" thickBot="1">
      <c r="A123" s="4">
        <v>13357</v>
      </c>
      <c r="B123" s="66" t="s">
        <v>510</v>
      </c>
      <c r="C123" s="67">
        <v>706</v>
      </c>
      <c r="D123" s="67">
        <v>844</v>
      </c>
      <c r="E123" s="67">
        <v>953</v>
      </c>
      <c r="F123" s="67">
        <v>1241</v>
      </c>
      <c r="G123" s="67">
        <v>1318</v>
      </c>
      <c r="H123" s="78" t="s">
        <v>362</v>
      </c>
      <c r="I123" s="82">
        <f>N123+O123+P123</f>
        <v>1.3833</v>
      </c>
      <c r="J123" s="78">
        <f>I123*0.01</f>
        <v>0.013833</v>
      </c>
      <c r="K123" s="86">
        <f>INDEX(Capratexcounty!$B$2:$C$15,MATCH($H123,Capratexcounty!$B$2:$B$15,0),2)</f>
        <v>0.08</v>
      </c>
      <c r="L123" s="83" t="s">
        <v>183</v>
      </c>
      <c r="M123" s="83">
        <v>1.2377</v>
      </c>
      <c r="N123" s="83">
        <v>1.2896</v>
      </c>
      <c r="O123" s="83">
        <v>0.0025</v>
      </c>
      <c r="P123" s="83">
        <v>0.0912</v>
      </c>
    </row>
    <row r="124" spans="1:16" ht="15.75" thickBot="1">
      <c r="A124" s="4">
        <v>10360</v>
      </c>
      <c r="B124" s="66" t="s">
        <v>598</v>
      </c>
      <c r="C124" s="67">
        <v>841</v>
      </c>
      <c r="D124" s="67">
        <v>982</v>
      </c>
      <c r="E124" s="67">
        <v>1129</v>
      </c>
      <c r="F124" s="67">
        <v>1536</v>
      </c>
      <c r="G124" s="67">
        <v>1542</v>
      </c>
      <c r="H124" s="78" t="s">
        <v>364</v>
      </c>
      <c r="I124" s="82">
        <f>N124+O124+P124</f>
        <v>1.5984</v>
      </c>
      <c r="J124" s="78">
        <f>I124*0.01</f>
        <v>0.015984</v>
      </c>
      <c r="K124" s="86">
        <f>INDEX(Capratexcounty!$B$2:$C$15,MATCH($H124,Capratexcounty!$B$2:$B$15,0),2)</f>
        <v>0.08</v>
      </c>
      <c r="L124" s="83" t="s">
        <v>270</v>
      </c>
      <c r="M124" s="83">
        <v>1.346</v>
      </c>
      <c r="N124" s="83">
        <v>1.3188</v>
      </c>
      <c r="O124" s="83">
        <v>0.0039</v>
      </c>
      <c r="P124" s="83">
        <v>0.2757</v>
      </c>
    </row>
    <row r="125" spans="1:16" ht="27" thickBot="1">
      <c r="A125" s="4">
        <v>14363</v>
      </c>
      <c r="B125" s="66" t="s">
        <v>446</v>
      </c>
      <c r="C125" s="67">
        <v>730</v>
      </c>
      <c r="D125" s="67">
        <v>746</v>
      </c>
      <c r="E125" s="67">
        <v>843</v>
      </c>
      <c r="F125" s="67">
        <v>1143</v>
      </c>
      <c r="G125" s="67">
        <v>1169</v>
      </c>
      <c r="H125" s="78" t="s">
        <v>367</v>
      </c>
      <c r="I125" s="82">
        <f>N125+O125+P125</f>
        <v>2.0637</v>
      </c>
      <c r="J125" s="78">
        <f>I125*0.01</f>
        <v>0.020637</v>
      </c>
      <c r="K125" s="86">
        <f>INDEX(Capratexcounty!$B$2:$C$15,MATCH($H125,Capratexcounty!$B$2:$B$15,0),2)</f>
        <v>0.08</v>
      </c>
      <c r="L125" s="83" t="s">
        <v>122</v>
      </c>
      <c r="M125" s="83">
        <v>1.1937</v>
      </c>
      <c r="N125" s="83">
        <v>1.2922</v>
      </c>
      <c r="O125" s="83">
        <v>0.0043</v>
      </c>
      <c r="P125" s="83">
        <v>0.7672</v>
      </c>
    </row>
    <row r="126" spans="1:16" ht="27" thickBot="1">
      <c r="A126" s="4">
        <v>5366</v>
      </c>
      <c r="B126" s="66" t="s">
        <v>409</v>
      </c>
      <c r="C126" s="114">
        <v>810</v>
      </c>
      <c r="D126" s="114">
        <v>845</v>
      </c>
      <c r="E126" s="114">
        <v>954</v>
      </c>
      <c r="F126" s="114">
        <v>1167</v>
      </c>
      <c r="G126" s="114">
        <v>1625</v>
      </c>
      <c r="H126" s="78" t="s">
        <v>369</v>
      </c>
      <c r="I126" s="82">
        <f>N126+O126+P126</f>
        <v>1.7409000000000001</v>
      </c>
      <c r="J126" s="78">
        <f>I126*0.01</f>
        <v>0.017409</v>
      </c>
      <c r="K126" s="86">
        <f>INDEX(Capratexcounty!$B$2:$C$15,MATCH($H126,Capratexcounty!$B$2:$B$15,0),2)</f>
        <v>0.08</v>
      </c>
      <c r="L126" s="83" t="s">
        <v>84</v>
      </c>
      <c r="M126" s="83">
        <v>1.2492</v>
      </c>
      <c r="N126" s="83">
        <v>1.3521</v>
      </c>
      <c r="O126" s="83">
        <v>0.0037</v>
      </c>
      <c r="P126" s="83">
        <v>0.3851</v>
      </c>
    </row>
    <row r="127" spans="1:16" ht="15.75" thickBot="1">
      <c r="A127" s="4">
        <v>3369</v>
      </c>
      <c r="B127" s="66" t="s">
        <v>447</v>
      </c>
      <c r="C127" s="67">
        <v>730</v>
      </c>
      <c r="D127" s="67">
        <v>746</v>
      </c>
      <c r="E127" s="67">
        <v>843</v>
      </c>
      <c r="F127" s="67">
        <v>1143</v>
      </c>
      <c r="G127" s="67">
        <v>1169</v>
      </c>
      <c r="H127" s="78" t="s">
        <v>367</v>
      </c>
      <c r="I127" s="82">
        <f>N127+O127+P127</f>
        <v>1.5338000000000003</v>
      </c>
      <c r="J127" s="78">
        <f>I127*0.01</f>
        <v>0.015338000000000003</v>
      </c>
      <c r="K127" s="86">
        <f>INDEX(Capratexcounty!$B$2:$C$15,MATCH($H127,Capratexcounty!$B$2:$B$15,0),2)</f>
        <v>0.08</v>
      </c>
      <c r="L127" s="83" t="s">
        <v>123</v>
      </c>
      <c r="M127" s="83">
        <v>1.3095</v>
      </c>
      <c r="N127" s="83">
        <v>1.2856</v>
      </c>
      <c r="O127" s="83">
        <v>0.0011</v>
      </c>
      <c r="P127" s="83">
        <v>0.2471</v>
      </c>
    </row>
    <row r="128" spans="1:16" ht="27" thickBot="1">
      <c r="A128" s="4">
        <v>5372</v>
      </c>
      <c r="B128" s="66" t="s">
        <v>348</v>
      </c>
      <c r="C128" s="67">
        <v>753</v>
      </c>
      <c r="D128" s="67">
        <v>821</v>
      </c>
      <c r="E128" s="67">
        <v>935</v>
      </c>
      <c r="F128" s="67">
        <v>1262</v>
      </c>
      <c r="G128" s="67">
        <v>1267</v>
      </c>
      <c r="H128" s="78" t="s">
        <v>365</v>
      </c>
      <c r="I128" s="82">
        <f>N128+O128+P128</f>
        <v>1.6224</v>
      </c>
      <c r="J128" s="78">
        <f>I128*0.01</f>
        <v>0.016224000000000002</v>
      </c>
      <c r="K128" s="86">
        <f>INDEX(Capratexcounty!$B$2:$C$15,MATCH($H128,Capratexcounty!$B$2:$B$15,0),2)</f>
        <v>0.08</v>
      </c>
      <c r="L128" s="83" t="s">
        <v>65</v>
      </c>
      <c r="M128" s="83">
        <v>1.3117</v>
      </c>
      <c r="N128" s="83">
        <v>1.3384</v>
      </c>
      <c r="O128" s="83">
        <v>0.0012</v>
      </c>
      <c r="P128" s="83">
        <v>0.2828</v>
      </c>
    </row>
    <row r="129" spans="1:16" ht="27" thickBot="1">
      <c r="A129" s="4">
        <v>2375</v>
      </c>
      <c r="B129" s="66" t="s">
        <v>576</v>
      </c>
      <c r="C129" s="67">
        <v>803</v>
      </c>
      <c r="D129" s="67">
        <v>945</v>
      </c>
      <c r="E129" s="67">
        <v>1150</v>
      </c>
      <c r="F129" s="67">
        <v>1426</v>
      </c>
      <c r="G129" s="67">
        <v>1545</v>
      </c>
      <c r="H129" s="78" t="s">
        <v>366</v>
      </c>
      <c r="I129" s="82">
        <f>N129+O129+P129</f>
        <v>1.9304</v>
      </c>
      <c r="J129" s="78">
        <f>I129*0.01</f>
        <v>0.019303999999999998</v>
      </c>
      <c r="K129" s="86">
        <f>INDEX(Capratexcounty!$B$2:$C$15,MATCH($H129,Capratexcounty!$B$2:$B$15,0),2)</f>
        <v>0.08</v>
      </c>
      <c r="L129" s="83" t="s">
        <v>248</v>
      </c>
      <c r="M129" s="83">
        <v>1.8155</v>
      </c>
      <c r="N129" s="83">
        <v>1.379</v>
      </c>
      <c r="O129" s="83">
        <v>0.0009</v>
      </c>
      <c r="P129" s="83">
        <v>0.5505</v>
      </c>
    </row>
    <row r="130" spans="1:16" ht="27" thickBot="1">
      <c r="A130" s="4">
        <v>13378</v>
      </c>
      <c r="B130" s="66" t="s">
        <v>554</v>
      </c>
      <c r="C130" s="67">
        <v>839</v>
      </c>
      <c r="D130" s="67">
        <v>953</v>
      </c>
      <c r="E130" s="67">
        <v>1255</v>
      </c>
      <c r="F130" s="67">
        <v>1584</v>
      </c>
      <c r="G130" s="67">
        <v>1690</v>
      </c>
      <c r="H130" s="78" t="s">
        <v>370</v>
      </c>
      <c r="I130" s="82">
        <f>N130+O130+P130</f>
        <v>2.0406</v>
      </c>
      <c r="J130" s="78">
        <f>I130*0.01</f>
        <v>0.020406</v>
      </c>
      <c r="K130" s="86">
        <f>INDEX(Capratexcounty!$B$2:$C$15,MATCH($H130,Capratexcounty!$B$2:$B$15,0),2)</f>
        <v>0.08</v>
      </c>
      <c r="L130" s="83" t="s">
        <v>226</v>
      </c>
      <c r="M130" s="83">
        <v>1.3884</v>
      </c>
      <c r="N130" s="83">
        <v>1.4307</v>
      </c>
      <c r="O130" s="83">
        <v>0.0048</v>
      </c>
      <c r="P130" s="83">
        <v>0.6051</v>
      </c>
    </row>
    <row r="131" spans="1:16" ht="15.75" thickBot="1">
      <c r="A131" s="4">
        <v>12381</v>
      </c>
      <c r="B131" s="66" t="s">
        <v>528</v>
      </c>
      <c r="C131" s="67">
        <v>904</v>
      </c>
      <c r="D131" s="67">
        <v>911</v>
      </c>
      <c r="E131" s="67">
        <v>1088</v>
      </c>
      <c r="F131" s="67">
        <v>1440</v>
      </c>
      <c r="G131" s="67">
        <v>1825</v>
      </c>
      <c r="H131" s="78" t="s">
        <v>372</v>
      </c>
      <c r="I131" s="82">
        <f>N131+O131+P131</f>
        <v>1.6729999999999998</v>
      </c>
      <c r="J131" s="78">
        <f>I131*0.01</f>
        <v>0.01673</v>
      </c>
      <c r="K131" s="86">
        <f>INDEX(Capratexcounty!$B$2:$C$15,MATCH($H131,Capratexcounty!$B$2:$B$15,0),2)</f>
        <v>0.08</v>
      </c>
      <c r="L131" s="83" t="s">
        <v>199</v>
      </c>
      <c r="M131" s="83">
        <v>1.2399</v>
      </c>
      <c r="N131" s="83">
        <v>1.2949</v>
      </c>
      <c r="O131" s="83">
        <v>0.0008</v>
      </c>
      <c r="P131" s="83">
        <v>0.3773</v>
      </c>
    </row>
    <row r="132" spans="1:16" ht="27" thickBot="1">
      <c r="A132" s="4">
        <v>11384</v>
      </c>
      <c r="B132" s="66" t="s">
        <v>390</v>
      </c>
      <c r="C132" s="67">
        <v>842</v>
      </c>
      <c r="D132" s="67">
        <v>947</v>
      </c>
      <c r="E132" s="67">
        <v>1192</v>
      </c>
      <c r="F132" s="67">
        <v>1549</v>
      </c>
      <c r="G132" s="67">
        <v>1601</v>
      </c>
      <c r="H132" s="78" t="s">
        <v>361</v>
      </c>
      <c r="I132" s="82">
        <f>N132+O132+P132</f>
        <v>2.0077</v>
      </c>
      <c r="J132" s="78">
        <f>I132*0.01</f>
        <v>0.020076999999999998</v>
      </c>
      <c r="K132" s="86">
        <f>INDEX(Capratexcounty!$B$2:$C$15,MATCH($H132,Capratexcounty!$B$2:$B$15,0),2)</f>
        <v>0.08</v>
      </c>
      <c r="L132" s="83" t="s">
        <v>47</v>
      </c>
      <c r="M132" s="83">
        <v>1.3541</v>
      </c>
      <c r="N132" s="83">
        <v>1.3166</v>
      </c>
      <c r="O132" s="83">
        <v>0.001</v>
      </c>
      <c r="P132" s="83">
        <v>0.6901</v>
      </c>
    </row>
    <row r="133" spans="1:16" ht="27" thickBot="1">
      <c r="A133" s="4">
        <v>1387</v>
      </c>
      <c r="B133" s="66" t="s">
        <v>555</v>
      </c>
      <c r="C133" s="67">
        <v>839</v>
      </c>
      <c r="D133" s="67">
        <v>953</v>
      </c>
      <c r="E133" s="67">
        <v>1255</v>
      </c>
      <c r="F133" s="67">
        <v>1584</v>
      </c>
      <c r="G133" s="67">
        <v>1690</v>
      </c>
      <c r="H133" s="78" t="s">
        <v>370</v>
      </c>
      <c r="I133" s="82">
        <f>N133+O133+P133</f>
        <v>1.8196999999999999</v>
      </c>
      <c r="J133" s="78">
        <f>I133*0.01</f>
        <v>0.018196999999999998</v>
      </c>
      <c r="K133" s="86">
        <f>INDEX(Capratexcounty!$B$2:$C$15,MATCH($H133,Capratexcounty!$B$2:$B$15,0),2)</f>
        <v>0.08</v>
      </c>
      <c r="L133" s="83" t="s">
        <v>227</v>
      </c>
      <c r="M133" s="83">
        <v>1.3939</v>
      </c>
      <c r="N133" s="83">
        <v>1.3336</v>
      </c>
      <c r="O133" s="83">
        <v>0.002</v>
      </c>
      <c r="P133" s="83">
        <v>0.4841</v>
      </c>
    </row>
    <row r="134" spans="1:16" ht="29.25" thickBot="1">
      <c r="A134" s="4">
        <v>12390</v>
      </c>
      <c r="B134" s="66" t="s">
        <v>529</v>
      </c>
      <c r="C134" s="67">
        <v>904</v>
      </c>
      <c r="D134" s="67">
        <v>911</v>
      </c>
      <c r="E134" s="67">
        <v>1088</v>
      </c>
      <c r="F134" s="67">
        <v>1440</v>
      </c>
      <c r="G134" s="67">
        <v>1825</v>
      </c>
      <c r="H134" s="78" t="s">
        <v>372</v>
      </c>
      <c r="I134" s="82">
        <f>N134+O134+P134</f>
        <v>2.1148000000000002</v>
      </c>
      <c r="J134" s="78">
        <f>I134*0.01</f>
        <v>0.021148000000000004</v>
      </c>
      <c r="K134" s="86">
        <f>INDEX(Capratexcounty!$B$2:$C$15,MATCH($H134,Capratexcounty!$B$2:$B$15,0),2)</f>
        <v>0.08</v>
      </c>
      <c r="L134" s="83" t="s">
        <v>200</v>
      </c>
      <c r="M134" s="83">
        <v>1.3324</v>
      </c>
      <c r="N134" s="83">
        <v>1.356</v>
      </c>
      <c r="O134" s="83">
        <v>0</v>
      </c>
      <c r="P134" s="83">
        <v>0.7588</v>
      </c>
    </row>
    <row r="135" spans="1:16" ht="15.75" thickBot="1">
      <c r="A135" s="4">
        <v>11393</v>
      </c>
      <c r="B135" s="66" t="s">
        <v>428</v>
      </c>
      <c r="C135" s="67">
        <v>1139</v>
      </c>
      <c r="D135" s="67">
        <v>1238</v>
      </c>
      <c r="E135" s="67">
        <v>1615</v>
      </c>
      <c r="F135" s="67">
        <v>1982</v>
      </c>
      <c r="G135" s="67">
        <v>2170</v>
      </c>
      <c r="H135" s="78" t="s">
        <v>373</v>
      </c>
      <c r="I135" s="82">
        <f>N135+O135+P135</f>
        <v>1.868</v>
      </c>
      <c r="J135" s="78">
        <f>I135*0.01</f>
        <v>0.018680000000000002</v>
      </c>
      <c r="K135" s="86">
        <f>INDEX(Capratexcounty!$B$2:$C$15,MATCH($H135,Capratexcounty!$B$2:$B$15,0),2)</f>
        <v>0.0675</v>
      </c>
      <c r="L135" s="83" t="s">
        <v>104</v>
      </c>
      <c r="M135" s="83">
        <v>1.205</v>
      </c>
      <c r="N135" s="83">
        <v>1.3449</v>
      </c>
      <c r="O135" s="83">
        <v>0.0034</v>
      </c>
      <c r="P135" s="83">
        <v>0.5197</v>
      </c>
    </row>
    <row r="136" spans="1:16" ht="15.75" thickBot="1">
      <c r="A136" s="4">
        <v>4396</v>
      </c>
      <c r="B136" s="66" t="s">
        <v>391</v>
      </c>
      <c r="C136" s="67">
        <v>842</v>
      </c>
      <c r="D136" s="67">
        <v>947</v>
      </c>
      <c r="E136" s="67">
        <v>1192</v>
      </c>
      <c r="F136" s="67">
        <v>1549</v>
      </c>
      <c r="G136" s="67">
        <v>1601</v>
      </c>
      <c r="H136" s="78" t="s">
        <v>361</v>
      </c>
      <c r="I136" s="82">
        <f>N136+O136+P136</f>
        <v>1.7098</v>
      </c>
      <c r="J136" s="78">
        <f>I136*0.01</f>
        <v>0.017098</v>
      </c>
      <c r="K136" s="86">
        <f>INDEX(Capratexcounty!$B$2:$C$15,MATCH($H136,Capratexcounty!$B$2:$B$15,0),2)</f>
        <v>0.08</v>
      </c>
      <c r="L136" s="83" t="s">
        <v>48</v>
      </c>
      <c r="M136" s="83">
        <v>1.371</v>
      </c>
      <c r="N136" s="83">
        <v>1.3491</v>
      </c>
      <c r="O136" s="83">
        <v>0.001</v>
      </c>
      <c r="P136" s="83">
        <v>0.3597</v>
      </c>
    </row>
    <row r="137" spans="1:16" ht="27" thickBot="1">
      <c r="A137" s="4">
        <v>1399</v>
      </c>
      <c r="B137" s="66" t="s">
        <v>460</v>
      </c>
      <c r="C137" s="67">
        <v>1139</v>
      </c>
      <c r="D137" s="67">
        <v>1238</v>
      </c>
      <c r="E137" s="67">
        <v>1615</v>
      </c>
      <c r="F137" s="67">
        <v>1982</v>
      </c>
      <c r="G137" s="67">
        <v>2170</v>
      </c>
      <c r="H137" s="78" t="s">
        <v>368</v>
      </c>
      <c r="I137" s="82">
        <f>N137+O137+P137</f>
        <v>1.7860999999999998</v>
      </c>
      <c r="J137" s="78">
        <f>I137*0.01</f>
        <v>0.017861</v>
      </c>
      <c r="K137" s="86">
        <f>INDEX(Capratexcounty!$B$2:$C$15,MATCH($H137,Capratexcounty!$B$2:$B$15,0),2)</f>
        <v>0.0675</v>
      </c>
      <c r="L137" s="83" t="s">
        <v>134</v>
      </c>
      <c r="M137" s="83">
        <v>1.1097</v>
      </c>
      <c r="N137" s="83">
        <v>1.3274</v>
      </c>
      <c r="O137" s="83">
        <v>0.0021</v>
      </c>
      <c r="P137" s="83">
        <v>0.4566</v>
      </c>
    </row>
    <row r="138" spans="1:16" ht="27" thickBot="1">
      <c r="A138" s="4">
        <v>6402</v>
      </c>
      <c r="B138" s="66" t="s">
        <v>556</v>
      </c>
      <c r="C138" s="67">
        <v>839</v>
      </c>
      <c r="D138" s="67">
        <v>953</v>
      </c>
      <c r="E138" s="67">
        <v>1255</v>
      </c>
      <c r="F138" s="67">
        <v>1584</v>
      </c>
      <c r="G138" s="67">
        <v>1690</v>
      </c>
      <c r="H138" s="78" t="s">
        <v>370</v>
      </c>
      <c r="I138" s="82">
        <f>N138+O138+P138</f>
        <v>2.3063</v>
      </c>
      <c r="J138" s="78">
        <f>I138*0.01</f>
        <v>0.023062999999999997</v>
      </c>
      <c r="K138" s="86">
        <f>INDEX(Capratexcounty!$B$2:$C$15,MATCH($H138,Capratexcounty!$B$2:$B$15,0),2)</f>
        <v>0.08</v>
      </c>
      <c r="L138" s="83" t="s">
        <v>228</v>
      </c>
      <c r="M138" s="83">
        <v>1.2537</v>
      </c>
      <c r="N138" s="83">
        <v>1.3567</v>
      </c>
      <c r="O138" s="83">
        <v>0.0008</v>
      </c>
      <c r="P138" s="83">
        <v>0.9488</v>
      </c>
    </row>
    <row r="139" spans="1:16" ht="27" thickBot="1">
      <c r="A139" s="4">
        <v>12405</v>
      </c>
      <c r="B139" s="66" t="s">
        <v>557</v>
      </c>
      <c r="C139" s="67">
        <v>839</v>
      </c>
      <c r="D139" s="67">
        <v>953</v>
      </c>
      <c r="E139" s="67">
        <v>1255</v>
      </c>
      <c r="F139" s="67">
        <v>1584</v>
      </c>
      <c r="G139" s="67">
        <v>1690</v>
      </c>
      <c r="H139" s="78" t="s">
        <v>370</v>
      </c>
      <c r="I139" s="82">
        <f>N139+O139+P139</f>
        <v>1.6527</v>
      </c>
      <c r="J139" s="78">
        <f>I139*0.01</f>
        <v>0.016527</v>
      </c>
      <c r="K139" s="86">
        <f>INDEX(Capratexcounty!$B$2:$C$15,MATCH($H139,Capratexcounty!$B$2:$B$15,0),2)</f>
        <v>0.08</v>
      </c>
      <c r="L139" s="83" t="s">
        <v>229</v>
      </c>
      <c r="M139" s="83">
        <v>1.3226</v>
      </c>
      <c r="N139" s="83">
        <v>1.2724</v>
      </c>
      <c r="O139" s="83">
        <v>0</v>
      </c>
      <c r="P139" s="83">
        <v>0.3803</v>
      </c>
    </row>
    <row r="140" spans="1:16" ht="15.75" thickBot="1">
      <c r="A140" s="4">
        <v>12408</v>
      </c>
      <c r="B140" s="66" t="s">
        <v>511</v>
      </c>
      <c r="C140" s="67">
        <v>706</v>
      </c>
      <c r="D140" s="67">
        <v>844</v>
      </c>
      <c r="E140" s="67">
        <v>953</v>
      </c>
      <c r="F140" s="67">
        <v>1241</v>
      </c>
      <c r="G140" s="67">
        <v>1318</v>
      </c>
      <c r="H140" s="78" t="s">
        <v>362</v>
      </c>
      <c r="I140" s="82">
        <f>N140+O140+P140</f>
        <v>1.5739</v>
      </c>
      <c r="J140" s="78">
        <f>I140*0.01</f>
        <v>0.015739</v>
      </c>
      <c r="K140" s="86">
        <f>INDEX(Capratexcounty!$B$2:$C$15,MATCH($H140,Capratexcounty!$B$2:$B$15,0),2)</f>
        <v>0.08</v>
      </c>
      <c r="L140" s="83" t="s">
        <v>184</v>
      </c>
      <c r="M140" s="83">
        <v>1.0132</v>
      </c>
      <c r="N140" s="83">
        <v>1.3068</v>
      </c>
      <c r="O140" s="83">
        <v>0.0019</v>
      </c>
      <c r="P140" s="83">
        <v>0.2652</v>
      </c>
    </row>
    <row r="141" spans="1:16" ht="27" thickBot="1">
      <c r="A141" s="4">
        <v>10411</v>
      </c>
      <c r="B141" s="66" t="s">
        <v>477</v>
      </c>
      <c r="C141" s="67">
        <v>874</v>
      </c>
      <c r="D141" s="67">
        <v>880</v>
      </c>
      <c r="E141" s="67">
        <v>1158</v>
      </c>
      <c r="F141" s="67">
        <v>1544</v>
      </c>
      <c r="G141" s="67">
        <v>1556</v>
      </c>
      <c r="H141" s="78" t="s">
        <v>371</v>
      </c>
      <c r="I141" s="82">
        <f>N141+O141+P141</f>
        <v>1.9638</v>
      </c>
      <c r="J141" s="78">
        <f>I141*0.01</f>
        <v>0.019638</v>
      </c>
      <c r="K141" s="86">
        <f>INDEX(Capratexcounty!$B$2:$C$15,MATCH($H141,Capratexcounty!$B$2:$B$15,0),2)</f>
        <v>0.08</v>
      </c>
      <c r="L141" s="83" t="s">
        <v>149</v>
      </c>
      <c r="M141" s="83">
        <v>1.1271</v>
      </c>
      <c r="N141" s="83">
        <v>1.2127</v>
      </c>
      <c r="O141" s="83">
        <v>0.0016</v>
      </c>
      <c r="P141" s="83">
        <v>0.7495</v>
      </c>
    </row>
    <row r="142" spans="1:16" ht="27" thickBot="1">
      <c r="A142" s="4">
        <v>8414</v>
      </c>
      <c r="B142" s="66" t="s">
        <v>530</v>
      </c>
      <c r="C142" s="67">
        <v>904</v>
      </c>
      <c r="D142" s="67">
        <v>911</v>
      </c>
      <c r="E142" s="67">
        <v>1088</v>
      </c>
      <c r="F142" s="67">
        <v>1440</v>
      </c>
      <c r="G142" s="67">
        <v>1825</v>
      </c>
      <c r="H142" s="78" t="s">
        <v>372</v>
      </c>
      <c r="I142" s="82">
        <f>N142+O142+P142</f>
        <v>1.6622999999999999</v>
      </c>
      <c r="J142" s="78">
        <f>I142*0.01</f>
        <v>0.016623</v>
      </c>
      <c r="K142" s="86">
        <f>INDEX(Capratexcounty!$B$2:$C$15,MATCH($H142,Capratexcounty!$B$2:$B$15,0),2)</f>
        <v>0.08</v>
      </c>
      <c r="L142" s="83" t="s">
        <v>201</v>
      </c>
      <c r="M142" s="83">
        <v>1.3571</v>
      </c>
      <c r="N142" s="83">
        <v>1.3291</v>
      </c>
      <c r="O142" s="83">
        <v>0.0018</v>
      </c>
      <c r="P142" s="83">
        <v>0.3314</v>
      </c>
    </row>
    <row r="143" spans="1:16" ht="27" thickBot="1">
      <c r="A143" s="4">
        <v>11417</v>
      </c>
      <c r="B143" s="66" t="s">
        <v>531</v>
      </c>
      <c r="C143" s="67">
        <v>904</v>
      </c>
      <c r="D143" s="67">
        <v>911</v>
      </c>
      <c r="E143" s="67">
        <v>1088</v>
      </c>
      <c r="F143" s="67">
        <v>1440</v>
      </c>
      <c r="G143" s="67">
        <v>1825</v>
      </c>
      <c r="H143" s="78" t="s">
        <v>372</v>
      </c>
      <c r="I143" s="82">
        <f>N143+O143+P143</f>
        <v>1.6199000000000001</v>
      </c>
      <c r="J143" s="78">
        <f>I143*0.01</f>
        <v>0.016199</v>
      </c>
      <c r="K143" s="86">
        <f>INDEX(Capratexcounty!$B$2:$C$15,MATCH($H143,Capratexcounty!$B$2:$B$15,0),2)</f>
        <v>0.08</v>
      </c>
      <c r="L143" s="83" t="s">
        <v>202</v>
      </c>
      <c r="M143" s="83">
        <v>1.2242</v>
      </c>
      <c r="N143" s="83">
        <v>1.2491</v>
      </c>
      <c r="O143" s="83">
        <v>0</v>
      </c>
      <c r="P143" s="83">
        <v>0.3708</v>
      </c>
    </row>
    <row r="144" spans="1:16" ht="27" thickBot="1">
      <c r="A144" s="4">
        <v>11420</v>
      </c>
      <c r="B144" s="66" t="s">
        <v>392</v>
      </c>
      <c r="C144" s="67">
        <v>842</v>
      </c>
      <c r="D144" s="67">
        <v>947</v>
      </c>
      <c r="E144" s="67">
        <v>1192</v>
      </c>
      <c r="F144" s="67">
        <v>1549</v>
      </c>
      <c r="G144" s="67">
        <v>1601</v>
      </c>
      <c r="H144" s="78" t="s">
        <v>361</v>
      </c>
      <c r="I144" s="82">
        <f>N144+O144+P144</f>
        <v>1.664</v>
      </c>
      <c r="J144" s="78">
        <f>I144*0.01</f>
        <v>0.01664</v>
      </c>
      <c r="K144" s="86">
        <f>INDEX(Capratexcounty!$B$2:$C$15,MATCH($H144,Capratexcounty!$B$2:$B$15,0),2)</f>
        <v>0.08</v>
      </c>
      <c r="L144" s="83" t="s">
        <v>49</v>
      </c>
      <c r="M144" s="83">
        <v>1.3755</v>
      </c>
      <c r="N144" s="83">
        <v>1.3534</v>
      </c>
      <c r="O144" s="83">
        <v>0.0006</v>
      </c>
      <c r="P144" s="83">
        <v>0.31</v>
      </c>
    </row>
    <row r="145" spans="1:16" ht="27" thickBot="1">
      <c r="A145" s="4">
        <v>1432</v>
      </c>
      <c r="B145" s="66" t="s">
        <v>410</v>
      </c>
      <c r="C145" s="114">
        <v>810</v>
      </c>
      <c r="D145" s="114">
        <v>845</v>
      </c>
      <c r="E145" s="114">
        <v>954</v>
      </c>
      <c r="F145" s="114">
        <v>1167</v>
      </c>
      <c r="G145" s="114">
        <v>1625</v>
      </c>
      <c r="H145" s="78" t="s">
        <v>369</v>
      </c>
      <c r="I145" s="82">
        <f>N145+O145+P145</f>
        <v>1.9998</v>
      </c>
      <c r="J145" s="78">
        <f>I145*0.01</f>
        <v>0.019998000000000002</v>
      </c>
      <c r="K145" s="86">
        <f>INDEX(Capratexcounty!$B$2:$C$15,MATCH($H145,Capratexcounty!$B$2:$B$15,0),2)</f>
        <v>0.08</v>
      </c>
      <c r="L145" s="83" t="s">
        <v>85</v>
      </c>
      <c r="M145" s="83">
        <v>1.2806</v>
      </c>
      <c r="N145" s="83">
        <v>1.3859</v>
      </c>
      <c r="O145" s="83">
        <v>0.0021</v>
      </c>
      <c r="P145" s="83">
        <v>0.6118</v>
      </c>
    </row>
    <row r="146" spans="1:16" ht="15.75" thickBot="1">
      <c r="A146" s="4">
        <v>3423</v>
      </c>
      <c r="B146" s="66" t="s">
        <v>487</v>
      </c>
      <c r="C146" s="67">
        <v>852</v>
      </c>
      <c r="D146" s="67">
        <v>857</v>
      </c>
      <c r="E146" s="67">
        <v>1125</v>
      </c>
      <c r="F146" s="67">
        <v>1427</v>
      </c>
      <c r="G146" s="67">
        <v>1511</v>
      </c>
      <c r="H146" s="78" t="s">
        <v>374</v>
      </c>
      <c r="I146" s="82">
        <f>N146+O146+P146</f>
        <v>1.5833</v>
      </c>
      <c r="J146" s="78">
        <f>I146*0.01</f>
        <v>0.015833</v>
      </c>
      <c r="K146" s="86">
        <f>INDEX(Capratexcounty!$B$2:$C$15,MATCH($H146,Capratexcounty!$B$2:$B$15,0),2)</f>
        <v>0.08</v>
      </c>
      <c r="L146" s="83" t="s">
        <v>159</v>
      </c>
      <c r="M146" s="83">
        <v>1.2953</v>
      </c>
      <c r="N146" s="83">
        <v>1.3393</v>
      </c>
      <c r="O146" s="83">
        <v>0</v>
      </c>
      <c r="P146" s="83">
        <v>0.244</v>
      </c>
    </row>
    <row r="147" spans="1:16" ht="27" thickBot="1">
      <c r="A147" s="4">
        <v>9426</v>
      </c>
      <c r="B147" s="66" t="s">
        <v>577</v>
      </c>
      <c r="C147" s="67">
        <v>803</v>
      </c>
      <c r="D147" s="67">
        <v>945</v>
      </c>
      <c r="E147" s="67">
        <v>1150</v>
      </c>
      <c r="F147" s="67">
        <v>1426</v>
      </c>
      <c r="G147" s="67">
        <v>1545</v>
      </c>
      <c r="H147" s="78" t="s">
        <v>366</v>
      </c>
      <c r="I147" s="82">
        <f>N147+O147+P147</f>
        <v>1.8820999999999999</v>
      </c>
      <c r="J147" s="78">
        <f>I147*0.01</f>
        <v>0.018821</v>
      </c>
      <c r="K147" s="86">
        <f>INDEX(Capratexcounty!$B$2:$C$15,MATCH($H147,Capratexcounty!$B$2:$B$15,0),2)</f>
        <v>0.08</v>
      </c>
      <c r="L147" s="83" t="s">
        <v>249</v>
      </c>
      <c r="M147" s="83">
        <v>1.6834</v>
      </c>
      <c r="N147" s="83">
        <v>1.3996</v>
      </c>
      <c r="O147" s="83">
        <v>0</v>
      </c>
      <c r="P147" s="83">
        <v>0.4825</v>
      </c>
    </row>
    <row r="148" spans="1:16" ht="15.75" thickBot="1">
      <c r="A148" s="4">
        <v>13429</v>
      </c>
      <c r="B148" s="66" t="s">
        <v>512</v>
      </c>
      <c r="C148" s="67">
        <v>706</v>
      </c>
      <c r="D148" s="67">
        <v>844</v>
      </c>
      <c r="E148" s="67">
        <v>953</v>
      </c>
      <c r="F148" s="67">
        <v>1241</v>
      </c>
      <c r="G148" s="67">
        <v>1318</v>
      </c>
      <c r="H148" s="78" t="s">
        <v>362</v>
      </c>
      <c r="I148" s="82">
        <f>N148+O148+P148</f>
        <v>2.4683</v>
      </c>
      <c r="J148" s="78">
        <f>I148*0.01</f>
        <v>0.024683000000000004</v>
      </c>
      <c r="K148" s="86">
        <f>INDEX(Capratexcounty!$B$2:$C$15,MATCH($H148,Capratexcounty!$B$2:$B$15,0),2)</f>
        <v>0.08</v>
      </c>
      <c r="L148" s="83" t="s">
        <v>185</v>
      </c>
      <c r="M148" s="83">
        <v>1.2813</v>
      </c>
      <c r="N148" s="83">
        <v>1.3211</v>
      </c>
      <c r="O148" s="83">
        <v>0.0133</v>
      </c>
      <c r="P148" s="83">
        <v>1.1339</v>
      </c>
    </row>
    <row r="149" spans="1:16" ht="15.75" thickBot="1">
      <c r="A149" s="4">
        <v>10435</v>
      </c>
      <c r="B149" s="66" t="s">
        <v>513</v>
      </c>
      <c r="C149" s="67">
        <v>706</v>
      </c>
      <c r="D149" s="67">
        <v>844</v>
      </c>
      <c r="E149" s="67">
        <v>953</v>
      </c>
      <c r="F149" s="67">
        <v>1241</v>
      </c>
      <c r="G149" s="67">
        <v>1318</v>
      </c>
      <c r="H149" s="78" t="s">
        <v>362</v>
      </c>
      <c r="I149" s="82">
        <f>N149+O149+P149</f>
        <v>1.7662</v>
      </c>
      <c r="J149" s="78">
        <f>I149*0.01</f>
        <v>0.017662</v>
      </c>
      <c r="K149" s="86">
        <f>INDEX(Capratexcounty!$B$2:$C$15,MATCH($H149,Capratexcounty!$B$2:$B$15,0),2)</f>
        <v>0.08</v>
      </c>
      <c r="L149" s="83" t="s">
        <v>186</v>
      </c>
      <c r="M149" s="83">
        <v>1.3183</v>
      </c>
      <c r="N149" s="83">
        <v>1.2989</v>
      </c>
      <c r="O149" s="83">
        <v>0</v>
      </c>
      <c r="P149" s="83">
        <v>0.4673</v>
      </c>
    </row>
    <row r="150" spans="1:16" ht="29.25" thickBot="1">
      <c r="A150" s="4">
        <v>10438</v>
      </c>
      <c r="B150" s="66" t="s">
        <v>376</v>
      </c>
      <c r="C150" s="67">
        <v>753</v>
      </c>
      <c r="D150" s="67">
        <v>821</v>
      </c>
      <c r="E150" s="67">
        <v>935</v>
      </c>
      <c r="F150" s="67">
        <v>1262</v>
      </c>
      <c r="G150" s="67">
        <v>1267</v>
      </c>
      <c r="H150" s="78" t="s">
        <v>365</v>
      </c>
      <c r="I150" s="82">
        <f>N150+O150+P150</f>
        <v>1.7693</v>
      </c>
      <c r="J150" s="78">
        <f>I150*0.01</f>
        <v>0.017693</v>
      </c>
      <c r="K150" s="86">
        <f>INDEX(Capratexcounty!$B$2:$C$15,MATCH($H150,Capratexcounty!$B$2:$B$15,0),2)</f>
        <v>0.08</v>
      </c>
      <c r="L150" s="83" t="s">
        <v>335</v>
      </c>
      <c r="M150" s="83">
        <v>1.0857</v>
      </c>
      <c r="N150" s="83">
        <v>1.1912</v>
      </c>
      <c r="O150" s="83">
        <v>0.0031</v>
      </c>
      <c r="P150" s="83">
        <v>0.575</v>
      </c>
    </row>
    <row r="151" spans="1:16" ht="27" thickBot="1">
      <c r="A151" s="4">
        <v>2440</v>
      </c>
      <c r="B151" s="66" t="s">
        <v>469</v>
      </c>
      <c r="C151" s="67">
        <v>1139</v>
      </c>
      <c r="D151" s="67">
        <v>1238</v>
      </c>
      <c r="E151" s="67">
        <v>1615</v>
      </c>
      <c r="F151" s="67">
        <v>1982</v>
      </c>
      <c r="G151" s="67">
        <v>2170</v>
      </c>
      <c r="H151" s="78" t="s">
        <v>363</v>
      </c>
      <c r="I151" s="82">
        <f>N151+O151+P151</f>
        <v>1.5937999999999999</v>
      </c>
      <c r="J151" s="78">
        <f>I151*0.01</f>
        <v>0.015938</v>
      </c>
      <c r="K151" s="86">
        <f>INDEX(Capratexcounty!$B$2:$C$15,MATCH($H151,Capratexcounty!$B$2:$B$15,0),2)</f>
        <v>0.0675</v>
      </c>
      <c r="L151" s="83" t="s">
        <v>141</v>
      </c>
      <c r="M151" s="83">
        <v>1.2625</v>
      </c>
      <c r="N151" s="83">
        <v>1.3303</v>
      </c>
      <c r="O151" s="83">
        <v>0.0009</v>
      </c>
      <c r="P151" s="83">
        <v>0.2626</v>
      </c>
    </row>
    <row r="152" spans="1:16" ht="27" thickBot="1">
      <c r="A152" s="4">
        <v>7444</v>
      </c>
      <c r="B152" s="66" t="s">
        <v>558</v>
      </c>
      <c r="C152" s="67">
        <v>839</v>
      </c>
      <c r="D152" s="67">
        <v>953</v>
      </c>
      <c r="E152" s="67">
        <v>1255</v>
      </c>
      <c r="F152" s="67">
        <v>1584</v>
      </c>
      <c r="G152" s="67">
        <v>1690</v>
      </c>
      <c r="H152" s="78" t="s">
        <v>370</v>
      </c>
      <c r="I152" s="82">
        <f>N152+O152+P152</f>
        <v>2.1973000000000003</v>
      </c>
      <c r="J152" s="78">
        <f>I152*0.01</f>
        <v>0.021973000000000003</v>
      </c>
      <c r="K152" s="86">
        <f>INDEX(Capratexcounty!$B$2:$C$15,MATCH($H152,Capratexcounty!$B$2:$B$15,0),2)</f>
        <v>0.08</v>
      </c>
      <c r="L152" s="83" t="s">
        <v>230</v>
      </c>
      <c r="M152" s="83">
        <v>1.1857</v>
      </c>
      <c r="N152" s="83">
        <v>1.3428</v>
      </c>
      <c r="O152" s="83">
        <v>0.0138</v>
      </c>
      <c r="P152" s="83">
        <v>0.8407</v>
      </c>
    </row>
    <row r="153" spans="1:16" ht="15.75" thickBot="1">
      <c r="A153" s="4">
        <v>12441</v>
      </c>
      <c r="B153" s="66" t="s">
        <v>448</v>
      </c>
      <c r="C153" s="67">
        <v>730</v>
      </c>
      <c r="D153" s="67">
        <v>746</v>
      </c>
      <c r="E153" s="67">
        <v>843</v>
      </c>
      <c r="F153" s="67">
        <v>1143</v>
      </c>
      <c r="G153" s="67">
        <v>1169</v>
      </c>
      <c r="H153" s="78" t="s">
        <v>367</v>
      </c>
      <c r="I153" s="82">
        <f>N153+O153+P153</f>
        <v>1.7475999999999998</v>
      </c>
      <c r="J153" s="78">
        <f>I153*0.01</f>
        <v>0.017476</v>
      </c>
      <c r="K153" s="86">
        <f>INDEX(Capratexcounty!$B$2:$C$15,MATCH($H153,Capratexcounty!$B$2:$B$15,0),2)</f>
        <v>0.08</v>
      </c>
      <c r="L153" s="83" t="s">
        <v>124</v>
      </c>
      <c r="M153" s="83">
        <v>1.2867</v>
      </c>
      <c r="N153" s="83">
        <v>1.2631</v>
      </c>
      <c r="O153" s="83">
        <v>0</v>
      </c>
      <c r="P153" s="83">
        <v>0.4845</v>
      </c>
    </row>
    <row r="154" spans="1:16" ht="27" thickBot="1">
      <c r="A154" s="4">
        <v>5447</v>
      </c>
      <c r="B154" s="66" t="s">
        <v>599</v>
      </c>
      <c r="C154" s="67">
        <v>841</v>
      </c>
      <c r="D154" s="67">
        <v>982</v>
      </c>
      <c r="E154" s="67">
        <v>1129</v>
      </c>
      <c r="F154" s="67">
        <v>1536</v>
      </c>
      <c r="G154" s="67">
        <v>1542</v>
      </c>
      <c r="H154" s="78" t="s">
        <v>364</v>
      </c>
      <c r="I154" s="82">
        <f>N154+O154+P154</f>
        <v>1.742</v>
      </c>
      <c r="J154" s="78">
        <f>I154*0.01</f>
        <v>0.01742</v>
      </c>
      <c r="K154" s="86">
        <f>INDEX(Capratexcounty!$B$2:$C$15,MATCH($H154,Capratexcounty!$B$2:$B$15,0),2)</f>
        <v>0.08</v>
      </c>
      <c r="L154" s="83" t="s">
        <v>271</v>
      </c>
      <c r="M154" s="83">
        <v>1.4284</v>
      </c>
      <c r="N154" s="83">
        <v>1.2939</v>
      </c>
      <c r="O154" s="83">
        <v>0.0018</v>
      </c>
      <c r="P154" s="83">
        <v>0.4463</v>
      </c>
    </row>
    <row r="155" spans="1:16" ht="15.75" thickBot="1">
      <c r="A155" s="4">
        <v>9453</v>
      </c>
      <c r="B155" s="66" t="s">
        <v>514</v>
      </c>
      <c r="C155" s="67">
        <v>706</v>
      </c>
      <c r="D155" s="67">
        <v>844</v>
      </c>
      <c r="E155" s="67">
        <v>953</v>
      </c>
      <c r="F155" s="67">
        <v>1241</v>
      </c>
      <c r="G155" s="67">
        <v>1318</v>
      </c>
      <c r="H155" s="78" t="s">
        <v>362</v>
      </c>
      <c r="I155" s="82">
        <f>N155+O155+P155</f>
        <v>1.9225999999999999</v>
      </c>
      <c r="J155" s="78">
        <f>I155*0.01</f>
        <v>0.019226</v>
      </c>
      <c r="K155" s="86">
        <f>INDEX(Capratexcounty!$B$2:$C$15,MATCH($H155,Capratexcounty!$B$2:$B$15,0),2)</f>
        <v>0.08</v>
      </c>
      <c r="L155" s="83" t="s">
        <v>340</v>
      </c>
      <c r="M155" s="83">
        <v>0.984</v>
      </c>
      <c r="N155" s="83">
        <v>1.3149</v>
      </c>
      <c r="O155" s="83">
        <v>0.0024</v>
      </c>
      <c r="P155" s="83">
        <v>0.6053</v>
      </c>
    </row>
    <row r="156" spans="1:16" ht="15.75" thickBot="1">
      <c r="A156" s="4">
        <v>14450</v>
      </c>
      <c r="B156" s="66" t="s">
        <v>488</v>
      </c>
      <c r="C156" s="67">
        <v>852</v>
      </c>
      <c r="D156" s="67">
        <v>857</v>
      </c>
      <c r="E156" s="67">
        <v>1125</v>
      </c>
      <c r="F156" s="67">
        <v>1427</v>
      </c>
      <c r="G156" s="67">
        <v>1511</v>
      </c>
      <c r="H156" s="78" t="s">
        <v>374</v>
      </c>
      <c r="I156" s="82">
        <f>N156+O156+P156</f>
        <v>1.8418999999999999</v>
      </c>
      <c r="J156" s="78">
        <f>I156*0.01</f>
        <v>0.018418999999999998</v>
      </c>
      <c r="K156" s="86">
        <f>INDEX(Capratexcounty!$B$2:$C$15,MATCH($H156,Capratexcounty!$B$2:$B$15,0),2)</f>
        <v>0.08</v>
      </c>
      <c r="L156" s="83" t="s">
        <v>160</v>
      </c>
      <c r="M156" s="83">
        <v>1.1828</v>
      </c>
      <c r="N156" s="83">
        <v>1.3891</v>
      </c>
      <c r="O156" s="83">
        <v>0.006</v>
      </c>
      <c r="P156" s="83">
        <v>0.4468</v>
      </c>
    </row>
    <row r="157" spans="1:16" ht="15.75" thickBot="1">
      <c r="A157" s="4">
        <v>10456</v>
      </c>
      <c r="B157" s="66" t="s">
        <v>393</v>
      </c>
      <c r="C157" s="67">
        <v>842</v>
      </c>
      <c r="D157" s="67">
        <v>947</v>
      </c>
      <c r="E157" s="67">
        <v>1192</v>
      </c>
      <c r="F157" s="67">
        <v>1549</v>
      </c>
      <c r="G157" s="67">
        <v>1601</v>
      </c>
      <c r="H157" s="78" t="s">
        <v>361</v>
      </c>
      <c r="I157" s="82">
        <f>N157+O157+P157</f>
        <v>1.7876</v>
      </c>
      <c r="J157" s="78">
        <f>I157*0.01</f>
        <v>0.017876</v>
      </c>
      <c r="K157" s="86">
        <f>INDEX(Capratexcounty!$B$2:$C$15,MATCH($H157,Capratexcounty!$B$2:$B$15,0),2)</f>
        <v>0.08</v>
      </c>
      <c r="L157" s="83" t="s">
        <v>50</v>
      </c>
      <c r="M157" s="83">
        <v>1.1277</v>
      </c>
      <c r="N157" s="83">
        <v>1.2982</v>
      </c>
      <c r="O157" s="83">
        <v>0</v>
      </c>
      <c r="P157" s="83">
        <v>0.4894</v>
      </c>
    </row>
    <row r="158" spans="1:16" ht="15.75" thickBot="1">
      <c r="A158" s="4">
        <v>1459</v>
      </c>
      <c r="B158" s="66" t="s">
        <v>394</v>
      </c>
      <c r="C158" s="67">
        <v>842</v>
      </c>
      <c r="D158" s="67">
        <v>947</v>
      </c>
      <c r="E158" s="67">
        <v>1192</v>
      </c>
      <c r="F158" s="67">
        <v>1549</v>
      </c>
      <c r="G158" s="67">
        <v>1601</v>
      </c>
      <c r="H158" s="78" t="s">
        <v>361</v>
      </c>
      <c r="I158" s="82">
        <f>N158+O158+P158</f>
        <v>1.9799</v>
      </c>
      <c r="J158" s="78">
        <f>I158*0.01</f>
        <v>0.019799</v>
      </c>
      <c r="K158" s="86">
        <f>INDEX(Capratexcounty!$B$2:$C$15,MATCH($H158,Capratexcounty!$B$2:$B$15,0),2)</f>
        <v>0.08</v>
      </c>
      <c r="L158" s="83" t="s">
        <v>51</v>
      </c>
      <c r="M158" s="83">
        <v>1.4427</v>
      </c>
      <c r="N158" s="83">
        <v>1.3894</v>
      </c>
      <c r="O158" s="83">
        <v>0</v>
      </c>
      <c r="P158" s="83">
        <v>0.5905</v>
      </c>
    </row>
    <row r="159" spans="1:16" ht="15.75" thickBot="1">
      <c r="A159" s="4">
        <v>1462</v>
      </c>
      <c r="B159" s="66" t="s">
        <v>532</v>
      </c>
      <c r="C159" s="67">
        <v>904</v>
      </c>
      <c r="D159" s="67">
        <v>911</v>
      </c>
      <c r="E159" s="67">
        <v>1088</v>
      </c>
      <c r="F159" s="67">
        <v>1440</v>
      </c>
      <c r="G159" s="67">
        <v>1825</v>
      </c>
      <c r="H159" s="78" t="s">
        <v>372</v>
      </c>
      <c r="I159" s="82">
        <f>N159+O159+P159</f>
        <v>1.8140999999999998</v>
      </c>
      <c r="J159" s="78">
        <f>I159*0.01</f>
        <v>0.018140999999999997</v>
      </c>
      <c r="K159" s="86">
        <f>INDEX(Capratexcounty!$B$2:$C$15,MATCH($H159,Capratexcounty!$B$2:$B$15,0),2)</f>
        <v>0.08</v>
      </c>
      <c r="L159" s="83" t="s">
        <v>203</v>
      </c>
      <c r="M159" s="83">
        <v>1.1832</v>
      </c>
      <c r="N159" s="83">
        <v>1.3012</v>
      </c>
      <c r="O159" s="83">
        <v>0.0045</v>
      </c>
      <c r="P159" s="83">
        <v>0.5084</v>
      </c>
    </row>
    <row r="160" spans="1:16" ht="27" thickBot="1">
      <c r="A160" s="4">
        <v>11465</v>
      </c>
      <c r="B160" s="66" t="s">
        <v>411</v>
      </c>
      <c r="C160" s="114">
        <v>810</v>
      </c>
      <c r="D160" s="114">
        <v>845</v>
      </c>
      <c r="E160" s="114">
        <v>954</v>
      </c>
      <c r="F160" s="114">
        <v>1167</v>
      </c>
      <c r="G160" s="114">
        <v>1625</v>
      </c>
      <c r="H160" s="78" t="s">
        <v>369</v>
      </c>
      <c r="I160" s="82">
        <f>N160+O160+P160</f>
        <v>1.9027</v>
      </c>
      <c r="J160" s="78">
        <f>I160*0.01</f>
        <v>0.019027000000000002</v>
      </c>
      <c r="K160" s="86">
        <f>INDEX(Capratexcounty!$B$2:$C$15,MATCH($H160,Capratexcounty!$B$2:$B$15,0),2)</f>
        <v>0.08</v>
      </c>
      <c r="L160" s="83" t="s">
        <v>86</v>
      </c>
      <c r="M160" s="83">
        <v>1.4006</v>
      </c>
      <c r="N160" s="83">
        <v>1.3542</v>
      </c>
      <c r="O160" s="83">
        <v>0</v>
      </c>
      <c r="P160" s="83">
        <v>0.5485</v>
      </c>
    </row>
    <row r="161" spans="1:16" ht="27" thickBot="1">
      <c r="A161" s="4">
        <v>3468</v>
      </c>
      <c r="B161" s="66" t="s">
        <v>349</v>
      </c>
      <c r="C161" s="67">
        <v>753</v>
      </c>
      <c r="D161" s="67">
        <v>821</v>
      </c>
      <c r="E161" s="67">
        <v>935</v>
      </c>
      <c r="F161" s="67">
        <v>1262</v>
      </c>
      <c r="G161" s="67">
        <v>1267</v>
      </c>
      <c r="H161" s="78" t="s">
        <v>365</v>
      </c>
      <c r="I161" s="82">
        <f>N161+O161+P161</f>
        <v>1.4864000000000002</v>
      </c>
      <c r="J161" s="78">
        <f>I161*0.01</f>
        <v>0.014864000000000002</v>
      </c>
      <c r="K161" s="86">
        <f>INDEX(Capratexcounty!$B$2:$C$15,MATCH($H161,Capratexcounty!$B$2:$B$15,0),2)</f>
        <v>0.08</v>
      </c>
      <c r="L161" s="83" t="s">
        <v>66</v>
      </c>
      <c r="M161" s="83">
        <v>1.268</v>
      </c>
      <c r="N161" s="83">
        <v>1.2938</v>
      </c>
      <c r="O161" s="83">
        <v>0</v>
      </c>
      <c r="P161" s="83">
        <v>0.1926</v>
      </c>
    </row>
    <row r="162" spans="1:16" ht="15.75" thickBot="1">
      <c r="A162" s="4">
        <v>2474</v>
      </c>
      <c r="B162" s="66" t="s">
        <v>533</v>
      </c>
      <c r="C162" s="67">
        <v>904</v>
      </c>
      <c r="D162" s="67">
        <v>911</v>
      </c>
      <c r="E162" s="67">
        <v>1088</v>
      </c>
      <c r="F162" s="67">
        <v>1440</v>
      </c>
      <c r="G162" s="67">
        <v>1825</v>
      </c>
      <c r="H162" s="78" t="s">
        <v>372</v>
      </c>
      <c r="I162" s="82">
        <f>N162+O162+P162</f>
        <v>1.7042</v>
      </c>
      <c r="J162" s="78">
        <f>I162*0.01</f>
        <v>0.017041999999999998</v>
      </c>
      <c r="K162" s="86">
        <f>INDEX(Capratexcounty!$B$2:$C$15,MATCH($H162,Capratexcounty!$B$2:$B$15,0),2)</f>
        <v>0.08</v>
      </c>
      <c r="L162" s="83" t="s">
        <v>204</v>
      </c>
      <c r="M162" s="83">
        <v>0.8742</v>
      </c>
      <c r="N162" s="83">
        <v>1.2599</v>
      </c>
      <c r="O162" s="83">
        <v>0</v>
      </c>
      <c r="P162" s="83">
        <v>0.4443</v>
      </c>
    </row>
    <row r="163" spans="1:16" ht="15.75" thickBot="1">
      <c r="A163" s="4">
        <v>11477</v>
      </c>
      <c r="B163" s="66" t="s">
        <v>534</v>
      </c>
      <c r="C163" s="67">
        <v>904</v>
      </c>
      <c r="D163" s="67">
        <v>911</v>
      </c>
      <c r="E163" s="67">
        <v>1088</v>
      </c>
      <c r="F163" s="67">
        <v>1440</v>
      </c>
      <c r="G163" s="67">
        <v>1825</v>
      </c>
      <c r="H163" s="78" t="s">
        <v>372</v>
      </c>
      <c r="I163" s="82">
        <f>N163+O163+P163</f>
        <v>1.7564000000000002</v>
      </c>
      <c r="J163" s="78">
        <f>I163*0.01</f>
        <v>0.017564000000000003</v>
      </c>
      <c r="K163" s="86">
        <f>INDEX(Capratexcounty!$B$2:$C$15,MATCH($H163,Capratexcounty!$B$2:$B$15,0),2)</f>
        <v>0.08</v>
      </c>
      <c r="L163" s="83" t="s">
        <v>205</v>
      </c>
      <c r="M163" s="83">
        <v>1.0862</v>
      </c>
      <c r="N163" s="83">
        <v>1.2459</v>
      </c>
      <c r="O163" s="83">
        <v>0.0018</v>
      </c>
      <c r="P163" s="83">
        <v>0.5087</v>
      </c>
    </row>
    <row r="164" spans="1:16" ht="27" thickBot="1">
      <c r="A164" s="4">
        <v>11480</v>
      </c>
      <c r="B164" s="66" t="s">
        <v>559</v>
      </c>
      <c r="C164" s="67">
        <v>839</v>
      </c>
      <c r="D164" s="67">
        <v>953</v>
      </c>
      <c r="E164" s="67">
        <v>1255</v>
      </c>
      <c r="F164" s="67">
        <v>1584</v>
      </c>
      <c r="G164" s="67">
        <v>1690</v>
      </c>
      <c r="H164" s="78" t="s">
        <v>370</v>
      </c>
      <c r="I164" s="82">
        <f>N164+O164+P164</f>
        <v>1.9497</v>
      </c>
      <c r="J164" s="78">
        <f>I164*0.01</f>
        <v>0.019497</v>
      </c>
      <c r="K164" s="86">
        <f>INDEX(Capratexcounty!$B$2:$C$15,MATCH($H164,Capratexcounty!$B$2:$B$15,0),2)</f>
        <v>0.08</v>
      </c>
      <c r="L164" s="83" t="s">
        <v>231</v>
      </c>
      <c r="M164" s="83">
        <v>1.2699</v>
      </c>
      <c r="N164" s="83">
        <v>1.3086</v>
      </c>
      <c r="O164" s="83">
        <v>0.0032</v>
      </c>
      <c r="P164" s="83">
        <v>0.6379</v>
      </c>
    </row>
    <row r="165" spans="1:16" ht="27" thickBot="1">
      <c r="A165" s="4">
        <v>12483</v>
      </c>
      <c r="B165" s="66" t="s">
        <v>600</v>
      </c>
      <c r="C165" s="67">
        <v>841</v>
      </c>
      <c r="D165" s="67">
        <v>982</v>
      </c>
      <c r="E165" s="67">
        <v>1129</v>
      </c>
      <c r="F165" s="67">
        <v>1536</v>
      </c>
      <c r="G165" s="67">
        <v>1542</v>
      </c>
      <c r="H165" s="78" t="s">
        <v>364</v>
      </c>
      <c r="I165" s="82">
        <f>N165+O165+P165</f>
        <v>1.7017</v>
      </c>
      <c r="J165" s="78">
        <f>I165*0.01</f>
        <v>0.017017</v>
      </c>
      <c r="K165" s="86">
        <f>INDEX(Capratexcounty!$B$2:$C$15,MATCH($H165,Capratexcounty!$B$2:$B$15,0),2)</f>
        <v>0.08</v>
      </c>
      <c r="L165" s="83" t="s">
        <v>272</v>
      </c>
      <c r="M165" s="83">
        <v>1.3359</v>
      </c>
      <c r="N165" s="83">
        <v>1.2918</v>
      </c>
      <c r="O165" s="83">
        <v>0.0062</v>
      </c>
      <c r="P165" s="83">
        <v>0.4037</v>
      </c>
    </row>
    <row r="166" spans="1:16" ht="15.75" thickBot="1">
      <c r="A166" s="4">
        <v>14486</v>
      </c>
      <c r="B166" s="66" t="s">
        <v>601</v>
      </c>
      <c r="C166" s="67">
        <v>841</v>
      </c>
      <c r="D166" s="67">
        <v>982</v>
      </c>
      <c r="E166" s="67">
        <v>1129</v>
      </c>
      <c r="F166" s="67">
        <v>1536</v>
      </c>
      <c r="G166" s="67">
        <v>1542</v>
      </c>
      <c r="H166" s="78" t="s">
        <v>364</v>
      </c>
      <c r="I166" s="82">
        <f>N166+O166+P166</f>
        <v>1.5735000000000001</v>
      </c>
      <c r="J166" s="78">
        <f>I166*0.01</f>
        <v>0.015735000000000002</v>
      </c>
      <c r="K166" s="86">
        <f>INDEX(Capratexcounty!$B$2:$C$15,MATCH($H166,Capratexcounty!$B$2:$B$15,0),2)</f>
        <v>0.08</v>
      </c>
      <c r="L166" s="83" t="s">
        <v>273</v>
      </c>
      <c r="M166" s="83">
        <v>1.2791</v>
      </c>
      <c r="N166" s="83">
        <v>1.2374</v>
      </c>
      <c r="O166" s="83">
        <v>0.0006</v>
      </c>
      <c r="P166" s="83">
        <v>0.3355</v>
      </c>
    </row>
    <row r="167" spans="1:16" ht="15.75" thickBot="1">
      <c r="A167" s="4">
        <v>14489</v>
      </c>
      <c r="B167" s="66" t="s">
        <v>535</v>
      </c>
      <c r="C167" s="67">
        <v>904</v>
      </c>
      <c r="D167" s="67">
        <v>911</v>
      </c>
      <c r="E167" s="67">
        <v>1088</v>
      </c>
      <c r="F167" s="67">
        <v>1440</v>
      </c>
      <c r="G167" s="67">
        <v>1825</v>
      </c>
      <c r="H167" s="78" t="s">
        <v>372</v>
      </c>
      <c r="I167" s="82">
        <f>N167+O167+P167</f>
        <v>1.7895999999999999</v>
      </c>
      <c r="J167" s="78">
        <f>I167*0.01</f>
        <v>0.017896</v>
      </c>
      <c r="K167" s="86">
        <f>INDEX(Capratexcounty!$B$2:$C$15,MATCH($H167,Capratexcounty!$B$2:$B$15,0),2)</f>
        <v>0.08</v>
      </c>
      <c r="L167" s="83" t="s">
        <v>206</v>
      </c>
      <c r="M167" s="83">
        <v>1.1995</v>
      </c>
      <c r="N167" s="83">
        <v>1.386</v>
      </c>
      <c r="O167" s="83">
        <v>0.0028</v>
      </c>
      <c r="P167" s="83">
        <v>0.4008</v>
      </c>
    </row>
    <row r="168" spans="1:16" ht="27" thickBot="1">
      <c r="A168" s="4">
        <v>11492</v>
      </c>
      <c r="B168" s="66" t="s">
        <v>350</v>
      </c>
      <c r="C168" s="67">
        <v>753</v>
      </c>
      <c r="D168" s="67">
        <v>821</v>
      </c>
      <c r="E168" s="67">
        <v>935</v>
      </c>
      <c r="F168" s="67">
        <v>1262</v>
      </c>
      <c r="G168" s="67">
        <v>1267</v>
      </c>
      <c r="H168" s="78" t="s">
        <v>365</v>
      </c>
      <c r="I168" s="82">
        <f>N168+O168+P168</f>
        <v>2.0156</v>
      </c>
      <c r="J168" s="78">
        <f>I168*0.01</f>
        <v>0.020156</v>
      </c>
      <c r="K168" s="86">
        <f>INDEX(Capratexcounty!$B$2:$C$15,MATCH($H168,Capratexcounty!$B$2:$B$15,0),2)</f>
        <v>0.08</v>
      </c>
      <c r="L168" s="83" t="s">
        <v>67</v>
      </c>
      <c r="M168" s="83">
        <v>1.2317</v>
      </c>
      <c r="N168" s="83">
        <v>1.418</v>
      </c>
      <c r="O168" s="83">
        <v>0.0026</v>
      </c>
      <c r="P168" s="83">
        <v>0.595</v>
      </c>
    </row>
    <row r="169" spans="1:16" ht="15.75" thickBot="1">
      <c r="A169" s="4">
        <v>2495</v>
      </c>
      <c r="B169" s="66" t="s">
        <v>536</v>
      </c>
      <c r="C169" s="67">
        <v>904</v>
      </c>
      <c r="D169" s="67">
        <v>911</v>
      </c>
      <c r="E169" s="67">
        <v>1088</v>
      </c>
      <c r="F169" s="67">
        <v>1440</v>
      </c>
      <c r="G169" s="67">
        <v>1825</v>
      </c>
      <c r="H169" s="78" t="s">
        <v>372</v>
      </c>
      <c r="I169" s="82">
        <f>N169+O169+P169</f>
        <v>2.2859</v>
      </c>
      <c r="J169" s="78">
        <f>I169*0.01</f>
        <v>0.022858999999999997</v>
      </c>
      <c r="K169" s="86">
        <f>INDEX(Capratexcounty!$B$2:$C$15,MATCH($H169,Capratexcounty!$B$2:$B$15,0),2)</f>
        <v>0.08</v>
      </c>
      <c r="L169" s="83" t="s">
        <v>207</v>
      </c>
      <c r="M169" s="83">
        <v>1.1842</v>
      </c>
      <c r="N169" s="83">
        <v>1.3684</v>
      </c>
      <c r="O169" s="83">
        <v>0</v>
      </c>
      <c r="P169" s="83">
        <v>0.9175</v>
      </c>
    </row>
    <row r="170" spans="1:16" ht="27" thickBot="1">
      <c r="A170" s="4">
        <v>11498</v>
      </c>
      <c r="B170" s="66" t="s">
        <v>578</v>
      </c>
      <c r="C170" s="67">
        <v>803</v>
      </c>
      <c r="D170" s="67">
        <v>945</v>
      </c>
      <c r="E170" s="67">
        <v>1150</v>
      </c>
      <c r="F170" s="67">
        <v>1426</v>
      </c>
      <c r="G170" s="67">
        <v>1545</v>
      </c>
      <c r="H170" s="78" t="s">
        <v>366</v>
      </c>
      <c r="I170" s="82">
        <f>N170+O170+P170</f>
        <v>2.042</v>
      </c>
      <c r="J170" s="78">
        <f>I170*0.01</f>
        <v>0.020419999999999997</v>
      </c>
      <c r="K170" s="86">
        <f>INDEX(Capratexcounty!$B$2:$C$15,MATCH($H170,Capratexcounty!$B$2:$B$15,0),2)</f>
        <v>0.08</v>
      </c>
      <c r="L170" s="83" t="s">
        <v>250</v>
      </c>
      <c r="M170" s="83">
        <v>1.4283</v>
      </c>
      <c r="N170" s="83">
        <v>1.2945</v>
      </c>
      <c r="O170" s="83">
        <v>0.0046</v>
      </c>
      <c r="P170" s="83">
        <v>0.7429</v>
      </c>
    </row>
    <row r="171" spans="1:16" ht="27" thickBot="1">
      <c r="A171" s="4">
        <v>13504</v>
      </c>
      <c r="B171" s="66" t="s">
        <v>489</v>
      </c>
      <c r="C171" s="67">
        <v>852</v>
      </c>
      <c r="D171" s="67">
        <v>857</v>
      </c>
      <c r="E171" s="67">
        <v>1125</v>
      </c>
      <c r="F171" s="67">
        <v>1427</v>
      </c>
      <c r="G171" s="67">
        <v>1511</v>
      </c>
      <c r="H171" s="78" t="s">
        <v>374</v>
      </c>
      <c r="I171" s="82">
        <f>N171+O171+P171</f>
        <v>2.0351</v>
      </c>
      <c r="J171" s="78">
        <f>I171*0.01</f>
        <v>0.020351</v>
      </c>
      <c r="K171" s="86">
        <f>INDEX(Capratexcounty!$B$2:$C$15,MATCH($H171,Capratexcounty!$B$2:$B$15,0),2)</f>
        <v>0.08</v>
      </c>
      <c r="L171" s="83" t="s">
        <v>161</v>
      </c>
      <c r="M171" s="83">
        <v>1.3073</v>
      </c>
      <c r="N171" s="83">
        <v>1.3075</v>
      </c>
      <c r="O171" s="83">
        <v>0.0035</v>
      </c>
      <c r="P171" s="83">
        <v>0.7241</v>
      </c>
    </row>
    <row r="172" spans="1:16" ht="27" thickBot="1">
      <c r="A172" s="4">
        <v>9507</v>
      </c>
      <c r="B172" s="66" t="s">
        <v>602</v>
      </c>
      <c r="C172" s="67">
        <v>841</v>
      </c>
      <c r="D172" s="67">
        <v>982</v>
      </c>
      <c r="E172" s="67">
        <v>1129</v>
      </c>
      <c r="F172" s="67">
        <v>1536</v>
      </c>
      <c r="G172" s="67">
        <v>1542</v>
      </c>
      <c r="H172" s="78" t="s">
        <v>364</v>
      </c>
      <c r="I172" s="82">
        <f>N172+O172+P172</f>
        <v>1.6554</v>
      </c>
      <c r="J172" s="78">
        <f>I172*0.01</f>
        <v>0.016554</v>
      </c>
      <c r="K172" s="86">
        <f>INDEX(Capratexcounty!$B$2:$C$15,MATCH($H172,Capratexcounty!$B$2:$B$15,0),2)</f>
        <v>0.08</v>
      </c>
      <c r="L172" s="83" t="s">
        <v>274</v>
      </c>
      <c r="M172" s="83">
        <v>1.2562</v>
      </c>
      <c r="N172" s="83">
        <v>1.2152</v>
      </c>
      <c r="O172" s="83">
        <v>0</v>
      </c>
      <c r="P172" s="83">
        <v>0.4402</v>
      </c>
    </row>
    <row r="173" spans="1:16" ht="27" thickBot="1">
      <c r="A173" s="4">
        <v>14510</v>
      </c>
      <c r="B173" s="66" t="s">
        <v>351</v>
      </c>
      <c r="C173" s="67">
        <v>753</v>
      </c>
      <c r="D173" s="67">
        <v>821</v>
      </c>
      <c r="E173" s="67">
        <v>935</v>
      </c>
      <c r="F173" s="67">
        <v>1262</v>
      </c>
      <c r="G173" s="67">
        <v>1267</v>
      </c>
      <c r="H173" s="78" t="s">
        <v>365</v>
      </c>
      <c r="I173" s="82">
        <f>N173+O173+P173</f>
        <v>2.3167</v>
      </c>
      <c r="J173" s="78">
        <f>I173*0.01</f>
        <v>0.023167</v>
      </c>
      <c r="K173" s="86">
        <f>INDEX(Capratexcounty!$B$2:$C$15,MATCH($H173,Capratexcounty!$B$2:$B$15,0),2)</f>
        <v>0.08</v>
      </c>
      <c r="L173" s="83" t="s">
        <v>68</v>
      </c>
      <c r="M173" s="83">
        <v>1.1737</v>
      </c>
      <c r="N173" s="83">
        <v>1.416</v>
      </c>
      <c r="O173" s="83">
        <v>0.0096</v>
      </c>
      <c r="P173" s="83">
        <v>0.8911</v>
      </c>
    </row>
    <row r="174" spans="1:16" ht="15.75" thickBot="1">
      <c r="A174" s="4">
        <v>2513</v>
      </c>
      <c r="B174" s="66" t="s">
        <v>461</v>
      </c>
      <c r="C174" s="67">
        <v>1139</v>
      </c>
      <c r="D174" s="67">
        <v>1238</v>
      </c>
      <c r="E174" s="67">
        <v>1615</v>
      </c>
      <c r="F174" s="67">
        <v>1982</v>
      </c>
      <c r="G174" s="67">
        <v>2170</v>
      </c>
      <c r="H174" s="78" t="s">
        <v>368</v>
      </c>
      <c r="I174" s="82">
        <f>N174+O174+P174</f>
        <v>2.3701</v>
      </c>
      <c r="J174" s="78">
        <f>I174*0.01</f>
        <v>0.023701</v>
      </c>
      <c r="K174" s="86">
        <f>INDEX(Capratexcounty!$B$2:$C$15,MATCH($H174,Capratexcounty!$B$2:$B$15,0),2)</f>
        <v>0.0675</v>
      </c>
      <c r="L174" s="83" t="s">
        <v>135</v>
      </c>
      <c r="M174" s="83">
        <v>1.1853</v>
      </c>
      <c r="N174" s="83">
        <v>1.3798</v>
      </c>
      <c r="O174" s="83">
        <v>0.0023</v>
      </c>
      <c r="P174" s="83">
        <v>0.988</v>
      </c>
    </row>
    <row r="175" spans="1:16" ht="27" thickBot="1">
      <c r="A175" s="4">
        <v>6516</v>
      </c>
      <c r="B175" s="66" t="s">
        <v>429</v>
      </c>
      <c r="C175" s="67">
        <v>1139</v>
      </c>
      <c r="D175" s="67">
        <v>1238</v>
      </c>
      <c r="E175" s="67">
        <v>1615</v>
      </c>
      <c r="F175" s="67">
        <v>1982</v>
      </c>
      <c r="G175" s="67">
        <v>2170</v>
      </c>
      <c r="H175" s="78" t="s">
        <v>373</v>
      </c>
      <c r="I175" s="82">
        <f>N175+O175+P175</f>
        <v>1.7719</v>
      </c>
      <c r="J175" s="78">
        <f>I175*0.01</f>
        <v>0.017719000000000002</v>
      </c>
      <c r="K175" s="86">
        <f>INDEX(Capratexcounty!$B$2:$C$15,MATCH($H175,Capratexcounty!$B$2:$B$15,0),2)</f>
        <v>0.0675</v>
      </c>
      <c r="L175" s="83" t="s">
        <v>105</v>
      </c>
      <c r="M175" s="83">
        <v>1.1233</v>
      </c>
      <c r="N175" s="83">
        <v>1.2635</v>
      </c>
      <c r="O175" s="83">
        <v>0.0026</v>
      </c>
      <c r="P175" s="83">
        <v>0.5058</v>
      </c>
    </row>
    <row r="176" spans="1:16" ht="15.75" thickBot="1">
      <c r="A176" s="4">
        <v>4519</v>
      </c>
      <c r="B176" s="66" t="s">
        <v>395</v>
      </c>
      <c r="C176" s="67">
        <v>842</v>
      </c>
      <c r="D176" s="67">
        <v>947</v>
      </c>
      <c r="E176" s="67">
        <v>1192</v>
      </c>
      <c r="F176" s="67">
        <v>1549</v>
      </c>
      <c r="G176" s="67">
        <v>1601</v>
      </c>
      <c r="H176" s="78" t="s">
        <v>361</v>
      </c>
      <c r="I176" s="82">
        <f>N176+O176+P176</f>
        <v>1.8955</v>
      </c>
      <c r="J176" s="78">
        <f>I176*0.01</f>
        <v>0.018955</v>
      </c>
      <c r="K176" s="86">
        <f>INDEX(Capratexcounty!$B$2:$C$15,MATCH($H176,Capratexcounty!$B$2:$B$15,0),2)</f>
        <v>0.08</v>
      </c>
      <c r="L176" s="83" t="s">
        <v>52</v>
      </c>
      <c r="M176" s="83">
        <v>1.4329</v>
      </c>
      <c r="N176" s="83">
        <v>1.3933</v>
      </c>
      <c r="O176" s="83">
        <v>0.0087</v>
      </c>
      <c r="P176" s="83">
        <v>0.4935</v>
      </c>
    </row>
    <row r="177" spans="1:16" ht="27" thickBot="1">
      <c r="A177" s="4">
        <v>1522</v>
      </c>
      <c r="B177" s="66" t="s">
        <v>603</v>
      </c>
      <c r="C177" s="67">
        <v>841</v>
      </c>
      <c r="D177" s="67">
        <v>982</v>
      </c>
      <c r="E177" s="67">
        <v>1129</v>
      </c>
      <c r="F177" s="67">
        <v>1536</v>
      </c>
      <c r="G177" s="67">
        <v>1542</v>
      </c>
      <c r="H177" s="78" t="s">
        <v>364</v>
      </c>
      <c r="I177" s="82">
        <f>N177+O177+P177</f>
        <v>1.8505</v>
      </c>
      <c r="J177" s="78">
        <f>I177*0.01</f>
        <v>0.018505</v>
      </c>
      <c r="K177" s="86">
        <f>INDEX(Capratexcounty!$B$2:$C$15,MATCH($H177,Capratexcounty!$B$2:$B$15,0),2)</f>
        <v>0.08</v>
      </c>
      <c r="L177" s="83" t="s">
        <v>275</v>
      </c>
      <c r="M177" s="83">
        <v>1.3203</v>
      </c>
      <c r="N177" s="83">
        <v>1.3339</v>
      </c>
      <c r="O177" s="83">
        <v>0</v>
      </c>
      <c r="P177" s="83">
        <v>0.5166</v>
      </c>
    </row>
    <row r="178" spans="1:16" ht="27" thickBot="1">
      <c r="A178" s="4">
        <v>14525</v>
      </c>
      <c r="B178" s="66" t="s">
        <v>579</v>
      </c>
      <c r="C178" s="67">
        <v>803</v>
      </c>
      <c r="D178" s="67">
        <v>945</v>
      </c>
      <c r="E178" s="67">
        <v>1150</v>
      </c>
      <c r="F178" s="67">
        <v>1426</v>
      </c>
      <c r="G178" s="67">
        <v>1545</v>
      </c>
      <c r="H178" s="78" t="s">
        <v>366</v>
      </c>
      <c r="I178" s="82">
        <f>N178+O178+P178</f>
        <v>2.284</v>
      </c>
      <c r="J178" s="78">
        <f>I178*0.01</f>
        <v>0.02284</v>
      </c>
      <c r="K178" s="86">
        <f>INDEX(Capratexcounty!$B$2:$C$15,MATCH($H178,Capratexcounty!$B$2:$B$15,0),2)</f>
        <v>0.08</v>
      </c>
      <c r="L178" s="83" t="s">
        <v>251</v>
      </c>
      <c r="M178" s="83">
        <v>1.2354</v>
      </c>
      <c r="N178" s="83">
        <v>1.3408</v>
      </c>
      <c r="O178" s="83">
        <v>0.0059</v>
      </c>
      <c r="P178" s="83">
        <v>0.9373</v>
      </c>
    </row>
    <row r="179" spans="1:16" ht="27" thickBot="1">
      <c r="A179" s="4">
        <v>13528</v>
      </c>
      <c r="B179" s="66" t="s">
        <v>560</v>
      </c>
      <c r="C179" s="67">
        <v>839</v>
      </c>
      <c r="D179" s="67">
        <v>953</v>
      </c>
      <c r="E179" s="67">
        <v>1255</v>
      </c>
      <c r="F179" s="67">
        <v>1584</v>
      </c>
      <c r="G179" s="67">
        <v>1690</v>
      </c>
      <c r="H179" s="78" t="s">
        <v>370</v>
      </c>
      <c r="I179" s="82">
        <f>N179+O179+P179</f>
        <v>2.1004</v>
      </c>
      <c r="J179" s="78">
        <f>I179*0.01</f>
        <v>0.021004000000000002</v>
      </c>
      <c r="K179" s="86">
        <f>INDEX(Capratexcounty!$B$2:$C$15,MATCH($H179,Capratexcounty!$B$2:$B$15,0),2)</f>
        <v>0.08</v>
      </c>
      <c r="L179" s="83" t="s">
        <v>232</v>
      </c>
      <c r="M179" s="83">
        <v>1.1943</v>
      </c>
      <c r="N179" s="83">
        <v>1.2924</v>
      </c>
      <c r="O179" s="83">
        <v>0</v>
      </c>
      <c r="P179" s="83">
        <v>0.808</v>
      </c>
    </row>
    <row r="180" spans="1:16" ht="27" thickBot="1">
      <c r="A180" s="4">
        <v>12531</v>
      </c>
      <c r="B180" s="66" t="s">
        <v>604</v>
      </c>
      <c r="C180" s="67">
        <v>841</v>
      </c>
      <c r="D180" s="67">
        <v>982</v>
      </c>
      <c r="E180" s="67">
        <v>1129</v>
      </c>
      <c r="F180" s="67">
        <v>1536</v>
      </c>
      <c r="G180" s="67">
        <v>1542</v>
      </c>
      <c r="H180" s="78" t="s">
        <v>364</v>
      </c>
      <c r="I180" s="82">
        <f>N180+O180+P180</f>
        <v>1.9375</v>
      </c>
      <c r="J180" s="78">
        <f>I180*0.01</f>
        <v>0.019375</v>
      </c>
      <c r="K180" s="86">
        <f>INDEX(Capratexcounty!$B$2:$C$15,MATCH($H180,Capratexcounty!$B$2:$B$15,0),2)</f>
        <v>0.08</v>
      </c>
      <c r="L180" s="83" t="s">
        <v>276</v>
      </c>
      <c r="M180" s="83">
        <v>1.3064</v>
      </c>
      <c r="N180" s="83">
        <v>1.3139</v>
      </c>
      <c r="O180" s="83">
        <v>0.0027</v>
      </c>
      <c r="P180" s="83">
        <v>0.6209</v>
      </c>
    </row>
    <row r="181" spans="1:16" ht="27" thickBot="1">
      <c r="A181" s="4">
        <v>14534</v>
      </c>
      <c r="B181" s="66" t="s">
        <v>352</v>
      </c>
      <c r="C181" s="67">
        <v>753</v>
      </c>
      <c r="D181" s="67">
        <v>821</v>
      </c>
      <c r="E181" s="67">
        <v>935</v>
      </c>
      <c r="F181" s="67">
        <v>1262</v>
      </c>
      <c r="G181" s="67">
        <v>1267</v>
      </c>
      <c r="H181" s="78" t="s">
        <v>365</v>
      </c>
      <c r="I181" s="82">
        <f>N181+O181+P181</f>
        <v>1.8496000000000001</v>
      </c>
      <c r="J181" s="78">
        <f>I181*0.01</f>
        <v>0.018496000000000002</v>
      </c>
      <c r="K181" s="86">
        <f>INDEX(Capratexcounty!$B$2:$C$15,MATCH($H181,Capratexcounty!$B$2:$B$15,0),2)</f>
        <v>0.08</v>
      </c>
      <c r="L181" s="83" t="s">
        <v>69</v>
      </c>
      <c r="M181" s="83">
        <v>1.2539</v>
      </c>
      <c r="N181" s="83">
        <v>1.3785</v>
      </c>
      <c r="O181" s="83">
        <v>0.0534</v>
      </c>
      <c r="P181" s="83">
        <v>0.4177</v>
      </c>
    </row>
    <row r="182" spans="1:16" ht="15.75" thickBot="1">
      <c r="A182" s="4">
        <v>2537</v>
      </c>
      <c r="B182" s="66" t="s">
        <v>537</v>
      </c>
      <c r="C182" s="67">
        <v>904</v>
      </c>
      <c r="D182" s="67">
        <v>911</v>
      </c>
      <c r="E182" s="67">
        <v>1088</v>
      </c>
      <c r="F182" s="67">
        <v>1440</v>
      </c>
      <c r="G182" s="67">
        <v>1825</v>
      </c>
      <c r="H182" s="78" t="s">
        <v>372</v>
      </c>
      <c r="I182" s="82">
        <f>N182+O182+P182</f>
        <v>2.8746</v>
      </c>
      <c r="J182" s="78">
        <f>I182*0.01</f>
        <v>0.028746</v>
      </c>
      <c r="K182" s="86">
        <f>INDEX(Capratexcounty!$B$2:$C$15,MATCH($H182,Capratexcounty!$B$2:$B$15,0),2)</f>
        <v>0.08</v>
      </c>
      <c r="L182" s="83" t="s">
        <v>208</v>
      </c>
      <c r="M182" s="83">
        <v>1.3008</v>
      </c>
      <c r="N182" s="83">
        <v>1.3708</v>
      </c>
      <c r="O182" s="83">
        <v>0.0029</v>
      </c>
      <c r="P182" s="83">
        <v>1.5009</v>
      </c>
    </row>
    <row r="183" spans="1:16" ht="15.75" thickBot="1">
      <c r="A183" s="4">
        <v>11540</v>
      </c>
      <c r="B183" s="66" t="s">
        <v>538</v>
      </c>
      <c r="C183" s="67">
        <v>904</v>
      </c>
      <c r="D183" s="67">
        <v>911</v>
      </c>
      <c r="E183" s="67">
        <v>1088</v>
      </c>
      <c r="F183" s="67">
        <v>1440</v>
      </c>
      <c r="G183" s="67">
        <v>1825</v>
      </c>
      <c r="H183" s="78" t="s">
        <v>372</v>
      </c>
      <c r="I183" s="82">
        <f>N183+O183+P183</f>
        <v>1.479</v>
      </c>
      <c r="J183" s="78">
        <f>I183*0.01</f>
        <v>0.014790000000000001</v>
      </c>
      <c r="K183" s="86">
        <f>INDEX(Capratexcounty!$B$2:$C$15,MATCH($H183,Capratexcounty!$B$2:$B$15,0),2)</f>
        <v>0.08</v>
      </c>
      <c r="L183" s="83" t="s">
        <v>209</v>
      </c>
      <c r="M183" s="83">
        <v>1.1509</v>
      </c>
      <c r="N183" s="83">
        <v>1.2837</v>
      </c>
      <c r="O183" s="83">
        <v>0.0008</v>
      </c>
      <c r="P183" s="83">
        <v>0.1945</v>
      </c>
    </row>
    <row r="184" spans="1:16" ht="27" thickBot="1">
      <c r="A184" s="4">
        <v>11543</v>
      </c>
      <c r="B184" s="66" t="s">
        <v>412</v>
      </c>
      <c r="C184" s="114">
        <v>810</v>
      </c>
      <c r="D184" s="114">
        <v>845</v>
      </c>
      <c r="E184" s="114">
        <v>954</v>
      </c>
      <c r="F184" s="114">
        <v>1167</v>
      </c>
      <c r="G184" s="114">
        <v>1625</v>
      </c>
      <c r="H184" s="78" t="s">
        <v>369</v>
      </c>
      <c r="I184" s="82">
        <f>N184+O184+P184</f>
        <v>2.1141</v>
      </c>
      <c r="J184" s="78">
        <f>I184*0.01</f>
        <v>0.021141</v>
      </c>
      <c r="K184" s="86">
        <f>INDEX(Capratexcounty!$B$2:$C$15,MATCH($H184,Capratexcounty!$B$2:$B$15,0),2)</f>
        <v>0.08</v>
      </c>
      <c r="L184" s="83" t="s">
        <v>87</v>
      </c>
      <c r="M184" s="83">
        <v>1.2967</v>
      </c>
      <c r="N184" s="83">
        <v>1.4022</v>
      </c>
      <c r="O184" s="83">
        <v>0.0032</v>
      </c>
      <c r="P184" s="83">
        <v>0.7087</v>
      </c>
    </row>
    <row r="185" spans="1:16" ht="27" thickBot="1">
      <c r="A185" s="4">
        <v>3546</v>
      </c>
      <c r="B185" s="66" t="s">
        <v>396</v>
      </c>
      <c r="C185" s="67">
        <v>842</v>
      </c>
      <c r="D185" s="67">
        <v>947</v>
      </c>
      <c r="E185" s="67">
        <v>1192</v>
      </c>
      <c r="F185" s="67">
        <v>1549</v>
      </c>
      <c r="G185" s="67">
        <v>1601</v>
      </c>
      <c r="H185" s="78" t="s">
        <v>361</v>
      </c>
      <c r="I185" s="82">
        <f>N185+O185+P185</f>
        <v>1.5266</v>
      </c>
      <c r="J185" s="78">
        <f>I185*0.01</f>
        <v>0.015266</v>
      </c>
      <c r="K185" s="86">
        <f>INDEX(Capratexcounty!$B$2:$C$15,MATCH($H185,Capratexcounty!$B$2:$B$15,0),2)</f>
        <v>0.08</v>
      </c>
      <c r="L185" s="83" t="s">
        <v>53</v>
      </c>
      <c r="M185" s="83">
        <v>1.3128</v>
      </c>
      <c r="N185" s="83">
        <v>1.2762</v>
      </c>
      <c r="O185" s="83">
        <v>0.0004</v>
      </c>
      <c r="P185" s="83">
        <v>0.25</v>
      </c>
    </row>
    <row r="186" spans="1:16" ht="27" thickBot="1">
      <c r="A186" s="4">
        <v>1561</v>
      </c>
      <c r="B186" s="66" t="s">
        <v>353</v>
      </c>
      <c r="C186" s="67">
        <v>753</v>
      </c>
      <c r="D186" s="67">
        <v>821</v>
      </c>
      <c r="E186" s="67">
        <v>935</v>
      </c>
      <c r="F186" s="67">
        <v>1262</v>
      </c>
      <c r="G186" s="67">
        <v>1267</v>
      </c>
      <c r="H186" s="78" t="s">
        <v>365</v>
      </c>
      <c r="I186" s="82">
        <f>N186+O186+P186</f>
        <v>2.0255</v>
      </c>
      <c r="J186" s="78">
        <f>I186*0.01</f>
        <v>0.020255000000000002</v>
      </c>
      <c r="K186" s="86">
        <f>INDEX(Capratexcounty!$B$2:$C$15,MATCH($H186,Capratexcounty!$B$2:$B$15,0),2)</f>
        <v>0.08</v>
      </c>
      <c r="L186" s="83" t="s">
        <v>70</v>
      </c>
      <c r="M186" s="83">
        <v>1.2314</v>
      </c>
      <c r="N186" s="83">
        <v>1.3066</v>
      </c>
      <c r="O186" s="83">
        <v>0.0026</v>
      </c>
      <c r="P186" s="83">
        <v>0.7163</v>
      </c>
    </row>
    <row r="187" spans="1:16" ht="27" thickBot="1">
      <c r="A187" s="4">
        <v>2564</v>
      </c>
      <c r="B187" s="66" t="s">
        <v>354</v>
      </c>
      <c r="C187" s="67">
        <v>753</v>
      </c>
      <c r="D187" s="67">
        <v>821</v>
      </c>
      <c r="E187" s="67">
        <v>935</v>
      </c>
      <c r="F187" s="67">
        <v>1262</v>
      </c>
      <c r="G187" s="67">
        <v>1267</v>
      </c>
      <c r="H187" s="78" t="s">
        <v>365</v>
      </c>
      <c r="I187" s="82">
        <f>N187+O187+P187</f>
        <v>1.4815</v>
      </c>
      <c r="J187" s="78">
        <f>I187*0.01</f>
        <v>0.014815</v>
      </c>
      <c r="K187" s="86">
        <f>INDEX(Capratexcounty!$B$2:$C$15,MATCH($H187,Capratexcounty!$B$2:$B$15,0),2)</f>
        <v>0.08</v>
      </c>
      <c r="L187" s="83" t="s">
        <v>71</v>
      </c>
      <c r="M187" s="83">
        <v>1.5275</v>
      </c>
      <c r="N187" s="83">
        <v>1.4815</v>
      </c>
      <c r="O187" s="83">
        <v>0</v>
      </c>
      <c r="P187" s="83">
        <v>0</v>
      </c>
    </row>
    <row r="188" spans="1:16" ht="27" thickBot="1">
      <c r="A188" s="4">
        <v>2573</v>
      </c>
      <c r="B188" s="66" t="s">
        <v>375</v>
      </c>
      <c r="C188" s="67">
        <v>753</v>
      </c>
      <c r="D188" s="67">
        <v>821</v>
      </c>
      <c r="E188" s="67">
        <v>935</v>
      </c>
      <c r="F188" s="67">
        <v>1262</v>
      </c>
      <c r="G188" s="67">
        <v>1267</v>
      </c>
      <c r="H188" s="78" t="s">
        <v>365</v>
      </c>
      <c r="I188" s="82">
        <f>N188+O188+P188</f>
        <v>1.7258</v>
      </c>
      <c r="J188" s="78">
        <f>I188*0.01</f>
        <v>0.017258</v>
      </c>
      <c r="K188" s="86">
        <f>INDEX(Capratexcounty!$B$2:$C$15,MATCH($H188,Capratexcounty!$B$2:$B$15,0),2)</f>
        <v>0.08</v>
      </c>
      <c r="L188" s="83" t="s">
        <v>73</v>
      </c>
      <c r="M188" s="83">
        <v>1.1978</v>
      </c>
      <c r="N188" s="83">
        <v>1.3137</v>
      </c>
      <c r="O188" s="83">
        <v>0.0041</v>
      </c>
      <c r="P188" s="83">
        <v>0.408</v>
      </c>
    </row>
    <row r="189" spans="1:16" ht="27" thickBot="1">
      <c r="A189" s="4">
        <v>2570</v>
      </c>
      <c r="B189" s="66" t="s">
        <v>355</v>
      </c>
      <c r="C189" s="67">
        <v>753</v>
      </c>
      <c r="D189" s="67">
        <v>821</v>
      </c>
      <c r="E189" s="67">
        <v>935</v>
      </c>
      <c r="F189" s="67">
        <v>1262</v>
      </c>
      <c r="G189" s="67">
        <v>1267</v>
      </c>
      <c r="H189" s="78" t="s">
        <v>365</v>
      </c>
      <c r="I189" s="82">
        <f>N189+O189+P189</f>
        <v>1.7</v>
      </c>
      <c r="J189" s="78">
        <f>I189*0.01</f>
        <v>0.017</v>
      </c>
      <c r="K189" s="86">
        <f>INDEX(Capratexcounty!$B$2:$C$15,MATCH($H189,Capratexcounty!$B$2:$B$15,0),2)</f>
        <v>0.08</v>
      </c>
      <c r="L189" s="83" t="s">
        <v>72</v>
      </c>
      <c r="M189" s="83">
        <v>1.1276</v>
      </c>
      <c r="N189" s="83">
        <v>1.2943</v>
      </c>
      <c r="O189" s="83">
        <v>0.004</v>
      </c>
      <c r="P189" s="83">
        <v>0.4017</v>
      </c>
    </row>
    <row r="190" spans="1:16" ht="15.75" thickBot="1">
      <c r="A190" s="4">
        <v>2574</v>
      </c>
      <c r="B190" s="66" t="s">
        <v>605</v>
      </c>
      <c r="C190" s="67">
        <v>841</v>
      </c>
      <c r="D190" s="67">
        <v>982</v>
      </c>
      <c r="E190" s="67">
        <v>1129</v>
      </c>
      <c r="F190" s="67">
        <v>1536</v>
      </c>
      <c r="G190" s="67">
        <v>1542</v>
      </c>
      <c r="H190" s="78" t="s">
        <v>364</v>
      </c>
      <c r="I190" s="82">
        <f>N190+O190+P190</f>
        <v>1.9118</v>
      </c>
      <c r="J190" s="78">
        <f>I190*0.01</f>
        <v>0.019118</v>
      </c>
      <c r="K190" s="86">
        <f>INDEX(Capratexcounty!$B$2:$C$15,MATCH($H190,Capratexcounty!$B$2:$B$15,0),2)</f>
        <v>0.08</v>
      </c>
      <c r="L190" s="83" t="s">
        <v>277</v>
      </c>
      <c r="M190" s="83">
        <v>1.2392</v>
      </c>
      <c r="N190" s="83">
        <v>1.2925</v>
      </c>
      <c r="O190" s="83">
        <v>0.0018</v>
      </c>
      <c r="P190" s="83">
        <v>0.6175</v>
      </c>
    </row>
    <row r="191" spans="1:16" ht="27" thickBot="1">
      <c r="A191" s="4">
        <v>14576</v>
      </c>
      <c r="B191" s="66" t="s">
        <v>413</v>
      </c>
      <c r="C191" s="114">
        <v>810</v>
      </c>
      <c r="D191" s="114">
        <v>845</v>
      </c>
      <c r="E191" s="114">
        <v>954</v>
      </c>
      <c r="F191" s="114">
        <v>1167</v>
      </c>
      <c r="G191" s="114">
        <v>1625</v>
      </c>
      <c r="H191" s="78" t="s">
        <v>369</v>
      </c>
      <c r="I191" s="82">
        <f>N191+O191+P191</f>
        <v>1.6869</v>
      </c>
      <c r="J191" s="78">
        <f>I191*0.01</f>
        <v>0.016869000000000002</v>
      </c>
      <c r="K191" s="86">
        <f>INDEX(Capratexcounty!$B$2:$C$15,MATCH($H191,Capratexcounty!$B$2:$B$15,0),2)</f>
        <v>0.08</v>
      </c>
      <c r="L191" s="83" t="s">
        <v>89</v>
      </c>
      <c r="M191" s="83">
        <v>1.3429</v>
      </c>
      <c r="N191" s="83">
        <v>1.4534</v>
      </c>
      <c r="O191" s="83">
        <v>0</v>
      </c>
      <c r="P191" s="83">
        <v>0.2335</v>
      </c>
    </row>
    <row r="192" spans="1:16" ht="27" thickBot="1">
      <c r="A192" s="4">
        <v>3579</v>
      </c>
      <c r="B192" s="66" t="s">
        <v>430</v>
      </c>
      <c r="C192" s="67">
        <v>1139</v>
      </c>
      <c r="D192" s="67">
        <v>1238</v>
      </c>
      <c r="E192" s="67">
        <v>1615</v>
      </c>
      <c r="F192" s="67">
        <v>1982</v>
      </c>
      <c r="G192" s="67">
        <v>2170</v>
      </c>
      <c r="H192" s="78" t="s">
        <v>373</v>
      </c>
      <c r="I192" s="82">
        <f>N192+O192+P192</f>
        <v>1.6537000000000002</v>
      </c>
      <c r="J192" s="78">
        <f>I192*0.01</f>
        <v>0.016537000000000003</v>
      </c>
      <c r="K192" s="86">
        <f>INDEX(Capratexcounty!$B$2:$C$15,MATCH($H192,Capratexcounty!$B$2:$B$15,0),2)</f>
        <v>0.0675</v>
      </c>
      <c r="L192" s="83" t="s">
        <v>107</v>
      </c>
      <c r="M192" s="83">
        <v>1.2221</v>
      </c>
      <c r="N192" s="83">
        <v>1.2874</v>
      </c>
      <c r="O192" s="83">
        <v>0.0005</v>
      </c>
      <c r="P192" s="83">
        <v>0.3658</v>
      </c>
    </row>
    <row r="193" spans="1:16" ht="15.75" thickBot="1">
      <c r="A193" s="4">
        <v>4582</v>
      </c>
      <c r="B193" s="66" t="s">
        <v>462</v>
      </c>
      <c r="C193" s="67">
        <v>1139</v>
      </c>
      <c r="D193" s="67">
        <v>1238</v>
      </c>
      <c r="E193" s="67">
        <v>1615</v>
      </c>
      <c r="F193" s="67">
        <v>1982</v>
      </c>
      <c r="G193" s="67">
        <v>2170</v>
      </c>
      <c r="H193" s="78" t="s">
        <v>368</v>
      </c>
      <c r="I193" s="82">
        <f>N193+O193+P193</f>
        <v>1.7240000000000002</v>
      </c>
      <c r="J193" s="78">
        <f>I193*0.01</f>
        <v>0.017240000000000002</v>
      </c>
      <c r="K193" s="86">
        <f>INDEX(Capratexcounty!$B$2:$C$15,MATCH($H193,Capratexcounty!$B$2:$B$15,0),2)</f>
        <v>0.0675</v>
      </c>
      <c r="L193" s="83" t="s">
        <v>138</v>
      </c>
      <c r="M193" s="83">
        <v>1.0851</v>
      </c>
      <c r="N193" s="83">
        <v>1.2977</v>
      </c>
      <c r="O193" s="83">
        <v>0.0013</v>
      </c>
      <c r="P193" s="83">
        <v>0.425</v>
      </c>
    </row>
    <row r="194" spans="1:16" ht="27" thickBot="1">
      <c r="A194" s="4">
        <v>6585</v>
      </c>
      <c r="B194" s="66" t="s">
        <v>397</v>
      </c>
      <c r="C194" s="67">
        <v>842</v>
      </c>
      <c r="D194" s="67">
        <v>947</v>
      </c>
      <c r="E194" s="67">
        <v>1192</v>
      </c>
      <c r="F194" s="67">
        <v>1549</v>
      </c>
      <c r="G194" s="67">
        <v>1601</v>
      </c>
      <c r="H194" s="78" t="s">
        <v>361</v>
      </c>
      <c r="I194" s="82">
        <f>N194+O194+P194</f>
        <v>1.8312000000000002</v>
      </c>
      <c r="J194" s="78">
        <f>I194*0.01</f>
        <v>0.018312000000000002</v>
      </c>
      <c r="K194" s="86">
        <f>INDEX(Capratexcounty!$B$2:$C$15,MATCH($H194,Capratexcounty!$B$2:$B$15,0),2)</f>
        <v>0.08</v>
      </c>
      <c r="L194" s="83" t="s">
        <v>54</v>
      </c>
      <c r="M194" s="83">
        <v>1.3287</v>
      </c>
      <c r="N194" s="83">
        <v>1.2919</v>
      </c>
      <c r="O194" s="83">
        <v>0.0013</v>
      </c>
      <c r="P194" s="83">
        <v>0.538</v>
      </c>
    </row>
    <row r="195" spans="1:16" ht="27" thickBot="1">
      <c r="A195" s="4">
        <v>1591</v>
      </c>
      <c r="B195" s="66" t="s">
        <v>539</v>
      </c>
      <c r="C195" s="67">
        <v>904</v>
      </c>
      <c r="D195" s="67">
        <v>911</v>
      </c>
      <c r="E195" s="67">
        <v>1088</v>
      </c>
      <c r="F195" s="67">
        <v>1440</v>
      </c>
      <c r="G195" s="67">
        <v>1825</v>
      </c>
      <c r="H195" s="78" t="s">
        <v>372</v>
      </c>
      <c r="I195" s="82">
        <f>N195+O195+P195</f>
        <v>1.8575</v>
      </c>
      <c r="J195" s="78">
        <f>I195*0.01</f>
        <v>0.018575</v>
      </c>
      <c r="K195" s="86">
        <f>INDEX(Capratexcounty!$B$2:$C$15,MATCH($H195,Capratexcounty!$B$2:$B$15,0),2)</f>
        <v>0.08</v>
      </c>
      <c r="L195" s="83" t="s">
        <v>211</v>
      </c>
      <c r="M195" s="83">
        <v>1.3106</v>
      </c>
      <c r="N195" s="83">
        <v>1.3892</v>
      </c>
      <c r="O195" s="83">
        <v>0.0008</v>
      </c>
      <c r="P195" s="83">
        <v>0.4675</v>
      </c>
    </row>
    <row r="196" spans="1:16" ht="27" thickBot="1">
      <c r="A196" s="4">
        <v>11594</v>
      </c>
      <c r="B196" s="66" t="s">
        <v>580</v>
      </c>
      <c r="C196" s="67">
        <v>803</v>
      </c>
      <c r="D196" s="67">
        <v>945</v>
      </c>
      <c r="E196" s="67">
        <v>1150</v>
      </c>
      <c r="F196" s="67">
        <v>1426</v>
      </c>
      <c r="G196" s="67">
        <v>1545</v>
      </c>
      <c r="H196" s="78" t="s">
        <v>366</v>
      </c>
      <c r="I196" s="82">
        <f>N196+O196+P196</f>
        <v>2.0085</v>
      </c>
      <c r="J196" s="78">
        <f>I196*0.01</f>
        <v>0.020085000000000002</v>
      </c>
      <c r="K196" s="86">
        <f>INDEX(Capratexcounty!$B$2:$C$15,MATCH($H196,Capratexcounty!$B$2:$B$15,0),2)</f>
        <v>0.08</v>
      </c>
      <c r="L196" s="83" t="s">
        <v>252</v>
      </c>
      <c r="M196" s="83">
        <v>1.0008</v>
      </c>
      <c r="N196" s="83">
        <v>1.4689</v>
      </c>
      <c r="O196" s="83">
        <v>0</v>
      </c>
      <c r="P196" s="83">
        <v>0.5396</v>
      </c>
    </row>
    <row r="197" spans="1:16" ht="27" thickBot="1">
      <c r="A197" s="4">
        <v>13597</v>
      </c>
      <c r="B197" s="66" t="s">
        <v>431</v>
      </c>
      <c r="C197" s="67">
        <v>1139</v>
      </c>
      <c r="D197" s="67">
        <v>1238</v>
      </c>
      <c r="E197" s="67">
        <v>1615</v>
      </c>
      <c r="F197" s="67">
        <v>1982</v>
      </c>
      <c r="G197" s="67">
        <v>2170</v>
      </c>
      <c r="H197" s="78" t="s">
        <v>373</v>
      </c>
      <c r="I197" s="82">
        <f>N197+O197+P197</f>
        <v>1.7748</v>
      </c>
      <c r="J197" s="78">
        <f>I197*0.01</f>
        <v>0.017748</v>
      </c>
      <c r="K197" s="86">
        <f>INDEX(Capratexcounty!$B$2:$C$15,MATCH($H197,Capratexcounty!$B$2:$B$15,0),2)</f>
        <v>0.0675</v>
      </c>
      <c r="L197" s="83" t="s">
        <v>108</v>
      </c>
      <c r="M197" s="83">
        <v>1.1971</v>
      </c>
      <c r="N197" s="83">
        <v>1.3416</v>
      </c>
      <c r="O197" s="83">
        <v>0.0005</v>
      </c>
      <c r="P197" s="83">
        <v>0.4327</v>
      </c>
    </row>
    <row r="198" spans="1:16" ht="27" thickBot="1">
      <c r="A198" s="4">
        <v>4600</v>
      </c>
      <c r="B198" s="66" t="s">
        <v>470</v>
      </c>
      <c r="C198" s="67">
        <v>1139</v>
      </c>
      <c r="D198" s="67">
        <v>1238</v>
      </c>
      <c r="E198" s="67">
        <v>1615</v>
      </c>
      <c r="F198" s="67">
        <v>1982</v>
      </c>
      <c r="G198" s="67">
        <v>2170</v>
      </c>
      <c r="H198" s="78" t="s">
        <v>363</v>
      </c>
      <c r="I198" s="82">
        <f>N198+O198+P198</f>
        <v>1.7132</v>
      </c>
      <c r="J198" s="78">
        <f>I198*0.01</f>
        <v>0.017132</v>
      </c>
      <c r="K198" s="86">
        <f>INDEX(Capratexcounty!$B$2:$C$15,MATCH($H198,Capratexcounty!$B$2:$B$15,0),2)</f>
        <v>0.0675</v>
      </c>
      <c r="L198" s="83" t="s">
        <v>142</v>
      </c>
      <c r="M198" s="83">
        <v>1.2719</v>
      </c>
      <c r="N198" s="83">
        <v>1.3253</v>
      </c>
      <c r="O198" s="83">
        <v>0.0016</v>
      </c>
      <c r="P198" s="83">
        <v>0.3863</v>
      </c>
    </row>
    <row r="199" spans="1:16" ht="27" thickBot="1">
      <c r="A199" s="4">
        <v>7603</v>
      </c>
      <c r="B199" s="66" t="s">
        <v>606</v>
      </c>
      <c r="C199" s="67">
        <v>841</v>
      </c>
      <c r="D199" s="67">
        <v>982</v>
      </c>
      <c r="E199" s="67">
        <v>1129</v>
      </c>
      <c r="F199" s="67">
        <v>1536</v>
      </c>
      <c r="G199" s="67">
        <v>1542</v>
      </c>
      <c r="H199" s="78" t="s">
        <v>364</v>
      </c>
      <c r="I199" s="82">
        <f>N199+O199+P199</f>
        <v>3.1463</v>
      </c>
      <c r="J199" s="78">
        <f>I199*0.01</f>
        <v>0.031463000000000005</v>
      </c>
      <c r="K199" s="86">
        <f>INDEX(Capratexcounty!$B$2:$C$15,MATCH($H199,Capratexcounty!$B$2:$B$15,0),2)</f>
        <v>0.08</v>
      </c>
      <c r="L199" s="83" t="s">
        <v>278</v>
      </c>
      <c r="M199" s="83">
        <v>1.369</v>
      </c>
      <c r="N199" s="83">
        <v>1.3852</v>
      </c>
      <c r="O199" s="83">
        <v>0.0067</v>
      </c>
      <c r="P199" s="83">
        <v>1.7544</v>
      </c>
    </row>
    <row r="200" spans="1:16" ht="27" thickBot="1">
      <c r="A200" s="4">
        <v>14606</v>
      </c>
      <c r="B200" s="66" t="s">
        <v>463</v>
      </c>
      <c r="C200" s="67">
        <v>1139</v>
      </c>
      <c r="D200" s="67">
        <v>1238</v>
      </c>
      <c r="E200" s="67">
        <v>1615</v>
      </c>
      <c r="F200" s="67">
        <v>1982</v>
      </c>
      <c r="G200" s="67">
        <v>2170</v>
      </c>
      <c r="H200" s="78" t="s">
        <v>368</v>
      </c>
      <c r="I200" s="82">
        <f>N200+O200+P200</f>
        <v>1.8849</v>
      </c>
      <c r="J200" s="78">
        <f>I200*0.01</f>
        <v>0.018849</v>
      </c>
      <c r="K200" s="86">
        <f>INDEX(Capratexcounty!$B$2:$C$15,MATCH($H200,Capratexcounty!$B$2:$B$15,0),2)</f>
        <v>0.0675</v>
      </c>
      <c r="L200" s="83" t="s">
        <v>136</v>
      </c>
      <c r="M200" s="83">
        <v>1.0708</v>
      </c>
      <c r="N200" s="83">
        <v>1.1313</v>
      </c>
      <c r="O200" s="83">
        <v>0.0023</v>
      </c>
      <c r="P200" s="83">
        <v>0.7513</v>
      </c>
    </row>
    <row r="201" spans="1:16" ht="27" thickBot="1">
      <c r="A201" s="4">
        <v>6549</v>
      </c>
      <c r="B201" s="66" t="s">
        <v>464</v>
      </c>
      <c r="C201" s="67">
        <v>1139</v>
      </c>
      <c r="D201" s="67">
        <v>1238</v>
      </c>
      <c r="E201" s="67">
        <v>1615</v>
      </c>
      <c r="F201" s="67">
        <v>1982</v>
      </c>
      <c r="G201" s="67">
        <v>2170</v>
      </c>
      <c r="H201" s="78" t="s">
        <v>368</v>
      </c>
      <c r="I201" s="82">
        <f>N201+O201+P201</f>
        <v>1.8003</v>
      </c>
      <c r="J201" s="78">
        <f>I201*0.01</f>
        <v>0.018003</v>
      </c>
      <c r="K201" s="86">
        <f>INDEX(Capratexcounty!$B$2:$C$15,MATCH($H201,Capratexcounty!$B$2:$B$15,0),2)</f>
        <v>0.0675</v>
      </c>
      <c r="L201" s="83" t="s">
        <v>137</v>
      </c>
      <c r="M201" s="83">
        <v>1.3429</v>
      </c>
      <c r="N201" s="83">
        <v>1.4191</v>
      </c>
      <c r="O201" s="83">
        <v>0.0021</v>
      </c>
      <c r="P201" s="83">
        <v>0.3791</v>
      </c>
    </row>
    <row r="202" spans="1:16" ht="27" thickBot="1">
      <c r="A202" s="4">
        <v>6552</v>
      </c>
      <c r="B202" s="66" t="s">
        <v>432</v>
      </c>
      <c r="C202" s="67">
        <v>1139</v>
      </c>
      <c r="D202" s="67">
        <v>1238</v>
      </c>
      <c r="E202" s="67">
        <v>1615</v>
      </c>
      <c r="F202" s="67">
        <v>1982</v>
      </c>
      <c r="G202" s="67">
        <v>2170</v>
      </c>
      <c r="H202" s="78" t="s">
        <v>373</v>
      </c>
      <c r="I202" s="82">
        <f>N202+O202+P202</f>
        <v>1.6331</v>
      </c>
      <c r="J202" s="78">
        <f>I202*0.01</f>
        <v>0.016331000000000002</v>
      </c>
      <c r="K202" s="86">
        <f>INDEX(Capratexcounty!$B$2:$C$15,MATCH($H202,Capratexcounty!$B$2:$B$15,0),2)</f>
        <v>0.0675</v>
      </c>
      <c r="L202" s="83" t="s">
        <v>106</v>
      </c>
      <c r="M202" s="83">
        <v>1.3157</v>
      </c>
      <c r="N202" s="83">
        <v>1.3857</v>
      </c>
      <c r="O202" s="83">
        <v>0</v>
      </c>
      <c r="P202" s="83">
        <v>0.2474</v>
      </c>
    </row>
    <row r="203" spans="1:16" ht="27" thickBot="1">
      <c r="A203" s="4">
        <v>4555</v>
      </c>
      <c r="B203" s="66" t="s">
        <v>414</v>
      </c>
      <c r="C203" s="114">
        <v>810</v>
      </c>
      <c r="D203" s="114">
        <v>845</v>
      </c>
      <c r="E203" s="114">
        <v>954</v>
      </c>
      <c r="F203" s="114">
        <v>1167</v>
      </c>
      <c r="G203" s="114">
        <v>1625</v>
      </c>
      <c r="H203" s="78" t="s">
        <v>369</v>
      </c>
      <c r="I203" s="82">
        <f>N203+O203+P203</f>
        <v>2.2211</v>
      </c>
      <c r="J203" s="78">
        <f>I203*0.01</f>
        <v>0.022210999999999998</v>
      </c>
      <c r="K203" s="86">
        <f>INDEX(Capratexcounty!$B$2:$C$15,MATCH($H203,Capratexcounty!$B$2:$B$15,0),2)</f>
        <v>0.08</v>
      </c>
      <c r="L203" s="83" t="s">
        <v>88</v>
      </c>
      <c r="M203" s="83">
        <v>1.1411</v>
      </c>
      <c r="N203" s="83">
        <v>1.3278</v>
      </c>
      <c r="O203" s="83">
        <v>0.0023</v>
      </c>
      <c r="P203" s="83">
        <v>0.891</v>
      </c>
    </row>
    <row r="204" spans="1:16" ht="27" thickBot="1">
      <c r="A204" s="4">
        <v>3558</v>
      </c>
      <c r="B204" s="66" t="s">
        <v>356</v>
      </c>
      <c r="C204" s="67">
        <v>753</v>
      </c>
      <c r="D204" s="67">
        <v>821</v>
      </c>
      <c r="E204" s="67">
        <v>935</v>
      </c>
      <c r="F204" s="67">
        <v>1262</v>
      </c>
      <c r="G204" s="67">
        <v>1267</v>
      </c>
      <c r="H204" s="78" t="s">
        <v>365</v>
      </c>
      <c r="I204" s="82">
        <f>N204+O204+P204</f>
        <v>1.8645</v>
      </c>
      <c r="J204" s="78">
        <f>I204*0.01</f>
        <v>0.018645000000000002</v>
      </c>
      <c r="K204" s="86">
        <f>INDEX(Capratexcounty!$B$2:$C$15,MATCH($H204,Capratexcounty!$B$2:$B$15,0),2)</f>
        <v>0.08</v>
      </c>
      <c r="L204" s="83" t="s">
        <v>74</v>
      </c>
      <c r="M204" s="83">
        <v>0.967</v>
      </c>
      <c r="N204" s="83">
        <v>1.2379</v>
      </c>
      <c r="O204" s="83">
        <v>0</v>
      </c>
      <c r="P204" s="83">
        <v>0.6266</v>
      </c>
    </row>
    <row r="205" spans="1:16" ht="27" thickBot="1">
      <c r="A205" s="4">
        <v>2609</v>
      </c>
      <c r="B205" s="66" t="s">
        <v>415</v>
      </c>
      <c r="C205" s="114">
        <v>810</v>
      </c>
      <c r="D205" s="114">
        <v>845</v>
      </c>
      <c r="E205" s="114">
        <v>954</v>
      </c>
      <c r="F205" s="114">
        <v>1167</v>
      </c>
      <c r="G205" s="114">
        <v>1625</v>
      </c>
      <c r="H205" s="78" t="s">
        <v>369</v>
      </c>
      <c r="I205" s="82">
        <f>N205+O205+P205</f>
        <v>2.2119</v>
      </c>
      <c r="J205" s="78">
        <f>I205*0.01</f>
        <v>0.022119</v>
      </c>
      <c r="K205" s="86">
        <f>INDEX(Capratexcounty!$B$2:$C$15,MATCH($H205,Capratexcounty!$B$2:$B$15,0),2)</f>
        <v>0.08</v>
      </c>
      <c r="L205" s="83" t="s">
        <v>90</v>
      </c>
      <c r="M205" s="83">
        <v>1.3148</v>
      </c>
      <c r="N205" s="83">
        <v>1.3822</v>
      </c>
      <c r="O205" s="83">
        <v>0</v>
      </c>
      <c r="P205" s="83">
        <v>0.8297</v>
      </c>
    </row>
    <row r="206" spans="1:16" ht="27" thickBot="1">
      <c r="A206" s="4">
        <v>3612</v>
      </c>
      <c r="B206" s="66" t="s">
        <v>398</v>
      </c>
      <c r="C206" s="67">
        <v>842</v>
      </c>
      <c r="D206" s="67">
        <v>947</v>
      </c>
      <c r="E206" s="67">
        <v>1192</v>
      </c>
      <c r="F206" s="67">
        <v>1549</v>
      </c>
      <c r="G206" s="67">
        <v>1601</v>
      </c>
      <c r="H206" s="78" t="s">
        <v>361</v>
      </c>
      <c r="I206" s="82">
        <f>N206+O206+P206</f>
        <v>1.8342</v>
      </c>
      <c r="J206" s="78">
        <f>I206*0.01</f>
        <v>0.018342</v>
      </c>
      <c r="K206" s="86">
        <f>INDEX(Capratexcounty!$B$2:$C$15,MATCH($H206,Capratexcounty!$B$2:$B$15,0),2)</f>
        <v>0.08</v>
      </c>
      <c r="L206" s="83" t="s">
        <v>55</v>
      </c>
      <c r="M206" s="83">
        <v>1.3876</v>
      </c>
      <c r="N206" s="83">
        <v>1.3653</v>
      </c>
      <c r="O206" s="83">
        <v>0.0013</v>
      </c>
      <c r="P206" s="83">
        <v>0.4676</v>
      </c>
    </row>
    <row r="207" spans="1:16" ht="27" thickBot="1">
      <c r="A207" s="4">
        <v>1615</v>
      </c>
      <c r="B207" s="66" t="s">
        <v>607</v>
      </c>
      <c r="C207" s="67">
        <v>841</v>
      </c>
      <c r="D207" s="67">
        <v>982</v>
      </c>
      <c r="E207" s="67">
        <v>1129</v>
      </c>
      <c r="F207" s="67">
        <v>1536</v>
      </c>
      <c r="G207" s="67">
        <v>1542</v>
      </c>
      <c r="H207" s="78" t="s">
        <v>364</v>
      </c>
      <c r="I207" s="82">
        <f>N207+O207+P207</f>
        <v>1.7258</v>
      </c>
      <c r="J207" s="78">
        <f>I207*0.01</f>
        <v>0.017258</v>
      </c>
      <c r="K207" s="86">
        <f>INDEX(Capratexcounty!$B$2:$C$15,MATCH($H207,Capratexcounty!$B$2:$B$15,0),2)</f>
        <v>0.08</v>
      </c>
      <c r="L207" s="83" t="s">
        <v>279</v>
      </c>
      <c r="M207" s="83">
        <v>1.2236</v>
      </c>
      <c r="N207" s="83">
        <v>1.2363</v>
      </c>
      <c r="O207" s="83">
        <v>0.0013</v>
      </c>
      <c r="P207" s="83">
        <v>0.4882</v>
      </c>
    </row>
    <row r="208" spans="1:16" ht="15.75" thickBot="1">
      <c r="A208" s="4">
        <v>14618</v>
      </c>
      <c r="B208" s="66" t="s">
        <v>478</v>
      </c>
      <c r="C208" s="67">
        <v>874</v>
      </c>
      <c r="D208" s="67">
        <v>880</v>
      </c>
      <c r="E208" s="67">
        <v>1158</v>
      </c>
      <c r="F208" s="67">
        <v>1544</v>
      </c>
      <c r="G208" s="67">
        <v>1556</v>
      </c>
      <c r="H208" s="78" t="s">
        <v>371</v>
      </c>
      <c r="I208" s="82">
        <f>N208+O208+P208</f>
        <v>1.5541</v>
      </c>
      <c r="J208" s="78">
        <f>I208*0.01</f>
        <v>0.015541000000000001</v>
      </c>
      <c r="K208" s="86">
        <f>INDEX(Capratexcounty!$B$2:$C$15,MATCH($H208,Capratexcounty!$B$2:$B$15,0),2)</f>
        <v>0.08</v>
      </c>
      <c r="L208" s="83" t="s">
        <v>150</v>
      </c>
      <c r="M208" s="83">
        <v>1.1583</v>
      </c>
      <c r="N208" s="83">
        <v>1.246</v>
      </c>
      <c r="O208" s="83">
        <v>0.0033</v>
      </c>
      <c r="P208" s="83">
        <v>0.3048</v>
      </c>
    </row>
    <row r="209" spans="1:16" ht="15.75" thickBot="1">
      <c r="A209" s="4">
        <v>8621</v>
      </c>
      <c r="B209" s="66" t="s">
        <v>490</v>
      </c>
      <c r="C209" s="67">
        <v>852</v>
      </c>
      <c r="D209" s="67">
        <v>857</v>
      </c>
      <c r="E209" s="67">
        <v>1125</v>
      </c>
      <c r="F209" s="67">
        <v>1427</v>
      </c>
      <c r="G209" s="67">
        <v>1511</v>
      </c>
      <c r="H209" s="78" t="s">
        <v>374</v>
      </c>
      <c r="I209" s="82">
        <f>N209+O209+P209</f>
        <v>1.9684</v>
      </c>
      <c r="J209" s="78">
        <f>I209*0.01</f>
        <v>0.019684</v>
      </c>
      <c r="K209" s="86">
        <f>INDEX(Capratexcounty!$B$2:$C$15,MATCH($H209,Capratexcounty!$B$2:$B$15,0),2)</f>
        <v>0.08</v>
      </c>
      <c r="L209" s="83" t="s">
        <v>162</v>
      </c>
      <c r="M209" s="83">
        <v>1.3601</v>
      </c>
      <c r="N209" s="83">
        <v>1.3563</v>
      </c>
      <c r="O209" s="83">
        <v>0.0006</v>
      </c>
      <c r="P209" s="83">
        <v>0.6115</v>
      </c>
    </row>
    <row r="210" spans="1:16" ht="27" thickBot="1">
      <c r="A210" s="4">
        <v>9624</v>
      </c>
      <c r="B210" s="66" t="s">
        <v>581</v>
      </c>
      <c r="C210" s="67">
        <v>803</v>
      </c>
      <c r="D210" s="67">
        <v>945</v>
      </c>
      <c r="E210" s="67">
        <v>1150</v>
      </c>
      <c r="F210" s="67">
        <v>1426</v>
      </c>
      <c r="G210" s="67">
        <v>1545</v>
      </c>
      <c r="H210" s="78" t="s">
        <v>366</v>
      </c>
      <c r="I210" s="82">
        <f>N210+O210+P210</f>
        <v>1.3896</v>
      </c>
      <c r="J210" s="78">
        <f>I210*0.01</f>
        <v>0.013896</v>
      </c>
      <c r="K210" s="86">
        <f>INDEX(Capratexcounty!$B$2:$C$15,MATCH($H210,Capratexcounty!$B$2:$B$15,0),2)</f>
        <v>0.08</v>
      </c>
      <c r="L210" s="83" t="s">
        <v>253</v>
      </c>
      <c r="M210" s="83">
        <v>1.2521</v>
      </c>
      <c r="N210" s="83">
        <v>1.2829</v>
      </c>
      <c r="O210" s="83">
        <v>0.0002</v>
      </c>
      <c r="P210" s="83">
        <v>0.1065</v>
      </c>
    </row>
    <row r="211" spans="1:16" ht="15.75" thickBot="1">
      <c r="A211" s="4">
        <v>13627</v>
      </c>
      <c r="B211" s="66" t="s">
        <v>540</v>
      </c>
      <c r="C211" s="67">
        <v>904</v>
      </c>
      <c r="D211" s="67">
        <v>911</v>
      </c>
      <c r="E211" s="67">
        <v>1088</v>
      </c>
      <c r="F211" s="67">
        <v>1440</v>
      </c>
      <c r="G211" s="67">
        <v>1825</v>
      </c>
      <c r="H211" s="78" t="s">
        <v>372</v>
      </c>
      <c r="I211" s="82">
        <f>N211+O211+P211</f>
        <v>1.5769</v>
      </c>
      <c r="J211" s="78">
        <f>I211*0.01</f>
        <v>0.015769</v>
      </c>
      <c r="K211" s="86">
        <f>INDEX(Capratexcounty!$B$2:$C$15,MATCH($H211,Capratexcounty!$B$2:$B$15,0),2)</f>
        <v>0.08</v>
      </c>
      <c r="L211" s="83" t="s">
        <v>212</v>
      </c>
      <c r="M211" s="83">
        <v>1.1538</v>
      </c>
      <c r="N211" s="83">
        <v>1.324</v>
      </c>
      <c r="O211" s="83">
        <v>0.0028</v>
      </c>
      <c r="P211" s="83">
        <v>0.2501</v>
      </c>
    </row>
    <row r="212" spans="1:16" ht="27" thickBot="1">
      <c r="A212" s="4">
        <v>11630</v>
      </c>
      <c r="B212" s="66" t="s">
        <v>357</v>
      </c>
      <c r="C212" s="67">
        <v>753</v>
      </c>
      <c r="D212" s="67">
        <v>821</v>
      </c>
      <c r="E212" s="67">
        <v>935</v>
      </c>
      <c r="F212" s="67">
        <v>1262</v>
      </c>
      <c r="G212" s="67">
        <v>1267</v>
      </c>
      <c r="H212" s="78" t="s">
        <v>365</v>
      </c>
      <c r="I212" s="82">
        <f>N212+O212+P212</f>
        <v>1.6113</v>
      </c>
      <c r="J212" s="78">
        <f>I212*0.01</f>
        <v>0.016113</v>
      </c>
      <c r="K212" s="86">
        <f>INDEX(Capratexcounty!$B$2:$C$15,MATCH($H212,Capratexcounty!$B$2:$B$15,0),2)</f>
        <v>0.08</v>
      </c>
      <c r="L212" s="83" t="s">
        <v>75</v>
      </c>
      <c r="M212" s="83">
        <v>1.1964</v>
      </c>
      <c r="N212" s="83">
        <v>1.2206</v>
      </c>
      <c r="O212" s="83">
        <v>0.0022</v>
      </c>
      <c r="P212" s="83">
        <v>0.3885</v>
      </c>
    </row>
    <row r="213" spans="1:16" ht="15.75" thickBot="1">
      <c r="A213" s="4">
        <v>2633</v>
      </c>
      <c r="B213" s="66" t="s">
        <v>416</v>
      </c>
      <c r="C213" s="114">
        <v>810</v>
      </c>
      <c r="D213" s="114">
        <v>845</v>
      </c>
      <c r="E213" s="114">
        <v>954</v>
      </c>
      <c r="F213" s="114">
        <v>1167</v>
      </c>
      <c r="G213" s="114">
        <v>1625</v>
      </c>
      <c r="H213" s="78" t="s">
        <v>369</v>
      </c>
      <c r="I213" s="82">
        <f>N213+O213+P213</f>
        <v>1.9693999999999998</v>
      </c>
      <c r="J213" s="78">
        <f>I213*0.01</f>
        <v>0.019694</v>
      </c>
      <c r="K213" s="86">
        <f>INDEX(Capratexcounty!$B$2:$C$15,MATCH($H213,Capratexcounty!$B$2:$B$15,0),2)</f>
        <v>0.08</v>
      </c>
      <c r="L213" s="83" t="s">
        <v>91</v>
      </c>
      <c r="M213" s="83">
        <v>1.2485</v>
      </c>
      <c r="N213" s="83">
        <v>1.3516</v>
      </c>
      <c r="O213" s="83">
        <v>0.0041</v>
      </c>
      <c r="P213" s="83">
        <v>0.6137</v>
      </c>
    </row>
    <row r="214" spans="1:16" ht="15.75" thickBot="1">
      <c r="A214" s="4">
        <v>3636</v>
      </c>
      <c r="B214" s="66" t="s">
        <v>465</v>
      </c>
      <c r="C214" s="67">
        <v>1139</v>
      </c>
      <c r="D214" s="67">
        <v>1238</v>
      </c>
      <c r="E214" s="67">
        <v>1615</v>
      </c>
      <c r="F214" s="67">
        <v>1982</v>
      </c>
      <c r="G214" s="67">
        <v>2170</v>
      </c>
      <c r="H214" s="78" t="s">
        <v>368</v>
      </c>
      <c r="I214" s="82">
        <f>N214+O214+P214</f>
        <v>1.4998</v>
      </c>
      <c r="J214" s="78">
        <f>I214*0.01</f>
        <v>0.014998000000000001</v>
      </c>
      <c r="K214" s="86">
        <f>INDEX(Capratexcounty!$B$2:$C$15,MATCH($H214,Capratexcounty!$B$2:$B$15,0),2)</f>
        <v>0.0675</v>
      </c>
      <c r="L214" s="83" t="s">
        <v>139</v>
      </c>
      <c r="M214" s="83">
        <v>1.1673</v>
      </c>
      <c r="N214" s="83">
        <v>1.3867</v>
      </c>
      <c r="O214" s="83">
        <v>0.0029</v>
      </c>
      <c r="P214" s="83">
        <v>0.1102</v>
      </c>
    </row>
    <row r="215" spans="1:16" ht="15.75" thickBot="1">
      <c r="A215" s="4">
        <v>6639</v>
      </c>
      <c r="B215" s="66" t="s">
        <v>491</v>
      </c>
      <c r="C215" s="67">
        <v>852</v>
      </c>
      <c r="D215" s="67">
        <v>857</v>
      </c>
      <c r="E215" s="67">
        <v>1125</v>
      </c>
      <c r="F215" s="67">
        <v>1427</v>
      </c>
      <c r="G215" s="67">
        <v>1511</v>
      </c>
      <c r="H215" s="78" t="s">
        <v>374</v>
      </c>
      <c r="I215" s="82">
        <f>N215+O215+P215</f>
        <v>2.0937</v>
      </c>
      <c r="J215" s="78">
        <f>I215*0.01</f>
        <v>0.020937</v>
      </c>
      <c r="K215" s="86">
        <f>INDEX(Capratexcounty!$B$2:$C$15,MATCH($H215,Capratexcounty!$B$2:$B$15,0),2)</f>
        <v>0.08</v>
      </c>
      <c r="L215" s="83" t="s">
        <v>163</v>
      </c>
      <c r="M215" s="83">
        <v>1.451</v>
      </c>
      <c r="N215" s="83">
        <v>1.3944</v>
      </c>
      <c r="O215" s="83">
        <v>0.0017</v>
      </c>
      <c r="P215" s="83">
        <v>0.6976</v>
      </c>
    </row>
    <row r="216" spans="1:16" ht="15.75" thickBot="1">
      <c r="A216" s="4">
        <v>9642</v>
      </c>
      <c r="B216" s="66" t="s">
        <v>541</v>
      </c>
      <c r="C216" s="67">
        <v>904</v>
      </c>
      <c r="D216" s="67">
        <v>911</v>
      </c>
      <c r="E216" s="67">
        <v>1088</v>
      </c>
      <c r="F216" s="67">
        <v>1440</v>
      </c>
      <c r="G216" s="67">
        <v>1825</v>
      </c>
      <c r="H216" s="78" t="s">
        <v>372</v>
      </c>
      <c r="I216" s="82">
        <f>N216+O216+P216</f>
        <v>1.8674000000000002</v>
      </c>
      <c r="J216" s="78">
        <f>I216*0.01</f>
        <v>0.018674000000000003</v>
      </c>
      <c r="K216" s="86">
        <f>INDEX(Capratexcounty!$B$2:$C$15,MATCH($H216,Capratexcounty!$B$2:$B$15,0),2)</f>
        <v>0.08</v>
      </c>
      <c r="L216" s="83" t="s">
        <v>213</v>
      </c>
      <c r="M216" s="83">
        <v>1.1781</v>
      </c>
      <c r="N216" s="83">
        <v>1.249</v>
      </c>
      <c r="O216" s="83">
        <v>0.0014</v>
      </c>
      <c r="P216" s="83">
        <v>0.617</v>
      </c>
    </row>
    <row r="217" spans="1:16" ht="15.75" thickBot="1">
      <c r="A217" s="4">
        <v>11645</v>
      </c>
      <c r="B217" s="66" t="s">
        <v>492</v>
      </c>
      <c r="C217" s="67">
        <v>852</v>
      </c>
      <c r="D217" s="67">
        <v>857</v>
      </c>
      <c r="E217" s="67">
        <v>1125</v>
      </c>
      <c r="F217" s="67">
        <v>1427</v>
      </c>
      <c r="G217" s="67">
        <v>1511</v>
      </c>
      <c r="H217" s="78" t="s">
        <v>374</v>
      </c>
      <c r="I217" s="82">
        <f>N217+O217+P217</f>
        <v>1.9028</v>
      </c>
      <c r="J217" s="78">
        <f>I217*0.01</f>
        <v>0.019028</v>
      </c>
      <c r="K217" s="86">
        <f>INDEX(Capratexcounty!$B$2:$C$15,MATCH($H217,Capratexcounty!$B$2:$B$15,0),2)</f>
        <v>0.08</v>
      </c>
      <c r="L217" s="83" t="s">
        <v>164</v>
      </c>
      <c r="M217" s="83">
        <v>1.2319</v>
      </c>
      <c r="N217" s="83">
        <v>1.3216</v>
      </c>
      <c r="O217" s="83">
        <v>0.0048</v>
      </c>
      <c r="P217" s="83">
        <v>0.5764</v>
      </c>
    </row>
    <row r="218" spans="1:16" ht="27" thickBot="1">
      <c r="A218" s="4">
        <v>9648</v>
      </c>
      <c r="B218" s="66" t="s">
        <v>582</v>
      </c>
      <c r="C218" s="67">
        <v>803</v>
      </c>
      <c r="D218" s="67">
        <v>945</v>
      </c>
      <c r="E218" s="67">
        <v>1150</v>
      </c>
      <c r="F218" s="67">
        <v>1426</v>
      </c>
      <c r="G218" s="67">
        <v>1545</v>
      </c>
      <c r="H218" s="78" t="s">
        <v>366</v>
      </c>
      <c r="I218" s="82">
        <f>N218+O218+P218</f>
        <v>1.9076000000000002</v>
      </c>
      <c r="J218" s="78">
        <f>I218*0.01</f>
        <v>0.019076000000000003</v>
      </c>
      <c r="K218" s="86">
        <f>INDEX(Capratexcounty!$B$2:$C$15,MATCH($H218,Capratexcounty!$B$2:$B$15,0),2)</f>
        <v>0.08</v>
      </c>
      <c r="L218" s="83" t="s">
        <v>254</v>
      </c>
      <c r="M218" s="83">
        <v>1.642</v>
      </c>
      <c r="N218" s="83">
        <v>1.364</v>
      </c>
      <c r="O218" s="83">
        <v>0.0011</v>
      </c>
      <c r="P218" s="83">
        <v>0.5425</v>
      </c>
    </row>
    <row r="219" spans="1:16" ht="15.75" thickBot="1">
      <c r="A219" s="4">
        <v>13651</v>
      </c>
      <c r="B219" s="66" t="s">
        <v>515</v>
      </c>
      <c r="C219" s="67">
        <v>706</v>
      </c>
      <c r="D219" s="67">
        <v>844</v>
      </c>
      <c r="E219" s="67">
        <v>953</v>
      </c>
      <c r="F219" s="67">
        <v>1241</v>
      </c>
      <c r="G219" s="67">
        <v>1318</v>
      </c>
      <c r="H219" s="78" t="s">
        <v>362</v>
      </c>
      <c r="I219" s="82">
        <f>N219+O219+P219</f>
        <v>1.5392000000000001</v>
      </c>
      <c r="J219" s="78">
        <f>I219*0.01</f>
        <v>0.015392000000000001</v>
      </c>
      <c r="K219" s="86">
        <f>INDEX(Capratexcounty!$B$2:$C$15,MATCH($H219,Capratexcounty!$B$2:$B$15,0),2)</f>
        <v>0.08</v>
      </c>
      <c r="L219" s="83" t="s">
        <v>187</v>
      </c>
      <c r="M219" s="83">
        <v>1.216</v>
      </c>
      <c r="N219" s="83">
        <v>1.3311</v>
      </c>
      <c r="O219" s="83">
        <v>0.0092</v>
      </c>
      <c r="P219" s="83">
        <v>0.1989</v>
      </c>
    </row>
    <row r="220" spans="1:16" ht="27" thickBot="1">
      <c r="A220" s="4">
        <v>10654</v>
      </c>
      <c r="B220" s="66" t="s">
        <v>493</v>
      </c>
      <c r="C220" s="67">
        <v>852</v>
      </c>
      <c r="D220" s="67">
        <v>857</v>
      </c>
      <c r="E220" s="67">
        <v>1125</v>
      </c>
      <c r="F220" s="67">
        <v>1427</v>
      </c>
      <c r="G220" s="67">
        <v>1511</v>
      </c>
      <c r="H220" s="78" t="s">
        <v>374</v>
      </c>
      <c r="I220" s="82">
        <f>N220+O220+P220</f>
        <v>2.0341</v>
      </c>
      <c r="J220" s="78">
        <f>I220*0.01</f>
        <v>0.020341</v>
      </c>
      <c r="K220" s="86">
        <f>INDEX(Capratexcounty!$B$2:$C$15,MATCH($H220,Capratexcounty!$B$2:$B$15,0),2)</f>
        <v>0.08</v>
      </c>
      <c r="L220" s="83" t="s">
        <v>165</v>
      </c>
      <c r="M220" s="83">
        <v>1.2861</v>
      </c>
      <c r="N220" s="83">
        <v>1.3541</v>
      </c>
      <c r="O220" s="83">
        <v>0.0061</v>
      </c>
      <c r="P220" s="83">
        <v>0.6739</v>
      </c>
    </row>
    <row r="221" spans="1:16" ht="27" thickBot="1">
      <c r="A221" s="4">
        <v>9657</v>
      </c>
      <c r="B221" s="66" t="s">
        <v>433</v>
      </c>
      <c r="C221" s="67">
        <v>1139</v>
      </c>
      <c r="D221" s="67">
        <v>1238</v>
      </c>
      <c r="E221" s="67">
        <v>1615</v>
      </c>
      <c r="F221" s="67">
        <v>1982</v>
      </c>
      <c r="G221" s="67">
        <v>2170</v>
      </c>
      <c r="H221" s="78" t="s">
        <v>373</v>
      </c>
      <c r="I221" s="82">
        <f>N221+O221+P221</f>
        <v>1.8516</v>
      </c>
      <c r="J221" s="78">
        <f>I221*0.01</f>
        <v>0.018516</v>
      </c>
      <c r="K221" s="86">
        <f>INDEX(Capratexcounty!$B$2:$C$15,MATCH($H221,Capratexcounty!$B$2:$B$15,0),2)</f>
        <v>0.0675</v>
      </c>
      <c r="L221" s="83" t="s">
        <v>109</v>
      </c>
      <c r="M221" s="83">
        <v>1.2085</v>
      </c>
      <c r="N221" s="83">
        <v>1.3589</v>
      </c>
      <c r="O221" s="83">
        <v>0.0161</v>
      </c>
      <c r="P221" s="83">
        <v>0.4766</v>
      </c>
    </row>
    <row r="222" spans="1:16" ht="27" thickBot="1">
      <c r="A222" s="4">
        <v>4660</v>
      </c>
      <c r="B222" s="66" t="s">
        <v>399</v>
      </c>
      <c r="C222" s="67">
        <v>842</v>
      </c>
      <c r="D222" s="67">
        <v>947</v>
      </c>
      <c r="E222" s="67">
        <v>1192</v>
      </c>
      <c r="F222" s="67">
        <v>1549</v>
      </c>
      <c r="G222" s="67">
        <v>1601</v>
      </c>
      <c r="H222" s="78" t="s">
        <v>361</v>
      </c>
      <c r="I222" s="82">
        <f>N222+O222+P222</f>
        <v>2.0402</v>
      </c>
      <c r="J222" s="78">
        <f>I222*0.01</f>
        <v>0.020402</v>
      </c>
      <c r="K222" s="86">
        <f>INDEX(Capratexcounty!$B$2:$C$15,MATCH($H222,Capratexcounty!$B$2:$B$15,0),2)</f>
        <v>0.08</v>
      </c>
      <c r="L222" s="83" t="s">
        <v>56</v>
      </c>
      <c r="M222" s="83">
        <v>1.373</v>
      </c>
      <c r="N222" s="83">
        <v>1.3227</v>
      </c>
      <c r="O222" s="83">
        <v>0.0031</v>
      </c>
      <c r="P222" s="83">
        <v>0.7144</v>
      </c>
    </row>
    <row r="223" spans="1:16" ht="27" thickBot="1">
      <c r="A223" s="4">
        <v>1663</v>
      </c>
      <c r="B223" s="66" t="s">
        <v>583</v>
      </c>
      <c r="C223" s="67">
        <v>803</v>
      </c>
      <c r="D223" s="67">
        <v>945</v>
      </c>
      <c r="E223" s="67">
        <v>1150</v>
      </c>
      <c r="F223" s="67">
        <v>1426</v>
      </c>
      <c r="G223" s="67">
        <v>1545</v>
      </c>
      <c r="H223" s="78" t="s">
        <v>366</v>
      </c>
      <c r="I223" s="82">
        <f>N223+O223+P223</f>
        <v>1.9613999999999998</v>
      </c>
      <c r="J223" s="78">
        <f>I223*0.01</f>
        <v>0.019614</v>
      </c>
      <c r="K223" s="86">
        <f>INDEX(Capratexcounty!$B$2:$C$15,MATCH($H223,Capratexcounty!$B$2:$B$15,0),2)</f>
        <v>0.08</v>
      </c>
      <c r="L223" s="83" t="s">
        <v>255</v>
      </c>
      <c r="M223" s="83">
        <v>1.371</v>
      </c>
      <c r="N223" s="83">
        <v>1.3677</v>
      </c>
      <c r="O223" s="83">
        <v>0.002</v>
      </c>
      <c r="P223" s="83">
        <v>0.5917</v>
      </c>
    </row>
    <row r="224" spans="1:16" ht="15.75" thickBot="1">
      <c r="A224" s="4">
        <v>13666</v>
      </c>
      <c r="B224" s="66" t="s">
        <v>494</v>
      </c>
      <c r="C224" s="67">
        <v>852</v>
      </c>
      <c r="D224" s="67">
        <v>857</v>
      </c>
      <c r="E224" s="67">
        <v>1125</v>
      </c>
      <c r="F224" s="67">
        <v>1427</v>
      </c>
      <c r="G224" s="67">
        <v>1511</v>
      </c>
      <c r="H224" s="78" t="s">
        <v>374</v>
      </c>
      <c r="I224" s="82">
        <f>N224+O224+P224</f>
        <v>2.0567</v>
      </c>
      <c r="J224" s="78">
        <f>I224*0.01</f>
        <v>0.020567000000000002</v>
      </c>
      <c r="K224" s="86">
        <f>INDEX(Capratexcounty!$B$2:$C$15,MATCH($H224,Capratexcounty!$B$2:$B$15,0),2)</f>
        <v>0.08</v>
      </c>
      <c r="L224" s="83" t="s">
        <v>166</v>
      </c>
      <c r="M224" s="83">
        <v>1.5367</v>
      </c>
      <c r="N224" s="83">
        <v>1.2629</v>
      </c>
      <c r="O224" s="83">
        <v>0.0039</v>
      </c>
      <c r="P224" s="83">
        <v>0.7899</v>
      </c>
    </row>
    <row r="225" spans="1:16" ht="15.75" thickBot="1">
      <c r="A225" s="4">
        <v>9669</v>
      </c>
      <c r="B225" s="66" t="s">
        <v>449</v>
      </c>
      <c r="C225" s="67">
        <v>730</v>
      </c>
      <c r="D225" s="67">
        <v>746</v>
      </c>
      <c r="E225" s="67">
        <v>843</v>
      </c>
      <c r="F225" s="67">
        <v>1143</v>
      </c>
      <c r="G225" s="67">
        <v>1169</v>
      </c>
      <c r="H225" s="78" t="s">
        <v>367</v>
      </c>
      <c r="I225" s="82">
        <f>N225+O225+P225</f>
        <v>1.3505</v>
      </c>
      <c r="J225" s="78">
        <f>I225*0.01</f>
        <v>0.013505000000000001</v>
      </c>
      <c r="K225" s="86">
        <f>INDEX(Capratexcounty!$B$2:$C$15,MATCH($H225,Capratexcounty!$B$2:$B$15,0),2)</f>
        <v>0.08</v>
      </c>
      <c r="L225" s="83" t="s">
        <v>125</v>
      </c>
      <c r="M225" s="83">
        <v>1.3182</v>
      </c>
      <c r="N225" s="83">
        <v>1.2942</v>
      </c>
      <c r="O225" s="83">
        <v>0.0045</v>
      </c>
      <c r="P225" s="83">
        <v>0.0518</v>
      </c>
    </row>
    <row r="226" spans="1:16" ht="27" thickBot="1">
      <c r="A226" s="4">
        <v>5672</v>
      </c>
      <c r="B226" s="66" t="s">
        <v>561</v>
      </c>
      <c r="C226" s="67">
        <v>839</v>
      </c>
      <c r="D226" s="67">
        <v>953</v>
      </c>
      <c r="E226" s="67">
        <v>1255</v>
      </c>
      <c r="F226" s="67">
        <v>1584</v>
      </c>
      <c r="G226" s="67">
        <v>1690</v>
      </c>
      <c r="H226" s="78" t="s">
        <v>370</v>
      </c>
      <c r="I226" s="82">
        <f>N226+O226+P226</f>
        <v>1.7368999999999999</v>
      </c>
      <c r="J226" s="78">
        <f>I226*0.01</f>
        <v>0.017369</v>
      </c>
      <c r="K226" s="86">
        <f>INDEX(Capratexcounty!$B$2:$C$15,MATCH($H226,Capratexcounty!$B$2:$B$15,0),2)</f>
        <v>0.08</v>
      </c>
      <c r="L226" s="83" t="s">
        <v>233</v>
      </c>
      <c r="M226" s="83">
        <v>1.3641</v>
      </c>
      <c r="N226" s="83">
        <v>1.3125</v>
      </c>
      <c r="O226" s="83">
        <v>0.0028</v>
      </c>
      <c r="P226" s="83">
        <v>0.4216</v>
      </c>
    </row>
    <row r="227" spans="1:16" ht="27" thickBot="1">
      <c r="A227" s="4">
        <v>12675</v>
      </c>
      <c r="B227" s="66" t="s">
        <v>417</v>
      </c>
      <c r="C227" s="114">
        <v>810</v>
      </c>
      <c r="D227" s="114">
        <v>845</v>
      </c>
      <c r="E227" s="114">
        <v>954</v>
      </c>
      <c r="F227" s="114">
        <v>1167</v>
      </c>
      <c r="G227" s="114">
        <v>1625</v>
      </c>
      <c r="H227" s="78" t="s">
        <v>369</v>
      </c>
      <c r="I227" s="82">
        <f>N227+O227+P227</f>
        <v>1.8151000000000002</v>
      </c>
      <c r="J227" s="78">
        <f>I227*0.01</f>
        <v>0.018151</v>
      </c>
      <c r="K227" s="86">
        <f>INDEX(Capratexcounty!$B$2:$C$15,MATCH($H227,Capratexcounty!$B$2:$B$15,0),2)</f>
        <v>0.08</v>
      </c>
      <c r="L227" s="83" t="s">
        <v>92</v>
      </c>
      <c r="M227" s="83">
        <v>1.3588</v>
      </c>
      <c r="N227" s="83">
        <v>1.32</v>
      </c>
      <c r="O227" s="83">
        <v>0.0041</v>
      </c>
      <c r="P227" s="83">
        <v>0.491</v>
      </c>
    </row>
    <row r="228" spans="1:16" ht="27" thickBot="1">
      <c r="A228" s="4">
        <v>3678</v>
      </c>
      <c r="B228" s="66" t="s">
        <v>542</v>
      </c>
      <c r="C228" s="67">
        <v>904</v>
      </c>
      <c r="D228" s="67">
        <v>911</v>
      </c>
      <c r="E228" s="67">
        <v>1088</v>
      </c>
      <c r="F228" s="67">
        <v>1440</v>
      </c>
      <c r="G228" s="67">
        <v>1825</v>
      </c>
      <c r="H228" s="78" t="s">
        <v>372</v>
      </c>
      <c r="I228" s="82">
        <f>N228+O228+P228</f>
        <v>1.6395999999999997</v>
      </c>
      <c r="J228" s="78">
        <f>I228*0.01</f>
        <v>0.016395999999999997</v>
      </c>
      <c r="K228" s="86">
        <f>INDEX(Capratexcounty!$B$2:$C$15,MATCH($H228,Capratexcounty!$B$2:$B$15,0),2)</f>
        <v>0.08</v>
      </c>
      <c r="L228" s="83" t="s">
        <v>214</v>
      </c>
      <c r="M228" s="83">
        <v>1.2297</v>
      </c>
      <c r="N228" s="83">
        <v>1.3034</v>
      </c>
      <c r="O228" s="83">
        <v>0.005</v>
      </c>
      <c r="P228" s="83">
        <v>0.3312</v>
      </c>
    </row>
    <row r="229" spans="1:16" ht="27" thickBot="1">
      <c r="A229" s="4">
        <v>11681</v>
      </c>
      <c r="B229" s="66" t="s">
        <v>400</v>
      </c>
      <c r="C229" s="67">
        <v>842</v>
      </c>
      <c r="D229" s="67">
        <v>947</v>
      </c>
      <c r="E229" s="67">
        <v>1192</v>
      </c>
      <c r="F229" s="67">
        <v>1549</v>
      </c>
      <c r="G229" s="67">
        <v>1601</v>
      </c>
      <c r="H229" s="78" t="s">
        <v>361</v>
      </c>
      <c r="I229" s="82">
        <f>N229+O229+P229</f>
        <v>1.5553000000000001</v>
      </c>
      <c r="J229" s="78">
        <f>I229*0.01</f>
        <v>0.015553</v>
      </c>
      <c r="K229" s="86">
        <f>INDEX(Capratexcounty!$B$2:$C$15,MATCH($H229,Capratexcounty!$B$2:$B$15,0),2)</f>
        <v>0.08</v>
      </c>
      <c r="L229" s="83" t="s">
        <v>57</v>
      </c>
      <c r="M229" s="83">
        <v>1.3308</v>
      </c>
      <c r="N229" s="83">
        <v>1.2818</v>
      </c>
      <c r="O229" s="83">
        <v>0</v>
      </c>
      <c r="P229" s="83">
        <v>0.2735</v>
      </c>
    </row>
    <row r="230" spans="1:16" ht="27" thickBot="1">
      <c r="A230" s="4">
        <v>1684</v>
      </c>
      <c r="B230" s="66" t="s">
        <v>584</v>
      </c>
      <c r="C230" s="67">
        <v>803</v>
      </c>
      <c r="D230" s="67">
        <v>945</v>
      </c>
      <c r="E230" s="67">
        <v>1150</v>
      </c>
      <c r="F230" s="67">
        <v>1426</v>
      </c>
      <c r="G230" s="67">
        <v>1545</v>
      </c>
      <c r="H230" s="78" t="s">
        <v>366</v>
      </c>
      <c r="I230" s="82">
        <f>N230+O230+P230</f>
        <v>1.6782</v>
      </c>
      <c r="J230" s="78">
        <f>I230*0.01</f>
        <v>0.016782</v>
      </c>
      <c r="K230" s="86">
        <f>INDEX(Capratexcounty!$B$2:$C$15,MATCH($H230,Capratexcounty!$B$2:$B$15,0),2)</f>
        <v>0.08</v>
      </c>
      <c r="L230" s="83" t="s">
        <v>256</v>
      </c>
      <c r="M230" s="83">
        <v>1.3362</v>
      </c>
      <c r="N230" s="83">
        <v>1.2294</v>
      </c>
      <c r="O230" s="83">
        <v>0</v>
      </c>
      <c r="P230" s="83">
        <v>0.4488</v>
      </c>
    </row>
    <row r="231" spans="1:16" ht="27" thickBot="1">
      <c r="A231" s="4">
        <v>5689</v>
      </c>
      <c r="B231" s="66" t="s">
        <v>562</v>
      </c>
      <c r="C231" s="67">
        <v>839</v>
      </c>
      <c r="D231" s="67">
        <v>953</v>
      </c>
      <c r="E231" s="67">
        <v>1255</v>
      </c>
      <c r="F231" s="67">
        <v>1584</v>
      </c>
      <c r="G231" s="67">
        <v>1690</v>
      </c>
      <c r="H231" s="78" t="s">
        <v>370</v>
      </c>
      <c r="I231" s="82">
        <f>N231+O231+P231</f>
        <v>1.5526</v>
      </c>
      <c r="J231" s="78">
        <f>I231*0.01</f>
        <v>0.015526</v>
      </c>
      <c r="K231" s="86">
        <f>INDEX(Capratexcounty!$B$2:$C$15,MATCH($H231,Capratexcounty!$B$2:$B$15,0),2)</f>
        <v>0.08</v>
      </c>
      <c r="L231" s="83" t="s">
        <v>234</v>
      </c>
      <c r="M231" s="83">
        <v>1.3128</v>
      </c>
      <c r="N231" s="83">
        <v>1.2634</v>
      </c>
      <c r="O231" s="83">
        <v>0</v>
      </c>
      <c r="P231" s="83">
        <v>0.2892</v>
      </c>
    </row>
    <row r="232" spans="1:16" ht="27" thickBot="1">
      <c r="A232" s="4">
        <v>5692</v>
      </c>
      <c r="B232" s="66" t="s">
        <v>495</v>
      </c>
      <c r="C232" s="67">
        <v>852</v>
      </c>
      <c r="D232" s="67">
        <v>857</v>
      </c>
      <c r="E232" s="67">
        <v>1125</v>
      </c>
      <c r="F232" s="67">
        <v>1427</v>
      </c>
      <c r="G232" s="67">
        <v>1511</v>
      </c>
      <c r="H232" s="78" t="s">
        <v>374</v>
      </c>
      <c r="I232" s="82">
        <f>N232+O232+P232</f>
        <v>2.0166999999999997</v>
      </c>
      <c r="J232" s="78">
        <f>I232*0.01</f>
        <v>0.020166999999999997</v>
      </c>
      <c r="K232" s="86">
        <f>INDEX(Capratexcounty!$B$2:$C$15,MATCH($H232,Capratexcounty!$B$2:$B$15,0),2)</f>
        <v>0.08</v>
      </c>
      <c r="L232" s="83" t="s">
        <v>167</v>
      </c>
      <c r="M232" s="83">
        <v>1.1972</v>
      </c>
      <c r="N232" s="83">
        <v>1.4059</v>
      </c>
      <c r="O232" s="83">
        <v>0.0026</v>
      </c>
      <c r="P232" s="83">
        <v>0.6082</v>
      </c>
    </row>
    <row r="233" spans="1:16" ht="27" thickBot="1">
      <c r="A233" s="4">
        <v>9693</v>
      </c>
      <c r="B233" s="66" t="s">
        <v>563</v>
      </c>
      <c r="C233" s="67">
        <v>839</v>
      </c>
      <c r="D233" s="67">
        <v>953</v>
      </c>
      <c r="E233" s="67">
        <v>1255</v>
      </c>
      <c r="F233" s="67">
        <v>1584</v>
      </c>
      <c r="G233" s="67">
        <v>1690</v>
      </c>
      <c r="H233" s="78" t="s">
        <v>370</v>
      </c>
      <c r="I233" s="82">
        <f>N233+O233+P233</f>
        <v>1.6873</v>
      </c>
      <c r="J233" s="78">
        <f>I233*0.01</f>
        <v>0.016873</v>
      </c>
      <c r="K233" s="86">
        <f>INDEX(Capratexcounty!$B$2:$C$15,MATCH($H233,Capratexcounty!$B$2:$B$15,0),2)</f>
        <v>0.08</v>
      </c>
      <c r="L233" s="83" t="s">
        <v>235</v>
      </c>
      <c r="M233" s="83">
        <v>1.3338</v>
      </c>
      <c r="N233" s="83">
        <v>1.2836</v>
      </c>
      <c r="O233" s="83">
        <v>0.0013</v>
      </c>
      <c r="P233" s="83">
        <v>0.4024</v>
      </c>
    </row>
    <row r="234" spans="1:16" ht="27" thickBot="1">
      <c r="A234" s="4">
        <v>12696</v>
      </c>
      <c r="B234" s="66" t="s">
        <v>418</v>
      </c>
      <c r="C234" s="114">
        <v>810</v>
      </c>
      <c r="D234" s="114">
        <v>845</v>
      </c>
      <c r="E234" s="114">
        <v>954</v>
      </c>
      <c r="F234" s="114">
        <v>1167</v>
      </c>
      <c r="G234" s="114">
        <v>1625</v>
      </c>
      <c r="H234" s="78" t="s">
        <v>369</v>
      </c>
      <c r="I234" s="82">
        <f>N234+O234+P234</f>
        <v>1.782</v>
      </c>
      <c r="J234" s="78">
        <f>I234*0.01</f>
        <v>0.01782</v>
      </c>
      <c r="K234" s="86">
        <f>INDEX(Capratexcounty!$B$2:$C$15,MATCH($H234,Capratexcounty!$B$2:$B$15,0),2)</f>
        <v>0.08</v>
      </c>
      <c r="L234" s="83" t="s">
        <v>93</v>
      </c>
      <c r="M234" s="83">
        <v>1.3794</v>
      </c>
      <c r="N234" s="83">
        <v>1.3401</v>
      </c>
      <c r="O234" s="83">
        <v>0.002</v>
      </c>
      <c r="P234" s="83">
        <v>0.4399</v>
      </c>
    </row>
    <row r="235" spans="1:16" ht="27" thickBot="1">
      <c r="A235" s="4">
        <v>3699</v>
      </c>
      <c r="B235" s="66" t="s">
        <v>479</v>
      </c>
      <c r="C235" s="67">
        <v>874</v>
      </c>
      <c r="D235" s="67">
        <v>880</v>
      </c>
      <c r="E235" s="67">
        <v>1158</v>
      </c>
      <c r="F235" s="67">
        <v>1544</v>
      </c>
      <c r="G235" s="67">
        <v>1556</v>
      </c>
      <c r="H235" s="78" t="s">
        <v>371</v>
      </c>
      <c r="I235" s="82">
        <f>N235+O235+P235</f>
        <v>1.6157</v>
      </c>
      <c r="J235" s="78">
        <f>I235*0.01</f>
        <v>0.016156999999999998</v>
      </c>
      <c r="K235" s="86">
        <f>INDEX(Capratexcounty!$B$2:$C$15,MATCH($H235,Capratexcounty!$B$2:$B$15,0),2)</f>
        <v>0.08</v>
      </c>
      <c r="L235" s="83" t="s">
        <v>151</v>
      </c>
      <c r="M235" s="83">
        <v>1.1406</v>
      </c>
      <c r="N235" s="83">
        <v>1.1999</v>
      </c>
      <c r="O235" s="83">
        <v>0</v>
      </c>
      <c r="P235" s="83">
        <v>0.4158</v>
      </c>
    </row>
    <row r="236" spans="1:16" ht="27" thickBot="1">
      <c r="A236" s="4">
        <v>8702</v>
      </c>
      <c r="B236" s="66" t="s">
        <v>608</v>
      </c>
      <c r="C236" s="67">
        <v>841</v>
      </c>
      <c r="D236" s="67">
        <v>982</v>
      </c>
      <c r="E236" s="67">
        <v>1129</v>
      </c>
      <c r="F236" s="67">
        <v>1536</v>
      </c>
      <c r="G236" s="67">
        <v>1542</v>
      </c>
      <c r="H236" s="78" t="s">
        <v>364</v>
      </c>
      <c r="I236" s="82">
        <f>N236+O236+P236</f>
        <v>1.8469</v>
      </c>
      <c r="J236" s="78">
        <f>I236*0.01</f>
        <v>0.018469</v>
      </c>
      <c r="K236" s="86">
        <f>INDEX(Capratexcounty!$B$2:$C$15,MATCH($H236,Capratexcounty!$B$2:$B$15,0),2)</f>
        <v>0.08</v>
      </c>
      <c r="L236" s="83" t="s">
        <v>280</v>
      </c>
      <c r="M236" s="83">
        <v>1.4526</v>
      </c>
      <c r="N236" s="83">
        <v>1.3508</v>
      </c>
      <c r="O236" s="83">
        <v>0.0058</v>
      </c>
      <c r="P236" s="83">
        <v>0.4903</v>
      </c>
    </row>
    <row r="237" spans="1:16" ht="15.75" thickBot="1">
      <c r="A237" s="4">
        <v>11708</v>
      </c>
      <c r="B237" s="66" t="s">
        <v>377</v>
      </c>
      <c r="C237" s="67">
        <v>852</v>
      </c>
      <c r="D237" s="67">
        <v>857</v>
      </c>
      <c r="E237" s="67">
        <v>1125</v>
      </c>
      <c r="F237" s="67">
        <v>1427</v>
      </c>
      <c r="G237" s="67">
        <v>1511</v>
      </c>
      <c r="H237" s="78" t="s">
        <v>374</v>
      </c>
      <c r="I237" s="82">
        <f>N237+O237+P237</f>
        <v>1.5555</v>
      </c>
      <c r="J237" s="78">
        <f>I237*0.01</f>
        <v>0.015555000000000001</v>
      </c>
      <c r="K237" s="86">
        <f>INDEX(Capratexcounty!$B$2:$C$15,MATCH($H237,Capratexcounty!$B$2:$B$15,0),2)</f>
        <v>0.08</v>
      </c>
      <c r="L237" s="83" t="s">
        <v>168</v>
      </c>
      <c r="M237" s="83">
        <v>1.2131</v>
      </c>
      <c r="N237" s="83">
        <v>1.312</v>
      </c>
      <c r="O237" s="83">
        <v>0</v>
      </c>
      <c r="P237" s="83">
        <v>0.2435</v>
      </c>
    </row>
    <row r="238" spans="1:16" ht="15.75" thickBot="1">
      <c r="A238" s="4">
        <v>14705</v>
      </c>
      <c r="B238" s="66" t="s">
        <v>543</v>
      </c>
      <c r="C238" s="67">
        <v>904</v>
      </c>
      <c r="D238" s="67">
        <v>911</v>
      </c>
      <c r="E238" s="67">
        <v>1088</v>
      </c>
      <c r="F238" s="67">
        <v>1440</v>
      </c>
      <c r="G238" s="67">
        <v>1825</v>
      </c>
      <c r="H238" s="78" t="s">
        <v>372</v>
      </c>
      <c r="I238" s="82">
        <f>N238+O238+P238</f>
        <v>1.7873999999999999</v>
      </c>
      <c r="J238" s="78">
        <f>I238*0.01</f>
        <v>0.017873999999999998</v>
      </c>
      <c r="K238" s="86">
        <f>INDEX(Capratexcounty!$B$2:$C$15,MATCH($H238,Capratexcounty!$B$2:$B$15,0),2)</f>
        <v>0.08</v>
      </c>
      <c r="L238" s="83" t="s">
        <v>215</v>
      </c>
      <c r="M238" s="83">
        <v>1.3353</v>
      </c>
      <c r="N238" s="83">
        <v>1.3589</v>
      </c>
      <c r="O238" s="83">
        <v>0.0022</v>
      </c>
      <c r="P238" s="83">
        <v>0.4263</v>
      </c>
    </row>
    <row r="239" spans="1:16" ht="27" thickBot="1">
      <c r="A239" s="4">
        <v>9711</v>
      </c>
      <c r="B239" s="66" t="s">
        <v>496</v>
      </c>
      <c r="C239" s="67">
        <v>852</v>
      </c>
      <c r="D239" s="67">
        <v>857</v>
      </c>
      <c r="E239" s="67">
        <v>1125</v>
      </c>
      <c r="F239" s="67">
        <v>1427</v>
      </c>
      <c r="G239" s="67">
        <v>1511</v>
      </c>
      <c r="H239" s="78" t="s">
        <v>374</v>
      </c>
      <c r="I239" s="82">
        <f>N239+O239+P239</f>
        <v>1.9271</v>
      </c>
      <c r="J239" s="78">
        <f>I239*0.01</f>
        <v>0.019271</v>
      </c>
      <c r="K239" s="86">
        <f>INDEX(Capratexcounty!$B$2:$C$15,MATCH($H239,Capratexcounty!$B$2:$B$15,0),2)</f>
        <v>0.08</v>
      </c>
      <c r="L239" s="83" t="s">
        <v>169</v>
      </c>
      <c r="M239" s="83">
        <v>1.4448</v>
      </c>
      <c r="N239" s="83">
        <v>1.1876</v>
      </c>
      <c r="O239" s="83">
        <v>0</v>
      </c>
      <c r="P239" s="83">
        <v>0.7395</v>
      </c>
    </row>
    <row r="240" spans="1:16" ht="27" thickBot="1">
      <c r="A240" s="4">
        <v>9714</v>
      </c>
      <c r="B240" s="66" t="s">
        <v>544</v>
      </c>
      <c r="C240" s="67">
        <v>904</v>
      </c>
      <c r="D240" s="67">
        <v>911</v>
      </c>
      <c r="E240" s="67">
        <v>1088</v>
      </c>
      <c r="F240" s="67">
        <v>1440</v>
      </c>
      <c r="G240" s="67">
        <v>1825</v>
      </c>
      <c r="H240" s="78" t="s">
        <v>372</v>
      </c>
      <c r="I240" s="82">
        <f>N240+O240+P240</f>
        <v>2.0202</v>
      </c>
      <c r="J240" s="78">
        <f>I240*0.01</f>
        <v>0.020202</v>
      </c>
      <c r="K240" s="86">
        <f>INDEX(Capratexcounty!$B$2:$C$15,MATCH($H240,Capratexcounty!$B$2:$B$15,0),2)</f>
        <v>0.08</v>
      </c>
      <c r="L240" s="83" t="s">
        <v>216</v>
      </c>
      <c r="M240" s="83">
        <v>1.0288</v>
      </c>
      <c r="N240" s="83">
        <v>1.1843</v>
      </c>
      <c r="O240" s="83">
        <v>0</v>
      </c>
      <c r="P240" s="83">
        <v>0.8359</v>
      </c>
    </row>
    <row r="241" spans="1:16" ht="27" thickBot="1">
      <c r="A241" s="4">
        <v>11723</v>
      </c>
      <c r="B241" s="66" t="s">
        <v>545</v>
      </c>
      <c r="C241" s="67">
        <v>904</v>
      </c>
      <c r="D241" s="67">
        <v>911</v>
      </c>
      <c r="E241" s="67">
        <v>1088</v>
      </c>
      <c r="F241" s="67">
        <v>1440</v>
      </c>
      <c r="G241" s="67">
        <v>1825</v>
      </c>
      <c r="H241" s="78" t="s">
        <v>372</v>
      </c>
      <c r="I241" s="82">
        <f>N241+O241+P241</f>
        <v>2.5282</v>
      </c>
      <c r="J241" s="78">
        <f>I241*0.01</f>
        <v>0.025282</v>
      </c>
      <c r="K241" s="86">
        <f>INDEX(Capratexcounty!$B$2:$C$15,MATCH($H241,Capratexcounty!$B$2:$B$15,0),2)</f>
        <v>0.08</v>
      </c>
      <c r="L241" s="83" t="s">
        <v>217</v>
      </c>
      <c r="M241" s="83">
        <v>1.1028</v>
      </c>
      <c r="N241" s="83">
        <v>1.2739</v>
      </c>
      <c r="O241" s="83">
        <v>0.6058</v>
      </c>
      <c r="P241" s="83">
        <v>0.6485</v>
      </c>
    </row>
    <row r="242" spans="1:16" ht="27" thickBot="1">
      <c r="A242" s="4">
        <v>11735</v>
      </c>
      <c r="B242" s="66" t="s">
        <v>609</v>
      </c>
      <c r="C242" s="67">
        <v>841</v>
      </c>
      <c r="D242" s="67">
        <v>982</v>
      </c>
      <c r="E242" s="67">
        <v>1129</v>
      </c>
      <c r="F242" s="67">
        <v>1536</v>
      </c>
      <c r="G242" s="67">
        <v>1542</v>
      </c>
      <c r="H242" s="78" t="s">
        <v>364</v>
      </c>
      <c r="I242" s="82">
        <f>N242+O242+P242</f>
        <v>1.6714</v>
      </c>
      <c r="J242" s="78">
        <f>I242*0.01</f>
        <v>0.016714</v>
      </c>
      <c r="K242" s="86">
        <f>INDEX(Capratexcounty!$B$2:$C$15,MATCH($H242,Capratexcounty!$B$2:$B$15,0),2)</f>
        <v>0.08</v>
      </c>
      <c r="L242" s="83" t="s">
        <v>282</v>
      </c>
      <c r="M242" s="83">
        <v>1.1503</v>
      </c>
      <c r="N242" s="83">
        <v>1.2941</v>
      </c>
      <c r="O242" s="83">
        <v>0</v>
      </c>
      <c r="P242" s="83">
        <v>0.3773</v>
      </c>
    </row>
    <row r="243" spans="1:16" ht="27" thickBot="1">
      <c r="A243" s="4">
        <v>14738</v>
      </c>
      <c r="B243" s="66" t="s">
        <v>516</v>
      </c>
      <c r="C243" s="67">
        <v>706</v>
      </c>
      <c r="D243" s="67">
        <v>844</v>
      </c>
      <c r="E243" s="67">
        <v>953</v>
      </c>
      <c r="F243" s="67">
        <v>1241</v>
      </c>
      <c r="G243" s="67">
        <v>1318</v>
      </c>
      <c r="H243" s="78" t="s">
        <v>362</v>
      </c>
      <c r="I243" s="82">
        <f>N243+O243+P243</f>
        <v>2.1172999999999997</v>
      </c>
      <c r="J243" s="78">
        <f>I243*0.01</f>
        <v>0.021172999999999997</v>
      </c>
      <c r="K243" s="86">
        <f>INDEX(Capratexcounty!$B$2:$C$15,MATCH($H243,Capratexcounty!$B$2:$B$15,0),2)</f>
        <v>0.08</v>
      </c>
      <c r="L243" s="83" t="s">
        <v>188</v>
      </c>
      <c r="M243" s="83">
        <v>1.1544</v>
      </c>
      <c r="N243" s="83">
        <v>1.3432</v>
      </c>
      <c r="O243" s="83">
        <v>0.003</v>
      </c>
      <c r="P243" s="83">
        <v>0.7711</v>
      </c>
    </row>
    <row r="244" spans="1:16" ht="27" thickBot="1">
      <c r="A244" s="4">
        <v>10717</v>
      </c>
      <c r="B244" s="66" t="s">
        <v>434</v>
      </c>
      <c r="C244" s="67">
        <v>1139</v>
      </c>
      <c r="D244" s="67">
        <v>1238</v>
      </c>
      <c r="E244" s="67">
        <v>1615</v>
      </c>
      <c r="F244" s="67">
        <v>1982</v>
      </c>
      <c r="G244" s="67">
        <v>2170</v>
      </c>
      <c r="H244" s="78" t="s">
        <v>373</v>
      </c>
      <c r="I244" s="82">
        <f>N244+O244+P244</f>
        <v>1.9623</v>
      </c>
      <c r="J244" s="78">
        <f>I244*0.01</f>
        <v>0.019622999999999998</v>
      </c>
      <c r="K244" s="86">
        <f>INDEX(Capratexcounty!$B$2:$C$15,MATCH($H244,Capratexcounty!$B$2:$B$15,0),2)</f>
        <v>0.0675</v>
      </c>
      <c r="L244" s="83" t="s">
        <v>110</v>
      </c>
      <c r="M244" s="83">
        <v>1.2988</v>
      </c>
      <c r="N244" s="83">
        <v>1.3969</v>
      </c>
      <c r="O244" s="83">
        <v>0.0045</v>
      </c>
      <c r="P244" s="83">
        <v>0.5609</v>
      </c>
    </row>
    <row r="245" spans="1:16" ht="27" thickBot="1">
      <c r="A245" s="4">
        <v>4720</v>
      </c>
      <c r="B245" s="66" t="s">
        <v>585</v>
      </c>
      <c r="C245" s="67">
        <v>803</v>
      </c>
      <c r="D245" s="67">
        <v>945</v>
      </c>
      <c r="E245" s="67">
        <v>1150</v>
      </c>
      <c r="F245" s="67">
        <v>1426</v>
      </c>
      <c r="G245" s="67">
        <v>1545</v>
      </c>
      <c r="H245" s="78" t="s">
        <v>366</v>
      </c>
      <c r="I245" s="82">
        <f>N245+O245+P245</f>
        <v>1.9710999999999999</v>
      </c>
      <c r="J245" s="78">
        <f>I245*0.01</f>
        <v>0.019711</v>
      </c>
      <c r="K245" s="86">
        <f>INDEX(Capratexcounty!$B$2:$C$15,MATCH($H245,Capratexcounty!$B$2:$B$15,0),2)</f>
        <v>0.08</v>
      </c>
      <c r="L245" s="83" t="s">
        <v>257</v>
      </c>
      <c r="M245" s="83">
        <v>1.2879</v>
      </c>
      <c r="N245" s="83">
        <v>1.3236</v>
      </c>
      <c r="O245" s="83">
        <v>0.003</v>
      </c>
      <c r="P245" s="83">
        <v>0.6445</v>
      </c>
    </row>
    <row r="246" spans="1:16" ht="27" thickBot="1">
      <c r="A246" s="4">
        <v>13726</v>
      </c>
      <c r="B246" s="66" t="s">
        <v>517</v>
      </c>
      <c r="C246" s="67">
        <v>706</v>
      </c>
      <c r="D246" s="67">
        <v>844</v>
      </c>
      <c r="E246" s="67">
        <v>953</v>
      </c>
      <c r="F246" s="67">
        <v>1241</v>
      </c>
      <c r="G246" s="67">
        <v>1318</v>
      </c>
      <c r="H246" s="78" t="s">
        <v>362</v>
      </c>
      <c r="I246" s="82">
        <f>N246+O246+P246</f>
        <v>1.7411</v>
      </c>
      <c r="J246" s="78">
        <f>I246*0.01</f>
        <v>0.017411000000000003</v>
      </c>
      <c r="K246" s="86">
        <f>INDEX(Capratexcounty!$B$2:$C$15,MATCH($H246,Capratexcounty!$B$2:$B$15,0),2)</f>
        <v>0.08</v>
      </c>
      <c r="L246" s="83" t="s">
        <v>189</v>
      </c>
      <c r="M246" s="83">
        <v>0.9559</v>
      </c>
      <c r="N246" s="83">
        <v>1.2959</v>
      </c>
      <c r="O246" s="83">
        <v>0.0011</v>
      </c>
      <c r="P246" s="83">
        <v>0.4441</v>
      </c>
    </row>
    <row r="247" spans="1:16" ht="15.75" thickBot="1">
      <c r="A247" s="4">
        <v>10729</v>
      </c>
      <c r="B247" s="66" t="s">
        <v>610</v>
      </c>
      <c r="C247" s="67">
        <v>841</v>
      </c>
      <c r="D247" s="67">
        <v>982</v>
      </c>
      <c r="E247" s="67">
        <v>1129</v>
      </c>
      <c r="F247" s="67">
        <v>1536</v>
      </c>
      <c r="G247" s="67">
        <v>1542</v>
      </c>
      <c r="H247" s="78" t="s">
        <v>364</v>
      </c>
      <c r="I247" s="82">
        <f>N247+O247+P247</f>
        <v>1.7434</v>
      </c>
      <c r="J247" s="78">
        <f>I247*0.01</f>
        <v>0.017434</v>
      </c>
      <c r="K247" s="86">
        <f>INDEX(Capratexcounty!$B$2:$C$15,MATCH($H247,Capratexcounty!$B$2:$B$15,0),2)</f>
        <v>0.08</v>
      </c>
      <c r="L247" s="83" t="s">
        <v>281</v>
      </c>
      <c r="M247" s="83">
        <v>1.2506</v>
      </c>
      <c r="N247" s="83">
        <v>1.276</v>
      </c>
      <c r="O247" s="83">
        <v>0.0012</v>
      </c>
      <c r="P247" s="83">
        <v>0.4662</v>
      </c>
    </row>
    <row r="248" spans="1:16" ht="27" thickBot="1">
      <c r="A248" s="4">
        <v>14732</v>
      </c>
      <c r="B248" s="66" t="s">
        <v>401</v>
      </c>
      <c r="C248" s="67">
        <v>842</v>
      </c>
      <c r="D248" s="67">
        <v>947</v>
      </c>
      <c r="E248" s="67">
        <v>1192</v>
      </c>
      <c r="F248" s="67">
        <v>1549</v>
      </c>
      <c r="G248" s="67">
        <v>1601</v>
      </c>
      <c r="H248" s="78" t="s">
        <v>361</v>
      </c>
      <c r="I248" s="82">
        <f>N248+O248+P248</f>
        <v>1.6720000000000002</v>
      </c>
      <c r="J248" s="78">
        <f>I248*0.01</f>
        <v>0.016720000000000002</v>
      </c>
      <c r="K248" s="86">
        <f>INDEX(Capratexcounty!$B$2:$C$15,MATCH($H248,Capratexcounty!$B$2:$B$15,0),2)</f>
        <v>0.08</v>
      </c>
      <c r="L248" s="83" t="s">
        <v>58</v>
      </c>
      <c r="M248" s="83">
        <v>1.3239</v>
      </c>
      <c r="N248" s="83">
        <v>1.2873</v>
      </c>
      <c r="O248" s="83">
        <v>0.0003</v>
      </c>
      <c r="P248" s="83">
        <v>0.3844</v>
      </c>
    </row>
    <row r="249" spans="1:16" ht="27" thickBot="1">
      <c r="A249" s="4">
        <v>1741</v>
      </c>
      <c r="B249" s="66" t="s">
        <v>419</v>
      </c>
      <c r="C249" s="114">
        <v>810</v>
      </c>
      <c r="D249" s="114">
        <v>845</v>
      </c>
      <c r="E249" s="114">
        <v>954</v>
      </c>
      <c r="F249" s="114">
        <v>1167</v>
      </c>
      <c r="G249" s="114">
        <v>1625</v>
      </c>
      <c r="H249" s="78" t="s">
        <v>369</v>
      </c>
      <c r="I249" s="82">
        <f>N249+O249+P249</f>
        <v>1.9492</v>
      </c>
      <c r="J249" s="78">
        <f>I249*0.01</f>
        <v>0.019492000000000002</v>
      </c>
      <c r="K249" s="86">
        <f>INDEX(Capratexcounty!$B$2:$C$15,MATCH($H249,Capratexcounty!$B$2:$B$15,0),2)</f>
        <v>0.08</v>
      </c>
      <c r="L249" s="83" t="s">
        <v>94</v>
      </c>
      <c r="M249" s="83">
        <v>1.2078</v>
      </c>
      <c r="N249" s="83">
        <v>1.3076</v>
      </c>
      <c r="O249" s="83">
        <v>0.0044</v>
      </c>
      <c r="P249" s="83">
        <v>0.6372</v>
      </c>
    </row>
    <row r="250" spans="1:16" ht="15.75" thickBot="1">
      <c r="A250" s="4">
        <v>3744</v>
      </c>
      <c r="B250" s="66" t="s">
        <v>402</v>
      </c>
      <c r="C250" s="67">
        <v>842</v>
      </c>
      <c r="D250" s="67">
        <v>947</v>
      </c>
      <c r="E250" s="67">
        <v>1192</v>
      </c>
      <c r="F250" s="67">
        <v>1549</v>
      </c>
      <c r="G250" s="67">
        <v>1601</v>
      </c>
      <c r="H250" s="78" t="s">
        <v>361</v>
      </c>
      <c r="I250" s="82">
        <f>N250+O250+P250</f>
        <v>1.9735</v>
      </c>
      <c r="J250" s="78">
        <f>I250*0.01</f>
        <v>0.019735</v>
      </c>
      <c r="K250" s="86">
        <f>INDEX(Capratexcounty!$B$2:$C$15,MATCH($H250,Capratexcounty!$B$2:$B$15,0),2)</f>
        <v>0.08</v>
      </c>
      <c r="L250" s="83" t="s">
        <v>59</v>
      </c>
      <c r="M250" s="83">
        <v>1.1446</v>
      </c>
      <c r="N250" s="83">
        <v>1.3133</v>
      </c>
      <c r="O250" s="83">
        <v>0.0136</v>
      </c>
      <c r="P250" s="83">
        <v>0.6466</v>
      </c>
    </row>
    <row r="251" spans="1:16" ht="27" thickBot="1">
      <c r="A251" s="4">
        <v>1750</v>
      </c>
      <c r="B251" s="66" t="s">
        <v>586</v>
      </c>
      <c r="C251" s="67">
        <v>803</v>
      </c>
      <c r="D251" s="67">
        <v>945</v>
      </c>
      <c r="E251" s="67">
        <v>1150</v>
      </c>
      <c r="F251" s="67">
        <v>1426</v>
      </c>
      <c r="G251" s="67">
        <v>1545</v>
      </c>
      <c r="H251" s="78" t="s">
        <v>366</v>
      </c>
      <c r="I251" s="82">
        <f>N251+O251+P251</f>
        <v>1.9882</v>
      </c>
      <c r="J251" s="78">
        <f>I251*0.01</f>
        <v>0.019882</v>
      </c>
      <c r="K251" s="86">
        <f>INDEX(Capratexcounty!$B$2:$C$15,MATCH($H251,Capratexcounty!$B$2:$B$15,0),2)</f>
        <v>0.08</v>
      </c>
      <c r="L251" s="83" t="s">
        <v>258</v>
      </c>
      <c r="M251" s="83">
        <v>1.3516</v>
      </c>
      <c r="N251" s="83">
        <v>1.3204</v>
      </c>
      <c r="O251" s="83">
        <v>0.0026</v>
      </c>
      <c r="P251" s="83">
        <v>0.6652</v>
      </c>
    </row>
    <row r="252" spans="1:16" ht="27" thickBot="1">
      <c r="A252" s="4">
        <v>13753</v>
      </c>
      <c r="B252" s="66" t="s">
        <v>497</v>
      </c>
      <c r="C252" s="67">
        <v>852</v>
      </c>
      <c r="D252" s="67">
        <v>857</v>
      </c>
      <c r="E252" s="67">
        <v>1125</v>
      </c>
      <c r="F252" s="67">
        <v>1427</v>
      </c>
      <c r="G252" s="67">
        <v>1511</v>
      </c>
      <c r="H252" s="78" t="s">
        <v>374</v>
      </c>
      <c r="I252" s="82">
        <f>N252+O252+P252</f>
        <v>1.9138000000000002</v>
      </c>
      <c r="J252" s="78">
        <f>I252*0.01</f>
        <v>0.019138000000000002</v>
      </c>
      <c r="K252" s="86">
        <f>INDEX(Capratexcounty!$B$2:$C$15,MATCH($H252,Capratexcounty!$B$2:$B$15,0),2)</f>
        <v>0.08</v>
      </c>
      <c r="L252" s="83" t="s">
        <v>170</v>
      </c>
      <c r="M252" s="83">
        <v>1.1655</v>
      </c>
      <c r="N252" s="83">
        <v>1.3199</v>
      </c>
      <c r="O252" s="83">
        <v>0.004</v>
      </c>
      <c r="P252" s="83">
        <v>0.5899</v>
      </c>
    </row>
    <row r="253" spans="1:16" ht="27" thickBot="1">
      <c r="A253" s="4">
        <v>9756</v>
      </c>
      <c r="B253" s="66" t="s">
        <v>435</v>
      </c>
      <c r="C253" s="67">
        <v>1139</v>
      </c>
      <c r="D253" s="67">
        <v>1238</v>
      </c>
      <c r="E253" s="67">
        <v>1615</v>
      </c>
      <c r="F253" s="67">
        <v>1982</v>
      </c>
      <c r="G253" s="67">
        <v>2170</v>
      </c>
      <c r="H253" s="78" t="s">
        <v>373</v>
      </c>
      <c r="I253" s="82">
        <f>N253+O253+P253</f>
        <v>1.5780999999999998</v>
      </c>
      <c r="J253" s="78">
        <f>I253*0.01</f>
        <v>0.015781</v>
      </c>
      <c r="K253" s="86">
        <f>INDEX(Capratexcounty!$B$2:$C$15,MATCH($H253,Capratexcounty!$B$2:$B$15,0),2)</f>
        <v>0.0675</v>
      </c>
      <c r="L253" s="83" t="s">
        <v>111</v>
      </c>
      <c r="M253" s="83">
        <v>1.2718</v>
      </c>
      <c r="N253" s="83">
        <v>1.3395</v>
      </c>
      <c r="O253" s="83">
        <v>0.0005</v>
      </c>
      <c r="P253" s="83">
        <v>0.2381</v>
      </c>
    </row>
    <row r="254" spans="1:16" ht="27" thickBot="1">
      <c r="A254" s="4">
        <v>4759</v>
      </c>
      <c r="B254" s="66" t="s">
        <v>587</v>
      </c>
      <c r="C254" s="67">
        <v>803</v>
      </c>
      <c r="D254" s="67">
        <v>945</v>
      </c>
      <c r="E254" s="67">
        <v>1150</v>
      </c>
      <c r="F254" s="67">
        <v>1426</v>
      </c>
      <c r="G254" s="67">
        <v>1545</v>
      </c>
      <c r="H254" s="78" t="s">
        <v>366</v>
      </c>
      <c r="I254" s="82">
        <f>N254+O254+P254</f>
        <v>1.7454</v>
      </c>
      <c r="J254" s="78">
        <f>I254*0.01</f>
        <v>0.017454</v>
      </c>
      <c r="K254" s="86">
        <f>INDEX(Capratexcounty!$B$2:$C$15,MATCH($H254,Capratexcounty!$B$2:$B$15,0),2)</f>
        <v>0.08</v>
      </c>
      <c r="L254" s="83" t="s">
        <v>259</v>
      </c>
      <c r="M254" s="83">
        <v>1.2895</v>
      </c>
      <c r="N254" s="83">
        <v>1.2602</v>
      </c>
      <c r="O254" s="83">
        <v>0.0011</v>
      </c>
      <c r="P254" s="83">
        <v>0.4841</v>
      </c>
    </row>
    <row r="255" spans="1:16" ht="27" thickBot="1">
      <c r="A255" s="4">
        <v>13762</v>
      </c>
      <c r="B255" s="66" t="s">
        <v>588</v>
      </c>
      <c r="C255" s="67">
        <v>803</v>
      </c>
      <c r="D255" s="67">
        <v>945</v>
      </c>
      <c r="E255" s="67">
        <v>1150</v>
      </c>
      <c r="F255" s="67">
        <v>1426</v>
      </c>
      <c r="G255" s="67">
        <v>1545</v>
      </c>
      <c r="H255" s="78" t="s">
        <v>366</v>
      </c>
      <c r="I255" s="82">
        <f>N255+O255+P255</f>
        <v>1.8514</v>
      </c>
      <c r="J255" s="78">
        <f>I255*0.01</f>
        <v>0.018514</v>
      </c>
      <c r="K255" s="86">
        <f>INDEX(Capratexcounty!$B$2:$C$15,MATCH($H255,Capratexcounty!$B$2:$B$15,0),2)</f>
        <v>0.08</v>
      </c>
      <c r="L255" s="83" t="s">
        <v>260</v>
      </c>
      <c r="M255" s="83">
        <v>1.4305</v>
      </c>
      <c r="N255" s="83">
        <v>1.2412</v>
      </c>
      <c r="O255" s="83">
        <v>0</v>
      </c>
      <c r="P255" s="83">
        <v>0.6102</v>
      </c>
    </row>
    <row r="256" spans="1:16" ht="27" thickBot="1">
      <c r="A256" s="4">
        <v>13765</v>
      </c>
      <c r="B256" s="66" t="s">
        <v>611</v>
      </c>
      <c r="C256" s="67">
        <v>841</v>
      </c>
      <c r="D256" s="67">
        <v>982</v>
      </c>
      <c r="E256" s="67">
        <v>1129</v>
      </c>
      <c r="F256" s="67">
        <v>1536</v>
      </c>
      <c r="G256" s="67">
        <v>1542</v>
      </c>
      <c r="H256" s="78" t="s">
        <v>364</v>
      </c>
      <c r="I256" s="82">
        <f>N256+O256+P256</f>
        <v>2.8595</v>
      </c>
      <c r="J256" s="78">
        <f>I256*0.01</f>
        <v>0.028595000000000002</v>
      </c>
      <c r="K256" s="86">
        <f>INDEX(Capratexcounty!$B$2:$C$15,MATCH($H256,Capratexcounty!$B$2:$B$15,0),2)</f>
        <v>0.08</v>
      </c>
      <c r="L256" s="83" t="s">
        <v>283</v>
      </c>
      <c r="M256" s="83">
        <v>1.2182</v>
      </c>
      <c r="N256" s="83">
        <v>1.3703</v>
      </c>
      <c r="O256" s="83">
        <v>0.0037</v>
      </c>
      <c r="P256" s="83">
        <v>1.4855</v>
      </c>
    </row>
    <row r="257" spans="1:16" ht="27" thickBot="1">
      <c r="A257" s="4">
        <v>14768</v>
      </c>
      <c r="B257" s="66" t="s">
        <v>358</v>
      </c>
      <c r="C257" s="67">
        <v>753</v>
      </c>
      <c r="D257" s="67">
        <v>821</v>
      </c>
      <c r="E257" s="67">
        <v>935</v>
      </c>
      <c r="F257" s="67">
        <v>1262</v>
      </c>
      <c r="G257" s="67">
        <v>1267</v>
      </c>
      <c r="H257" s="78" t="s">
        <v>365</v>
      </c>
      <c r="I257" s="82">
        <f>N257+O257+P257</f>
        <v>1.647</v>
      </c>
      <c r="J257" s="78">
        <f>I257*0.01</f>
        <v>0.016470000000000002</v>
      </c>
      <c r="K257" s="86">
        <f>INDEX(Capratexcounty!$B$2:$C$15,MATCH($H257,Capratexcounty!$B$2:$B$15,0),2)</f>
        <v>0.08</v>
      </c>
      <c r="L257" s="83" t="s">
        <v>76</v>
      </c>
      <c r="M257" s="83">
        <v>1.2937</v>
      </c>
      <c r="N257" s="83">
        <v>1.235</v>
      </c>
      <c r="O257" s="83">
        <v>0</v>
      </c>
      <c r="P257" s="83">
        <v>0.412</v>
      </c>
    </row>
    <row r="258" spans="1:16" ht="27" thickBot="1">
      <c r="A258" s="4">
        <v>2771</v>
      </c>
      <c r="B258" s="66" t="s">
        <v>436</v>
      </c>
      <c r="C258" s="67">
        <v>1139</v>
      </c>
      <c r="D258" s="67">
        <v>1238</v>
      </c>
      <c r="E258" s="67">
        <v>1615</v>
      </c>
      <c r="F258" s="67">
        <v>1982</v>
      </c>
      <c r="G258" s="67">
        <v>2170</v>
      </c>
      <c r="H258" s="78" t="s">
        <v>373</v>
      </c>
      <c r="I258" s="82">
        <f>N258+O258+P258</f>
        <v>1.9838</v>
      </c>
      <c r="J258" s="78">
        <f>I258*0.01</f>
        <v>0.019838</v>
      </c>
      <c r="K258" s="86">
        <f>INDEX(Capratexcounty!$B$2:$C$15,MATCH($H258,Capratexcounty!$B$2:$B$15,0),2)</f>
        <v>0.0675</v>
      </c>
      <c r="L258" s="83" t="s">
        <v>112</v>
      </c>
      <c r="M258" s="83">
        <v>1.177</v>
      </c>
      <c r="N258" s="83">
        <v>1.1585</v>
      </c>
      <c r="O258" s="83">
        <v>0.002</v>
      </c>
      <c r="P258" s="83">
        <v>0.8233</v>
      </c>
    </row>
    <row r="259" spans="1:16" ht="15.75" thickBot="1">
      <c r="A259" s="4">
        <v>4774</v>
      </c>
      <c r="B259" s="66" t="s">
        <v>480</v>
      </c>
      <c r="C259" s="67">
        <v>874</v>
      </c>
      <c r="D259" s="67">
        <v>880</v>
      </c>
      <c r="E259" s="67">
        <v>1158</v>
      </c>
      <c r="F259" s="67">
        <v>1544</v>
      </c>
      <c r="G259" s="67">
        <v>1556</v>
      </c>
      <c r="H259" s="78" t="s">
        <v>371</v>
      </c>
      <c r="I259" s="82">
        <f>N259+O259+P259</f>
        <v>2.0316</v>
      </c>
      <c r="J259" s="78">
        <f>I259*0.01</f>
        <v>0.020316</v>
      </c>
      <c r="K259" s="86">
        <f>INDEX(Capratexcounty!$B$2:$C$15,MATCH($H259,Capratexcounty!$B$2:$B$15,0),2)</f>
        <v>0.08</v>
      </c>
      <c r="L259" s="83" t="s">
        <v>152</v>
      </c>
      <c r="M259" s="83">
        <v>1.3355</v>
      </c>
      <c r="N259" s="83">
        <v>1.3737</v>
      </c>
      <c r="O259" s="83">
        <v>0.0025</v>
      </c>
      <c r="P259" s="83">
        <v>0.6554</v>
      </c>
    </row>
    <row r="260" spans="1:16" ht="27" thickBot="1">
      <c r="A260" s="4">
        <v>8777</v>
      </c>
      <c r="B260" s="66" t="s">
        <v>564</v>
      </c>
      <c r="C260" s="67">
        <v>839</v>
      </c>
      <c r="D260" s="67">
        <v>953</v>
      </c>
      <c r="E260" s="67">
        <v>1255</v>
      </c>
      <c r="F260" s="67">
        <v>1584</v>
      </c>
      <c r="G260" s="67">
        <v>1690</v>
      </c>
      <c r="H260" s="78" t="s">
        <v>370</v>
      </c>
      <c r="I260" s="82">
        <f>N260+O260+P260</f>
        <v>1.9481000000000002</v>
      </c>
      <c r="J260" s="78">
        <f>I260*0.01</f>
        <v>0.019481000000000002</v>
      </c>
      <c r="K260" s="86">
        <f>INDEX(Capratexcounty!$B$2:$C$15,MATCH($H260,Capratexcounty!$B$2:$B$15,0),2)</f>
        <v>0.08</v>
      </c>
      <c r="L260" s="83" t="s">
        <v>236</v>
      </c>
      <c r="M260" s="83">
        <v>1.4139</v>
      </c>
      <c r="N260" s="83">
        <v>1.3924</v>
      </c>
      <c r="O260" s="83">
        <v>0</v>
      </c>
      <c r="P260" s="83">
        <v>0.5557</v>
      </c>
    </row>
    <row r="261" spans="1:16" ht="27" thickBot="1">
      <c r="A261" s="4">
        <v>12780</v>
      </c>
      <c r="B261" s="66" t="s">
        <v>359</v>
      </c>
      <c r="C261" s="67">
        <v>753</v>
      </c>
      <c r="D261" s="67">
        <v>821</v>
      </c>
      <c r="E261" s="67">
        <v>935</v>
      </c>
      <c r="F261" s="67">
        <v>1262</v>
      </c>
      <c r="G261" s="67">
        <v>1267</v>
      </c>
      <c r="H261" s="78" t="s">
        <v>365</v>
      </c>
      <c r="I261" s="82">
        <f>N261+O261+P261</f>
        <v>1.4713</v>
      </c>
      <c r="J261" s="78">
        <f>I261*0.01</f>
        <v>0.014713</v>
      </c>
      <c r="K261" s="86">
        <f>INDEX(Capratexcounty!$B$2:$C$15,MATCH($H261,Capratexcounty!$B$2:$B$15,0),2)</f>
        <v>0.08</v>
      </c>
      <c r="L261" s="83" t="s">
        <v>77</v>
      </c>
      <c r="M261" s="83">
        <v>1.0902</v>
      </c>
      <c r="N261" s="83">
        <v>1.2855</v>
      </c>
      <c r="O261" s="83">
        <v>0.0024</v>
      </c>
      <c r="P261" s="83">
        <v>0.1834</v>
      </c>
    </row>
    <row r="262" spans="1:16" ht="27" thickBot="1">
      <c r="A262" s="4">
        <v>2783</v>
      </c>
      <c r="B262" s="66" t="s">
        <v>612</v>
      </c>
      <c r="C262" s="67">
        <v>841</v>
      </c>
      <c r="D262" s="67">
        <v>982</v>
      </c>
      <c r="E262" s="67">
        <v>1129</v>
      </c>
      <c r="F262" s="67">
        <v>1536</v>
      </c>
      <c r="G262" s="67">
        <v>1542</v>
      </c>
      <c r="H262" s="78" t="s">
        <v>364</v>
      </c>
      <c r="I262" s="82">
        <f>N262+O262+P262</f>
        <v>1.8024</v>
      </c>
      <c r="J262" s="78">
        <f>I262*0.01</f>
        <v>0.018024000000000002</v>
      </c>
      <c r="K262" s="86">
        <f>INDEX(Capratexcounty!$B$2:$C$15,MATCH($H262,Capratexcounty!$B$2:$B$15,0),2)</f>
        <v>0.08</v>
      </c>
      <c r="L262" s="83" t="s">
        <v>284</v>
      </c>
      <c r="M262" s="83">
        <v>1.4073</v>
      </c>
      <c r="N262" s="83">
        <v>1.3613</v>
      </c>
      <c r="O262" s="83">
        <v>0.0106</v>
      </c>
      <c r="P262" s="83">
        <v>0.4305</v>
      </c>
    </row>
    <row r="263" spans="1:16" ht="27" thickBot="1">
      <c r="A263" s="4">
        <v>14786</v>
      </c>
      <c r="B263" s="66" t="s">
        <v>565</v>
      </c>
      <c r="C263" s="67">
        <v>839</v>
      </c>
      <c r="D263" s="67">
        <v>953</v>
      </c>
      <c r="E263" s="67">
        <v>1255</v>
      </c>
      <c r="F263" s="67">
        <v>1584</v>
      </c>
      <c r="G263" s="67">
        <v>1690</v>
      </c>
      <c r="H263" s="78" t="s">
        <v>370</v>
      </c>
      <c r="I263" s="82">
        <f>N263+O263+P263</f>
        <v>1.9212</v>
      </c>
      <c r="J263" s="78">
        <f>I263*0.01</f>
        <v>0.019212</v>
      </c>
      <c r="K263" s="86">
        <f>INDEX(Capratexcounty!$B$2:$C$15,MATCH($H263,Capratexcounty!$B$2:$B$15,0),2)</f>
        <v>0.08</v>
      </c>
      <c r="L263" s="83" t="s">
        <v>237</v>
      </c>
      <c r="M263" s="83">
        <v>1.4445</v>
      </c>
      <c r="N263" s="83">
        <v>1.3822</v>
      </c>
      <c r="O263" s="83">
        <v>0.0008</v>
      </c>
      <c r="P263" s="83">
        <v>0.5382</v>
      </c>
    </row>
  </sheetData>
  <sheetProtection password="CF63" sheet="1" selectLockedCells="1"/>
  <autoFilter ref="A8:P263">
    <sortState ref="A9:P263">
      <sortCondition sortBy="value" ref="B9:B263"/>
    </sortState>
  </autoFilter>
  <hyperlinks>
    <hyperlink ref="B10" r:id="rId1" display="https://www.huduser.gov/portal/datasets/fmr/fmrs/FY2019_code/2019summary.odn?fips=5001900475&amp;year=2019&amp;selection_type=county&amp;fmrtype=Final"/>
    <hyperlink ref="B11" r:id="rId2" display="https://www.huduser.gov/portal/datasets/fmr/fmrs/FY2019_code/2019summary.odn?fips=5001300860&amp;year=2019&amp;selection_type=county&amp;fmrtype=Final"/>
    <hyperlink ref="B12" r:id="rId3" display="https://www.huduser.gov/portal/datasets/fmr/fmrs/FY2019_code/2019summary.odn?fips=5002701300&amp;year=2019&amp;selection_type=county&amp;fmrtype=Final"/>
    <hyperlink ref="B14" r:id="rId4" display="https://www.huduser.gov/portal/datasets/fmr/fmrs/FY2019_code/2019summary.odn?fips=5002501900&amp;year=2019&amp;selection_type=county&amp;fmrtype=Final"/>
    <hyperlink ref="B16" r:id="rId5" display="https://www.huduser.gov/portal/datasets/fmr/fmrs/FY2019_code/2019summary.odn?fips=5002702575&amp;year=2019&amp;selection_type=county&amp;fmrtype=Final"/>
    <hyperlink ref="B17" r:id="rId6" display="https://www.huduser.gov/portal/datasets/fmr/fmrs/FY2019_code/2019summary.odn?fips=5002702725&amp;year=2019&amp;selection_type=county&amp;fmrtype=Final"/>
    <hyperlink ref="B19" r:id="rId7" display="https://www.huduser.gov/portal/datasets/fmr/fmrs/FY2019_code/2019summary.odn?fips=5002303175&amp;year=2019&amp;selection_type=county&amp;fmrtype=Final"/>
    <hyperlink ref="B20" r:id="rId8" display="https://www.huduser.gov/portal/datasets/fmr/fmrs/FY2019_code/2019summary.odn?fips=5002303250&amp;year=2019&amp;selection_type=county&amp;fmrtype=Final"/>
    <hyperlink ref="B21" r:id="rId9" display="https://www.huduser.gov/portal/datasets/fmr/fmrs/FY2019_code/2019summary.odn?fips=5001903550&amp;year=2019&amp;selection_type=county&amp;fmrtype=Final"/>
    <hyperlink ref="B22" r:id="rId10" display="https://www.huduser.gov/portal/datasets/fmr/fmrs/FY2019_code/2019summary.odn?fips=5001504375&amp;year=2019&amp;selection_type=county&amp;fmrtype=Final"/>
    <hyperlink ref="B24" r:id="rId11" display="https://www.huduser.gov/portal/datasets/fmr/fmrs/FY2019_code/2019summary.odn?fips=5002105200&amp;year=2019&amp;selection_type=county&amp;fmrtype=Final"/>
    <hyperlink ref="B26" r:id="rId12" display="https://www.huduser.gov/portal/datasets/fmr/fmrs/FY2019_code/2019summary.odn?fips=5002305650&amp;year=2019&amp;selection_type=county&amp;fmrtype=Final"/>
    <hyperlink ref="B27" r:id="rId13" display="https://www.huduser.gov/portal/datasets/fmr/fmrs/FY2019_code/2019summary.odn?fips=5002705800&amp;year=2019&amp;selection_type=county&amp;fmrtype=Final"/>
    <hyperlink ref="B28" r:id="rId14" display="https://www.huduser.gov/portal/datasets/fmr/fmrs/FY2019_code/2019summary.odn?fips=5000906325&amp;year=2019&amp;selection_type=county&amp;fmrtype=Final"/>
    <hyperlink ref="B29" r:id="rId15" display="https://www.huduser.gov/portal/datasets/fmr/fmrs/FY2019_code/2019summary.odn?fips=5000706550&amp;year=2019&amp;selection_type=county&amp;fmrtype=Final"/>
    <hyperlink ref="B30" r:id="rId16" display="https://www.huduser.gov/portal/datasets/fmr/fmrs/FY2019_code/2019summary.odn?fips=5001707375&amp;year=2019&amp;selection_type=county&amp;fmrtype=Final"/>
    <hyperlink ref="B31" r:id="rId17" display="https://www.huduser.gov/portal/datasets/fmr/fmrs/FY2019_code/2019summary.odn?fips=5001707600&amp;year=2019&amp;selection_type=county&amp;fmrtype=Final"/>
    <hyperlink ref="B32" r:id="rId18" display="https://www.huduser.gov/portal/datasets/fmr/fmrs/FY2019_code/2019summary.odn?fips=5002107750&amp;year=2019&amp;selection_type=county&amp;fmrtype=Final"/>
    <hyperlink ref="B33" r:id="rId19" display="https://www.huduser.gov/portal/datasets/fmr/fmrs/FY2019_code/2019summary.odn?fips=5002507900&amp;year=2019&amp;selection_type=county&amp;fmrtype=Final"/>
    <hyperlink ref="B34" r:id="rId20" display="https://www.huduser.gov/portal/datasets/fmr/fmrs/FY2019_code/2019summary.odn?fips=5002708275&amp;year=2019&amp;selection_type=county&amp;fmrtype=Final"/>
    <hyperlink ref="B36" r:id="rId21" display="https://www.huduser.gov/portal/datasets/fmr/fmrs/FY2019_code/2019summary.odn?fips=5000908725&amp;year=2019&amp;selection_type=county&amp;fmrtype=Final"/>
    <hyperlink ref="B38" r:id="rId22" display="https://www.huduser.gov/portal/datasets/fmr/fmrs/FY2019_code/2019summary.odn?fips=5001709325&amp;year=2019&amp;selection_type=county&amp;fmrtype=Final"/>
    <hyperlink ref="B39" r:id="rId23" display="https://www.huduser.gov/portal/datasets/fmr/fmrs/FY2019_code/2019summary.odn?fips=5002509475&amp;year=2019&amp;selection_type=county&amp;fmrtype=Final"/>
    <hyperlink ref="B40" r:id="rId24" display="https://www.huduser.gov/portal/datasets/fmr/fmrs/FY2019_code/2019summary.odn?fips=5001909850&amp;year=2019&amp;selection_type=county&amp;fmrtype=Final"/>
    <hyperlink ref="B41" r:id="rId25" display="https://www.huduser.gov/portal/datasets/fmr/fmrs/FY2019_code/2019summary.odn?fips=5000910075&amp;year=2019&amp;selection_type=county&amp;fmrtype=Final"/>
    <hyperlink ref="B42" r:id="rId26" display="https://www.huduser.gov/portal/datasets/fmr/fmrs/FY2019_code/2019summary.odn?fips=5000710300&amp;year=2019&amp;selection_type=county&amp;fmrtype=Final"/>
    <hyperlink ref="B44" r:id="rId27" display="https://www.huduser.gov/portal/datasets/fmr/fmrs/FY2019_code/2019summary.odn?fips=5000710675&amp;year=2019&amp;selection_type=county&amp;fmrtype=Final"/>
    <hyperlink ref="B45" r:id="rId28" display="https://www.huduser.gov/portal/datasets/fmr/fmrs/FY2019_code/2019summary.odn?fips=5002311125&amp;year=2019&amp;selection_type=county&amp;fmrtype=Final"/>
    <hyperlink ref="B46" r:id="rId29" display="https://www.huduser.gov/portal/datasets/fmr/fmrs/FY2019_code/2019summary.odn?fips=5002311350&amp;year=2019&amp;selection_type=county&amp;fmrtype=Final"/>
    <hyperlink ref="B47" r:id="rId30" display="https://www.huduser.gov/portal/datasets/fmr/fmrs/FY2019_code/2019summary.odn?fips=5001511500&amp;year=2019&amp;selection_type=county&amp;fmrtype=Final"/>
    <hyperlink ref="B48" r:id="rId31" display="https://www.huduser.gov/portal/datasets/fmr/fmrs/FY2019_code/2019summary.odn?fips=5000911800&amp;year=2019&amp;selection_type=county&amp;fmrtype=Final"/>
    <hyperlink ref="B49" r:id="rId32" display="https://www.huduser.gov/portal/datasets/fmr/fmrs/FY2019_code/2019summary.odn?fips=5002111950&amp;year=2019&amp;selection_type=county&amp;fmrtype=Final"/>
    <hyperlink ref="B50" r:id="rId33" display="https://www.huduser.gov/portal/datasets/fmr/fmrs/FY2019_code/2019summary.odn?fips=5002712250&amp;year=2019&amp;selection_type=county&amp;fmrtype=Final"/>
    <hyperlink ref="B51" r:id="rId34" display="https://www.huduser.gov/portal/datasets/fmr/fmrs/FY2019_code/2019summary.odn?fips=5001913150&amp;year=2019&amp;selection_type=county&amp;fmrtype=Final"/>
    <hyperlink ref="B52" r:id="rId35" display="https://www.huduser.gov/portal/datasets/fmr/fmrs/FY2019_code/2019summary.odn?fips=5000713300&amp;year=2019&amp;selection_type=county&amp;fmrtype=Final"/>
    <hyperlink ref="B53" r:id="rId36" display="https://www.huduser.gov/portal/datasets/fmr/fmrs/FY2019_code/2019summary.odn?fips=5001713525&amp;year=2019&amp;selection_type=county&amp;fmrtype=Final"/>
    <hyperlink ref="B54" r:id="rId37" display="https://www.huduser.gov/portal/datasets/fmr/fmrs/FY2019_code/2019summary.odn?fips=5002713675&amp;year=2019&amp;selection_type=county&amp;fmrtype=Final"/>
    <hyperlink ref="B55" r:id="rId38" display="https://www.huduser.gov/portal/datasets/fmr/fmrs/FY2019_code/2019summary.odn?fips=5002114350&amp;year=2019&amp;selection_type=county&amp;fmrtype=Final"/>
    <hyperlink ref="B56" r:id="rId39" display="https://www.huduser.gov/portal/datasets/fmr/fmrs/FY2019_code/2019summary.odn?fips=5002114500&amp;year=2019&amp;selection_type=county&amp;fmrtype=Final"/>
    <hyperlink ref="B57" r:id="rId40" display="https://www.huduser.gov/portal/datasets/fmr/fmrs/FY2019_code/2019summary.odn?fips=5000714875&amp;year=2019&amp;selection_type=county&amp;fmrtype=Final"/>
    <hyperlink ref="B58" r:id="rId41" display="https://www.huduser.gov/portal/datasets/fmr/fmrs/FY2019_code/2019summary.odn?fips=5000915250&amp;year=2019&amp;selection_type=county&amp;fmrtype=Final"/>
    <hyperlink ref="B59" r:id="rId42" display="https://www.huduser.gov/portal/datasets/fmr/fmrs/FY2019_code/2019summary.odn?fips=5001715700&amp;year=2019&amp;selection_type=county&amp;fmrtype=Final"/>
    <hyperlink ref="B61" r:id="rId43" display="https://www.huduser.gov/portal/datasets/fmr/fmrs/FY2019_code/2019summary.odn?fips=5001916150&amp;year=2019&amp;selection_type=county&amp;fmrtype=Final"/>
    <hyperlink ref="B62" r:id="rId44" display="https://www.huduser.gov/portal/datasets/fmr/fmrs/FY2019_code/2019summary.odn?fips=5001916300&amp;year=2019&amp;selection_type=county&amp;fmrtype=Final"/>
    <hyperlink ref="B63" r:id="rId45" display="https://www.huduser.gov/portal/datasets/fmr/fmrs/FY2019_code/2019summary.odn?fips=5002116825&amp;year=2019&amp;selection_type=county&amp;fmrtype=Final"/>
    <hyperlink ref="B65" r:id="rId46" display="https://www.huduser.gov/portal/datasets/fmr/fmrs/FY2019_code/2019summary.odn?fips=5001917350&amp;year=2019&amp;selection_type=county&amp;fmrtype=Final"/>
    <hyperlink ref="B67" r:id="rId47" display="https://www.huduser.gov/portal/datasets/fmr/fmrs/FY2019_code/2019summary.odn?fips=5002517875&amp;year=2019&amp;selection_type=county&amp;fmrtype=Final"/>
    <hyperlink ref="B68" r:id="rId48" display="https://www.huduser.gov/portal/datasets/fmr/fmrs/FY2019_code/2019summary.odn?fips=5002518325&amp;year=2019&amp;selection_type=county&amp;fmrtype=Final"/>
    <hyperlink ref="B69" r:id="rId49" display="https://www.huduser.gov/portal/datasets/fmr/fmrs/FY2019_code/2019summary.odn?fips=5002318550&amp;year=2019&amp;selection_type=county&amp;fmrtype=Final"/>
    <hyperlink ref="B70" r:id="rId50" display="https://www.huduser.gov/portal/datasets/fmr/fmrs/FY2019_code/2019summary.odn?fips=5000921250&amp;year=2019&amp;selection_type=county&amp;fmrtype=Final"/>
    <hyperlink ref="B71" r:id="rId51" display="https://www.huduser.gov/portal/datasets/fmr/fmrs/FY2019_code/2019summary.odn?fips=5002321925&amp;year=2019&amp;selection_type=county&amp;fmrtype=Final"/>
    <hyperlink ref="B72" r:id="rId52" display="https://www.huduser.gov/portal/datasets/fmr/fmrs/FY2019_code/2019summary.odn?fips=5001523500&amp;year=2019&amp;selection_type=county&amp;fmrtype=Final"/>
    <hyperlink ref="B73" r:id="rId53" display="https://www.huduser.gov/portal/datasets/fmr/fmrs/FY2019_code/2019summary.odn?fips=5001523725&amp;year=2019&amp;selection_type=county&amp;fmrtype=Final"/>
    <hyperlink ref="B78" r:id="rId54" display="https://www.huduser.gov/portal/datasets/fmr/fmrs/FY2019_code/2019summary.odn?fips=5002125375&amp;year=2019&amp;selection_type=county&amp;fmrtype=Final"/>
    <hyperlink ref="B81" r:id="rId55" display="https://www.huduser.gov/portal/datasets/fmr/fmrs/FY2019_code/2019summary.odn?fips=5001725675&amp;year=2019&amp;selection_type=county&amp;fmrtype=Final"/>
    <hyperlink ref="B82" r:id="rId56" display="https://www.huduser.gov/portal/datasets/fmr/fmrs/FY2019_code/2019summary.odn?fips=5002325825&amp;year=2019&amp;selection_type=county&amp;fmrtype=Final"/>
    <hyperlink ref="B88" r:id="rId57" display="https://www.huduser.gov/portal/datasets/fmr/fmrs/FY2019_code/2019summary.odn?fips=5001928075&amp;year=2019&amp;selection_type=county&amp;fmrtype=Final"/>
    <hyperlink ref="B90" r:id="rId58" display="https://www.huduser.gov/portal/datasets/fmr/fmrs/FY2019_code/2019summary.odn?fips=5002528900&amp;year=2019&amp;selection_type=county&amp;fmrtype=Final"/>
    <hyperlink ref="B91" r:id="rId59" display="https://www.huduser.gov/portal/datasets/fmr/fmrs/FY2019_code/2019summary.odn?fips=5000929125&amp;year=2019&amp;selection_type=county&amp;fmrtype=Final"/>
    <hyperlink ref="B92" r:id="rId60" display="https://www.huduser.gov/portal/datasets/fmr/fmrs/FY2019_code/2019summary.odn?fips=5001329275&amp;year=2019&amp;selection_type=county&amp;fmrtype=Final"/>
    <hyperlink ref="B94" r:id="rId61" display="https://www.huduser.gov/portal/datasets/fmr/fmrs/FY2019_code/2019summary.odn?fips=5001930175&amp;year=2019&amp;selection_type=county&amp;fmrtype=Final"/>
    <hyperlink ref="B96" r:id="rId62" display="https://www.huduser.gov/portal/datasets/fmr/fmrs/FY2019_code/2019summary.odn?fips=5000930775&amp;year=2019&amp;selection_type=county&amp;fmrtype=Final"/>
    <hyperlink ref="B97" r:id="rId63" display="https://www.huduser.gov/portal/datasets/fmr/fmrs/FY2019_code/2019summary.odn?fips=5002530925&amp;year=2019&amp;selection_type=county&amp;fmrtype=Final"/>
    <hyperlink ref="B98" r:id="rId64" display="https://www.huduser.gov/portal/datasets/fmr/fmrs/FY2019_code/2019summary.odn?fips=5002531150&amp;year=2019&amp;selection_type=county&amp;fmrtype=Final"/>
    <hyperlink ref="B101" r:id="rId65" display="https://www.huduser.gov/portal/datasets/fmr/fmrs/FY2019_code/2019summary.odn?fips=5002732275&amp;year=2019&amp;selection_type=county&amp;fmrtype=Final"/>
    <hyperlink ref="B102" r:id="rId66" display="https://www.huduser.gov/portal/datasets/fmr/fmrs/FY2019_code/2019summary.odn?fips=5002732425&amp;year=2019&amp;selection_type=county&amp;fmrtype=Final"/>
    <hyperlink ref="B104" r:id="rId67" display="https://www.huduser.gov/portal/datasets/fmr/fmrs/FY2019_code/2019summary.odn?fips=5000733475&amp;year=2019&amp;selection_type=county&amp;fmrtype=Final"/>
    <hyperlink ref="B105" r:id="rId68" display="https://www.huduser.gov/portal/datasets/fmr/fmrs/FY2019_code/2019summary.odn?fips=5001933775&amp;year=2019&amp;selection_type=county&amp;fmrtype=Final"/>
    <hyperlink ref="B106" r:id="rId69" display="https://www.huduser.gov/portal/datasets/fmr/fmrs/FY2019_code/2019summary.odn?fips=5002134450&amp;year=2019&amp;selection_type=county&amp;fmrtype=Final"/>
    <hyperlink ref="B107" r:id="rId70" display="https://www.huduser.gov/portal/datasets/fmr/fmrs/FY2019_code/2019summary.odn?fips=5000734600&amp;year=2019&amp;selection_type=county&amp;fmrtype=Final"/>
    <hyperlink ref="B108" r:id="rId71" display="https://www.huduser.gov/portal/datasets/fmr/fmrs/FY2019_code/2019summary.odn?fips=5001535050&amp;year=2019&amp;selection_type=county&amp;fmrtype=Final"/>
    <hyperlink ref="B109" r:id="rId72" display="https://www.huduser.gov/portal/datasets/fmr/fmrs/FY2019_code/2019summary.odn?fips=5002135425&amp;year=2019&amp;selection_type=county&amp;fmrtype=Final"/>
    <hyperlink ref="B110" r:id="rId73" display="https://www.huduser.gov/portal/datasets/fmr/fmrs/FY2019_code/2019summary.odn?fips=5001935575&amp;year=2019&amp;selection_type=county&amp;fmrtype=Final"/>
    <hyperlink ref="B111" r:id="rId74" display="https://www.huduser.gov/portal/datasets/fmr/fmrs/FY2019_code/2019summary.odn?fips=5001335875&amp;year=2019&amp;selection_type=county&amp;fmrtype=Final"/>
    <hyperlink ref="B112" r:id="rId75" display="https://www.huduser.gov/portal/datasets/fmr/fmrs/FY2019_code/2019summary.odn?fips=5002536175&amp;year=2019&amp;selection_type=county&amp;fmrtype=Final"/>
    <hyperlink ref="B113" r:id="rId76" display="https://www.huduser.gov/portal/datasets/fmr/fmrs/FY2019_code/2019summary.odn?fips=5001936325&amp;year=2019&amp;selection_type=county&amp;fmrtype=Final"/>
    <hyperlink ref="B114" r:id="rId77" display="https://www.huduser.gov/portal/datasets/fmr/fmrs/FY2019_code/2019summary.odn?fips=5000736700&amp;year=2019&amp;selection_type=county&amp;fmrtype=Final"/>
    <hyperlink ref="B115" r:id="rId78" display="https://www.huduser.gov/portal/datasets/fmr/fmrs/FY2019_code/2019summary.odn?fips=5001537075&amp;year=2019&amp;selection_type=county&amp;fmrtype=Final"/>
    <hyperlink ref="B116" r:id="rId79" display="https://www.huduser.gov/portal/datasets/fmr/fmrs/FY2019_code/2019summary.odn?fips=5002137685&amp;year=2019&amp;selection_type=county&amp;fmrtype=Final"/>
    <hyperlink ref="B120" r:id="rId80" display="https://www.huduser.gov/portal/datasets/fmr/fmrs/FY2019_code/2019summary.odn?fips=5000939700&amp;year=2019&amp;selection_type=county&amp;fmrtype=Final"/>
    <hyperlink ref="B122" r:id="rId81" display="https://www.huduser.gov/portal/datasets/fmr/fmrs/FY2019_code/2019summary.odn?fips=5002540225&amp;year=2019&amp;selection_type=county&amp;fmrtype=Final"/>
    <hyperlink ref="B123" r:id="rId82" display="https://www.huduser.gov/portal/datasets/fmr/fmrs/FY2019_code/2019summary.odn?fips=5001940525&amp;year=2019&amp;selection_type=county&amp;fmrtype=Final"/>
    <hyperlink ref="B124" r:id="rId83" display="https://www.huduser.gov/portal/datasets/fmr/fmrs/FY2019_code/2019summary.odn?fips=5002741275&amp;year=2019&amp;selection_type=county&amp;fmrtype=Final"/>
    <hyperlink ref="B125" r:id="rId84" display="https://www.huduser.gov/portal/datasets/fmr/fmrs/FY2019_code/2019summary.odn?fips=5000941425&amp;year=2019&amp;selection_type=county&amp;fmrtype=Final"/>
    <hyperlink ref="B127" r:id="rId85" display="https://www.huduser.gov/portal/datasets/fmr/fmrs/FY2019_code/2019summary.odn?fips=5000942475&amp;year=2019&amp;selection_type=county&amp;fmrtype=Final"/>
    <hyperlink ref="B129" r:id="rId86" display="https://www.huduser.gov/portal/datasets/fmr/fmrs/FY2019_code/2019summary.odn?fips=5002543375&amp;year=2019&amp;selection_type=county&amp;fmrtype=Final"/>
    <hyperlink ref="B130" r:id="rId87" display="https://www.huduser.gov/portal/datasets/fmr/fmrs/FY2019_code/2019summary.odn?fips=5002343600&amp;year=2019&amp;selection_type=county&amp;fmrtype=Final"/>
    <hyperlink ref="B131" r:id="rId88" display="https://www.huduser.gov/portal/datasets/fmr/fmrs/FY2019_code/2019summary.odn?fips=5002144125&amp;year=2019&amp;selection_type=county&amp;fmrtype=Final"/>
    <hyperlink ref="B133" r:id="rId89" display="https://www.huduser.gov/portal/datasets/fmr/fmrs/FY2019_code/2019summary.odn?fips=5002344500&amp;year=2019&amp;selection_type=county&amp;fmrtype=Final"/>
    <hyperlink ref="B134" r:id="rId90" display="https://www.huduser.gov/portal/datasets/fmr/fmrs/FY2019_code/2019summary.odn?fips=5002144800&amp;year=2019&amp;selection_type=county&amp;fmrtype=Final"/>
    <hyperlink ref="B135" r:id="rId91" display="https://www.huduser.gov/portal/datasets/fmr/fmrs/FY2019_code/2019summary.odn?fips=5000745250&amp;year=2019&amp;selection_type=county&amp;fmrtype=Final"/>
    <hyperlink ref="B138" r:id="rId92" display="https://www.huduser.gov/portal/datasets/fmr/fmrs/FY2019_code/2019summary.odn?fips=5002346000&amp;year=2019&amp;selection_type=county&amp;fmrtype=Final"/>
    <hyperlink ref="B139" r:id="rId93" display="https://www.huduser.gov/portal/datasets/fmr/fmrs/FY2019_code/2019summary.odn?fips=5002346225&amp;year=2019&amp;selection_type=county&amp;fmrtype=Final"/>
    <hyperlink ref="B140" r:id="rId94" display="https://www.huduser.gov/portal/datasets/fmr/fmrs/FY2019_code/2019summary.odn?fips=5001946450&amp;year=2019&amp;selection_type=county&amp;fmrtype=Final"/>
    <hyperlink ref="B141" r:id="rId95" display="https://www.huduser.gov/portal/datasets/fmr/fmrs/FY2019_code/2019summary.odn?fips=5001546675&amp;year=2019&amp;selection_type=county&amp;fmrtype=Final"/>
    <hyperlink ref="B142" r:id="rId96" display="https://www.huduser.gov/portal/datasets/fmr/fmrs/FY2019_code/2019summary.odn?fips=5002147200&amp;year=2019&amp;selection_type=county&amp;fmrtype=Final"/>
    <hyperlink ref="B143" r:id="rId97" display="https://www.huduser.gov/portal/datasets/fmr/fmrs/FY2019_code/2019summary.odn?fips=5002147425&amp;year=2019&amp;selection_type=county&amp;fmrtype=Final"/>
    <hyperlink ref="B146" r:id="rId98" display="https://www.huduser.gov/portal/datasets/fmr/fmrs/FY2019_code/2019summary.odn?fips=5001748175&amp;year=2019&amp;selection_type=county&amp;fmrtype=Final"/>
    <hyperlink ref="B147" r:id="rId99" display="https://www.huduser.gov/portal/datasets/fmr/fmrs/FY2019_code/2019summary.odn?fips=5002548400&amp;year=2019&amp;selection_type=county&amp;fmrtype=Final"/>
    <hyperlink ref="B148" r:id="rId100" display="https://www.huduser.gov/portal/datasets/fmr/fmrs/FY2019_code/2019summary.odn?fips=5001948850&amp;year=2019&amp;selection_type=county&amp;fmrtype=Final"/>
    <hyperlink ref="B149" r:id="rId101" display="https://www.huduser.gov/portal/datasets/fmr/fmrs/FY2019_code/2019summary.odn?fips=5001948925&amp;year=2019&amp;selection_type=county&amp;fmrtype=Final"/>
    <hyperlink ref="B151" r:id="rId102" display="https://www.huduser.gov/portal/datasets/fmr/fmrs/FY2019_code/2019summary.odn?fips=5001350650&amp;year=2019&amp;selection_type=county&amp;fmrtype=Final"/>
    <hyperlink ref="B152" r:id="rId103" display="https://www.huduser.gov/portal/datasets/fmr/fmrs/FY2019_code/2019summary.odn?fips=5002350275&amp;year=2019&amp;selection_type=county&amp;fmrtype=Final"/>
    <hyperlink ref="B153" r:id="rId104" display="https://www.huduser.gov/portal/datasets/fmr/fmrs/FY2019_code/2019summary.odn?fips=5000952750&amp;year=2019&amp;selection_type=county&amp;fmrtype=Final"/>
    <hyperlink ref="B154" r:id="rId105" display="https://www.huduser.gov/portal/datasets/fmr/fmrs/FY2019_code/2019summary.odn?fips=5002752900&amp;year=2019&amp;selection_type=county&amp;fmrtype=Final"/>
    <hyperlink ref="B156" r:id="rId106" display="https://www.huduser.gov/portal/datasets/fmr/fmrs/FY2019_code/2019summary.odn?fips=5001753425&amp;year=2019&amp;selection_type=county&amp;fmrtype=Final"/>
    <hyperlink ref="B159" r:id="rId107" display="https://www.huduser.gov/portal/datasets/fmr/fmrs/FY2019_code/2019summary.odn?fips=5002154250&amp;year=2019&amp;selection_type=county&amp;fmrtype=Final"/>
    <hyperlink ref="B162" r:id="rId108" display="https://www.huduser.gov/portal/datasets/fmr/fmrs/FY2019_code/2019summary.odn?fips=5002155450&amp;year=2019&amp;selection_type=county&amp;fmrtype=Final"/>
    <hyperlink ref="B163" r:id="rId109" display="https://www.huduser.gov/portal/datasets/fmr/fmrs/FY2019_code/2019summary.odn?fips=5002155600&amp;year=2019&amp;selection_type=county&amp;fmrtype=Final"/>
    <hyperlink ref="B164" r:id="rId110" display="https://www.huduser.gov/portal/datasets/fmr/fmrs/FY2019_code/2019summary.odn?fips=5002355825&amp;year=2019&amp;selection_type=county&amp;fmrtype=Final"/>
    <hyperlink ref="B165" r:id="rId111" display="https://www.huduser.gov/portal/datasets/fmr/fmrs/FY2019_code/2019summary.odn?fips=5002756050&amp;year=2019&amp;selection_type=county&amp;fmrtype=Final"/>
    <hyperlink ref="B166" r:id="rId112" display="https://www.huduser.gov/portal/datasets/fmr/fmrs/FY2019_code/2019summary.odn?fips=5002756350&amp;year=2019&amp;selection_type=county&amp;fmrtype=Final"/>
    <hyperlink ref="B167" r:id="rId113" display="https://www.huduser.gov/portal/datasets/fmr/fmrs/FY2019_code/2019summary.odn?fips=5002156875&amp;year=2019&amp;selection_type=county&amp;fmrtype=Final"/>
    <hyperlink ref="B169" r:id="rId114" display="https://www.huduser.gov/portal/datasets/fmr/fmrs/FY2019_code/2019summary.odn?fips=5002157250&amp;year=2019&amp;selection_type=county&amp;fmrtype=Final"/>
    <hyperlink ref="B170" r:id="rId115" display="https://www.huduser.gov/portal/datasets/fmr/fmrs/FY2019_code/2019summary.odn?fips=5002557700&amp;year=2019&amp;selection_type=county&amp;fmrtype=Final"/>
    <hyperlink ref="B171" r:id="rId116" display="https://www.huduser.gov/portal/datasets/fmr/fmrs/FY2019_code/2019summary.odn?fips=5001758075&amp;year=2019&amp;selection_type=county&amp;fmrtype=Final"/>
    <hyperlink ref="B172" r:id="rId117" display="https://www.huduser.gov/portal/datasets/fmr/fmrs/FY2019_code/2019summary.odn?fips=5002758375&amp;year=2019&amp;selection_type=county&amp;fmrtype=Final"/>
    <hyperlink ref="B175" r:id="rId118" display="https://www.huduser.gov/portal/datasets/fmr/fmrs/FY2019_code/2019summary.odn?fips=5000759275&amp;year=2019&amp;selection_type=county&amp;fmrtype=Final"/>
    <hyperlink ref="B177" r:id="rId119" display="https://www.huduser.gov/portal/datasets/fmr/fmrs/FY2019_code/2019summary.odn?fips=5002760100&amp;year=2019&amp;selection_type=county&amp;fmrtype=Final"/>
    <hyperlink ref="B178" r:id="rId120" display="https://www.huduser.gov/portal/datasets/fmr/fmrs/FY2019_code/2019summary.odn?fips=5002560250&amp;year=2019&amp;selection_type=county&amp;fmrtype=Final"/>
    <hyperlink ref="B179" r:id="rId121" display="https://www.huduser.gov/portal/datasets/fmr/fmrs/FY2019_code/2019summary.odn?fips=5002360625&amp;year=2019&amp;selection_type=county&amp;fmrtype=Final"/>
    <hyperlink ref="B180" r:id="rId122" display="https://www.huduser.gov/portal/datasets/fmr/fmrs/FY2019_code/2019summary.odn?fips=5002760850&amp;year=2019&amp;selection_type=county&amp;fmrtype=Final"/>
    <hyperlink ref="B182" r:id="rId123" display="https://www.huduser.gov/portal/datasets/fmr/fmrs/FY2019_code/2019summary.odn?fips=5002161225&amp;year=2019&amp;selection_type=county&amp;fmrtype=Final"/>
    <hyperlink ref="B183" r:id="rId124" display="https://www.huduser.gov/portal/datasets/fmr/fmrs/FY2019_code/2019summary.odn?fips=5002161300&amp;year=2019&amp;selection_type=county&amp;fmrtype=Final"/>
    <hyperlink ref="B190" r:id="rId125" display="https://www.huduser.gov/portal/datasets/fmr/fmrs/FY2019_code/2019summary.odn?fips=5002763775&amp;year=2019&amp;selection_type=county&amp;fmrtype=Final"/>
    <hyperlink ref="B192" r:id="rId126" display="https://www.huduser.gov/portal/datasets/fmr/fmrs/FY2019_code/2019summary.odn?fips=5000764300&amp;year=2019&amp;selection_type=county&amp;fmrtype=Final"/>
    <hyperlink ref="B195" r:id="rId127" display="https://www.huduser.gov/portal/datasets/fmr/fmrs/FY2019_code/2019summary.odn?fips=5002165275&amp;year=2019&amp;selection_type=county&amp;fmrtype=Final"/>
    <hyperlink ref="B196" r:id="rId128" display="https://www.huduser.gov/portal/datasets/fmr/fmrs/FY2019_code/2019summary.odn?fips=5002565762&amp;year=2019&amp;selection_type=county&amp;fmrtype=Final"/>
    <hyperlink ref="B197" r:id="rId129" display="https://www.huduser.gov/portal/datasets/fmr/fmrs/FY2019_code/2019summary.odn?fips=5000766175&amp;year=2019&amp;selection_type=county&amp;fmrtype=Final"/>
    <hyperlink ref="B198" r:id="rId130" display="https://www.huduser.gov/portal/datasets/fmr/fmrs/FY2019_code/2019summary.odn?fips=5001367000&amp;year=2019&amp;selection_type=county&amp;fmrtype=Final"/>
    <hyperlink ref="B199" r:id="rId131" display="https://www.huduser.gov/portal/datasets/fmr/fmrs/FY2019_code/2019summary.odn?fips=5002769550&amp;year=2019&amp;selection_type=county&amp;fmrtype=Final"/>
    <hyperlink ref="B202" r:id="rId132" display="https://www.huduser.gov/portal/datasets/fmr/fmrs/FY2019_code/2019summary.odn?fips=5000762050&amp;year=2019&amp;selection_type=county&amp;fmrtype=Final"/>
    <hyperlink ref="B207" r:id="rId133" display="https://www.huduser.gov/portal/datasets/fmr/fmrs/FY2019_code/2019summary.odn?fips=5002770375&amp;year=2019&amp;selection_type=county&amp;fmrtype=Final"/>
    <hyperlink ref="B208" r:id="rId134" display="https://www.huduser.gov/portal/datasets/fmr/fmrs/FY2019_code/2019summary.odn?fips=5001570525&amp;year=2019&amp;selection_type=county&amp;fmrtype=Final"/>
    <hyperlink ref="B209" r:id="rId135" display="https://www.huduser.gov/portal/datasets/fmr/fmrs/FY2019_code/2019summary.odn?fips=5001770675&amp;year=2019&amp;selection_type=county&amp;fmrtype=Final"/>
    <hyperlink ref="B210" r:id="rId136" display="https://www.huduser.gov/portal/datasets/fmr/fmrs/FY2019_code/2019summary.odn?fips=5002570750&amp;year=2019&amp;selection_type=county&amp;fmrtype=Final"/>
    <hyperlink ref="B211" r:id="rId137" display="https://www.huduser.gov/portal/datasets/fmr/fmrs/FY2019_code/2019summary.odn?fips=5002171050&amp;year=2019&amp;selection_type=county&amp;fmrtype=Final"/>
    <hyperlink ref="B215" r:id="rId138" display="https://www.huduser.gov/portal/datasets/fmr/fmrs/FY2019_code/2019summary.odn?fips=5001772400&amp;year=2019&amp;selection_type=county&amp;fmrtype=Final"/>
    <hyperlink ref="B216" r:id="rId139" display="https://www.huduser.gov/portal/datasets/fmr/fmrs/FY2019_code/2019summary.odn?fips=5002172925&amp;year=2019&amp;selection_type=county&amp;fmrtype=Final"/>
    <hyperlink ref="B217" r:id="rId140" display="https://www.huduser.gov/portal/datasets/fmr/fmrs/FY2019_code/2019summary.odn?fips=5001773075&amp;year=2019&amp;selection_type=county&amp;fmrtype=Final"/>
    <hyperlink ref="B218" r:id="rId141" display="https://www.huduser.gov/portal/datasets/fmr/fmrs/FY2019_code/2019summary.odn?fips=5002573300&amp;year=2019&amp;selection_type=county&amp;fmrtype=Final"/>
    <hyperlink ref="B219" r:id="rId142" display="https://www.huduser.gov/portal/datasets/fmr/fmrs/FY2019_code/2019summary.odn?fips=5001973525&amp;year=2019&amp;selection_type=county&amp;fmrtype=Final"/>
    <hyperlink ref="B220" r:id="rId143" display="https://www.huduser.gov/portal/datasets/fmr/fmrs/FY2019_code/2019summary.odn?fips=5001773675&amp;year=2019&amp;selection_type=county&amp;fmrtype=Final"/>
    <hyperlink ref="B221" r:id="rId144" display="https://www.huduser.gov/portal/datasets/fmr/fmrs/FY2019_code/2019summary.odn?fips=5000773975&amp;year=2019&amp;selection_type=county&amp;fmrtype=Final"/>
    <hyperlink ref="B223" r:id="rId145" display="https://www.huduser.gov/portal/datasets/fmr/fmrs/FY2019_code/2019summary.odn?fips=5002574800&amp;year=2019&amp;selection_type=county&amp;fmrtype=Final"/>
    <hyperlink ref="B224" r:id="rId146" display="https://www.huduser.gov/portal/datasets/fmr/fmrs/FY2019_code/2019summary.odn?fips=5001774950&amp;year=2019&amp;selection_type=county&amp;fmrtype=Final"/>
    <hyperlink ref="B225" r:id="rId147" display="https://www.huduser.gov/portal/datasets/fmr/fmrs/FY2019_code/2019summary.odn?fips=5000975175&amp;year=2019&amp;selection_type=county&amp;fmrtype=Final"/>
    <hyperlink ref="B226" r:id="rId148" display="https://www.huduser.gov/portal/datasets/fmr/fmrs/FY2019_code/2019summary.odn?fips=5002375325&amp;year=2019&amp;selection_type=county&amp;fmrtype=Final"/>
    <hyperlink ref="B228" r:id="rId149" display="https://www.huduser.gov/portal/datasets/fmr/fmrs/FY2019_code/2019summary.odn?fips=5002175925&amp;year=2019&amp;selection_type=county&amp;fmrtype=Final"/>
    <hyperlink ref="B230" r:id="rId150" display="https://www.huduser.gov/portal/datasets/fmr/fmrs/FY2019_code/2019summary.odn?fips=5002576225&amp;year=2019&amp;selection_type=county&amp;fmrtype=Final"/>
    <hyperlink ref="B231" r:id="rId151" display="https://www.huduser.gov/portal/datasets/fmr/fmrs/FY2019_code/2019summary.odn?fips=5002376525&amp;year=2019&amp;selection_type=county&amp;fmrtype=Final"/>
    <hyperlink ref="B232" r:id="rId152" display="https://www.huduser.gov/portal/datasets/fmr/fmrs/FY2019_code/2019summary.odn?fips=5001776750&amp;year=2019&amp;selection_type=county&amp;fmrtype=Final"/>
    <hyperlink ref="B233" r:id="rId153" display="https://www.huduser.gov/portal/datasets/fmr/fmrs/FY2019_code/2019summary.odn?fips=5002376975&amp;year=2019&amp;selection_type=county&amp;fmrtype=Final"/>
    <hyperlink ref="B235" r:id="rId154" display="https://www.huduser.gov/portal/datasets/fmr/fmrs/FY2019_code/2019summary.odn?fips=5001577425&amp;year=2019&amp;selection_type=county&amp;fmrtype=Final"/>
    <hyperlink ref="B236" r:id="rId155" display="https://www.huduser.gov/portal/datasets/fmr/fmrs/FY2019_code/2019summary.odn?fips=5002777500&amp;year=2019&amp;selection_type=county&amp;fmrtype=Final"/>
    <hyperlink ref="B238" r:id="rId156" display="https://www.huduser.gov/portal/datasets/fmr/fmrs/FY2019_code/2019summary.odn?fips=5002177950&amp;year=2019&amp;selection_type=county&amp;fmrtype=Final"/>
    <hyperlink ref="B239" r:id="rId157" display="https://www.huduser.gov/portal/datasets/fmr/fmrs/FY2019_code/2019summary.odn?fips=5001779975&amp;year=2019&amp;selection_type=county&amp;fmrtype=Final"/>
    <hyperlink ref="B240" r:id="rId158" display="https://www.huduser.gov/portal/datasets/fmr/fmrs/FY2019_code/2019summary.odn?fips=5002180875&amp;year=2019&amp;selection_type=county&amp;fmrtype=Final"/>
    <hyperlink ref="B241" r:id="rId159" display="https://www.huduser.gov/portal/datasets/fmr/fmrs/FY2019_code/2019summary.odn?fips=5002182300&amp;year=2019&amp;selection_type=county&amp;fmrtype=Final"/>
    <hyperlink ref="B242" r:id="rId160" display="https://www.huduser.gov/portal/datasets/fmr/fmrs/FY2019_code/2019summary.odn?fips=5002783050&amp;year=2019&amp;selection_type=county&amp;fmrtype=Final"/>
    <hyperlink ref="B243" r:id="rId161" display="https://www.huduser.gov/portal/datasets/fmr/fmrs/FY2019_code/2019summary.odn?fips=5001980200&amp;year=2019&amp;selection_type=county&amp;fmrtype=Final"/>
    <hyperlink ref="B244" r:id="rId162" display="https://www.huduser.gov/portal/datasets/fmr/fmrs/FY2019_code/2019summary.odn?fips=5000780350&amp;year=2019&amp;selection_type=county&amp;fmrtype=Final"/>
    <hyperlink ref="B245" r:id="rId163" display="https://www.huduser.gov/portal/datasets/fmr/fmrs/FY2019_code/2019summary.odn?fips=5002581400&amp;year=2019&amp;selection_type=county&amp;fmrtype=Final"/>
    <hyperlink ref="B246" r:id="rId164" display="https://www.huduser.gov/portal/datasets/fmr/fmrs/FY2019_code/2019summary.odn?fips=5001981700&amp;year=2019&amp;selection_type=county&amp;fmrtype=Final"/>
    <hyperlink ref="B247" r:id="rId165" display="https://www.huduser.gov/portal/datasets/fmr/fmrs/FY2019_code/2019summary.odn?fips=5002782000&amp;year=2019&amp;selection_type=county&amp;fmrtype=Final"/>
    <hyperlink ref="B251" r:id="rId166" display="https://www.huduser.gov/portal/datasets/fmr/fmrs/FY2019_code/2019summary.odn?fips=5002583950&amp;year=2019&amp;selection_type=county&amp;fmrtype=Final"/>
    <hyperlink ref="B252" r:id="rId167" display="https://www.huduser.gov/portal/datasets/fmr/fmrs/FY2019_code/2019summary.odn?fips=5001784175&amp;year=2019&amp;selection_type=county&amp;fmrtype=Final"/>
    <hyperlink ref="B253" r:id="rId168" display="https://www.huduser.gov/portal/datasets/fmr/fmrs/FY2019_code/2019summary.odn?fips=5000784475&amp;year=2019&amp;selection_type=county&amp;fmrtype=Final"/>
    <hyperlink ref="B254" r:id="rId169" display="https://www.huduser.gov/portal/datasets/fmr/fmrs/FY2019_code/2019summary.odn?fips=5002584700&amp;year=2019&amp;selection_type=county&amp;fmrtype=Final"/>
    <hyperlink ref="B255" r:id="rId170" display="https://www.huduser.gov/portal/datasets/fmr/fmrs/FY2019_code/2019summary.odn?fips=5002584850&amp;year=2019&amp;selection_type=county&amp;fmrtype=Final"/>
    <hyperlink ref="B256" r:id="rId171" display="https://www.huduser.gov/portal/datasets/fmr/fmrs/FY2019_code/2019summary.odn?fips=5002784925&amp;year=2019&amp;selection_type=county&amp;fmrtype=Final"/>
    <hyperlink ref="B258" r:id="rId172" display="https://www.huduser.gov/portal/datasets/fmr/fmrs/FY2019_code/2019summary.odn?fips=5000785150&amp;year=2019&amp;selection_type=county&amp;fmrtype=Final"/>
    <hyperlink ref="B259" r:id="rId173" display="https://www.huduser.gov/portal/datasets/fmr/fmrs/FY2019_code/2019summary.odn?fips=5001585375&amp;year=2019&amp;selection_type=county&amp;fmrtype=Final"/>
    <hyperlink ref="B260" r:id="rId174" display="https://www.huduser.gov/portal/datasets/fmr/fmrs/FY2019_code/2019summary.odn?fips=5002385525&amp;year=2019&amp;selection_type=county&amp;fmrtype=Final"/>
    <hyperlink ref="B262" r:id="rId175" display="https://www.huduser.gov/portal/datasets/fmr/fmrs/FY2019_code/2019summary.odn?fips=5002785975&amp;year=2019&amp;selection_type=county&amp;fmrtype=Final"/>
    <hyperlink ref="B263" r:id="rId176" display="https://www.huduser.gov/portal/datasets/fmr/fmrs/FY2019_code/2019summary.odn?fips=5002386125&amp;year=2019&amp;selection_type=county&amp;fmrtype=Final"/>
    <hyperlink ref="B75" r:id="rId177" display="https://www.huduser.gov/portal/datasets/fmr/fmrs/FY2019_code/2019summary.odn?fips=5000902125&amp;year=2019&amp;selection_type=county&amp;fmrtype=Final"/>
    <hyperlink ref="B155" r:id="rId178" display="https://www.huduser.gov/portal/datasets/fmr/fmrs/FY2019_code/2019summary.odn?fips=5001903550&amp;year=2019&amp;selection_type=county&amp;fmrtype=Final"/>
    <hyperlink ref="B237" r:id="rId179" display="Wells River, Orange County"/>
    <hyperlink ref="B77" r:id="rId180" display="https://www.huduser.gov/portal/datasets/fmr/fmrs/FY2019_code/2019summary.odn?fips=5000724175&amp;year=2019&amp;selection_type=county&amp;fmrtype=Final"/>
    <hyperlink ref="B250" r:id="rId181" display="https://www.huduser.gov/portal/datasets/fmr/fmrs/FY2019_code/2019summary.odn?fips=5000183800&amp;year=2019&amp;selection_type=county&amp;fmrtype=Final"/>
    <hyperlink ref="B248" r:id="rId182" display="https://www.huduser.gov/portal/datasets/fmr/fmrs/FY2019_code/2019summary.odn?fips=5000183275&amp;year=2019&amp;selection_type=county&amp;fmrtype=Final"/>
    <hyperlink ref="B229" r:id="rId183" display="https://www.huduser.gov/portal/datasets/fmr/fmrs/FY2019_code/2019summary.odn?fips=5000176075&amp;year=2019&amp;selection_type=county&amp;fmrtype=Final"/>
    <hyperlink ref="B222" r:id="rId184" display="https://www.huduser.gov/portal/datasets/fmr/fmrs/FY2019_code/2019summary.odn?fips=5000174650&amp;year=2019&amp;selection_type=county&amp;fmrtype=Final"/>
    <hyperlink ref="B206" r:id="rId185" display="https://www.huduser.gov/portal/datasets/fmr/fmrs/FY2019_code/2019summary.odn?fips=5000170075&amp;year=2019&amp;selection_type=county&amp;fmrtype=Final"/>
    <hyperlink ref="B194" r:id="rId186" display="https://www.huduser.gov/portal/datasets/fmr/fmrs/FY2019_code/2019summary.odn?fips=5000165050&amp;year=2019&amp;selection_type=county&amp;fmrtype=Final"/>
    <hyperlink ref="B185" r:id="rId187" display="https://www.huduser.gov/portal/datasets/fmr/fmrs/FY2019_code/2019summary.odn?fips=5000162575&amp;year=2019&amp;selection_type=county&amp;fmrtype=Final"/>
    <hyperlink ref="B176" r:id="rId188" display="https://www.huduser.gov/portal/datasets/fmr/fmrs/FY2019_code/2019summary.odn?fips=5000159650&amp;year=2019&amp;selection_type=county&amp;fmrtype=Final"/>
    <hyperlink ref="B158" r:id="rId189" display="https://www.huduser.gov/portal/datasets/fmr/fmrs/FY2019_code/2019summary.odn?fips=5000153950&amp;year=2019&amp;selection_type=county&amp;fmrtype=Final"/>
    <hyperlink ref="B157" r:id="rId190" display="https://www.huduser.gov/portal/datasets/fmr/fmrs/FY2019_code/2019summary.odn?fips=5000153725&amp;year=2019&amp;selection_type=county&amp;fmrtype=Final"/>
    <hyperlink ref="B144" r:id="rId191" display="https://www.huduser.gov/portal/datasets/fmr/fmrs/FY2019_code/2019summary.odn?fips=5000148700&amp;year=2019&amp;selection_type=county&amp;fmrtype=Final"/>
    <hyperlink ref="B136" r:id="rId192" display="https://www.huduser.gov/portal/datasets/fmr/fmrs/FY2019_code/2019summary.odn?fips=5000145550&amp;year=2019&amp;selection_type=county&amp;fmrtype=Final"/>
    <hyperlink ref="B132" r:id="rId193" display="https://www.huduser.gov/portal/datasets/fmr/fmrs/FY2019_code/2019summary.odn?fips=5000144350&amp;year=2019&amp;selection_type=county&amp;fmrtype=Final"/>
    <hyperlink ref="B121" r:id="rId194" display="https://www.huduser.gov/portal/datasets/fmr/fmrs/FY2019_code/2019summary.odn?fips=5000140075&amp;year=2019&amp;selection_type=county&amp;fmrtype=Final"/>
    <hyperlink ref="B119" r:id="rId195" display="https://www.huduser.gov/portal/datasets/fmr/fmrs/FY2019_code/2019summary.odn?fips=5000139325&amp;year=2019&amp;selection_type=county&amp;fmrtype=Final"/>
    <hyperlink ref="B99" r:id="rId196" display="https://www.huduser.gov/portal/datasets/fmr/fmrs/FY2019_code/2019summary.odn?fips=5000131525&amp;year=2019&amp;selection_type=county&amp;fmrtype=Final"/>
    <hyperlink ref="B93" r:id="rId197" display="https://www.huduser.gov/portal/datasets/fmr/fmrs/FY2019_code/2019summary.odn?fips=5000129575&amp;year=2019&amp;selection_type=county&amp;fmrtype=Final"/>
    <hyperlink ref="B89" r:id="rId198" display="https://www.huduser.gov/portal/datasets/fmr/fmrs/FY2019_code/2019summary.odn?fips=5000128600&amp;year=2019&amp;selection_type=county&amp;fmrtype=Final"/>
    <hyperlink ref="B83" r:id="rId199" display="https://www.huduser.gov/portal/datasets/fmr/fmrs/FY2019_code/2019summary.odn?fips=5000126300&amp;year=2019&amp;selection_type=county&amp;fmrtype=Final"/>
    <hyperlink ref="B60" r:id="rId200" display="https://www.huduser.gov/portal/datasets/fmr/fmrs/FY2019_code/2019summary.odn?fips=5000116000&amp;year=2019&amp;selection_type=county&amp;fmrtype=Final"/>
    <hyperlink ref="B37" r:id="rId201" display="https://www.huduser.gov/portal/datasets/fmr/fmrs/FY2019_code/2019summary.odn?fips=5000109025&amp;year=2019&amp;selection_type=county&amp;fmrtype=Final"/>
    <hyperlink ref="B35" r:id="rId202" display="https://www.huduser.gov/portal/datasets/fmr/fmrs/FY2019_code/2019summary.odn?fips=5000108575&amp;year=2019&amp;selection_type=county&amp;fmrtype=Final"/>
    <hyperlink ref="B9" r:id="rId203" display="https://www.huduser.gov/portal/datasets/fmr/fmrs/FY2019_code/2019summary.odn?fips=5000100325&amp;year=2019&amp;selection_type=county&amp;fmrtype=Final"/>
    <hyperlink ref="B150" r:id="rId204" display="https://www.huduser.gov/portal/datasets/fmr/fmrs/FY2019_code/2019summary.odn?fips=5000304825&amp;year=2019&amp;selection_type=county&amp;fmrtype=Final"/>
    <hyperlink ref="B261" r:id="rId205" display="https://www.huduser.gov/portal/datasets/fmr/fmrs/FY2019_code/2019summary.odn?fips=5000385675&amp;year=2019&amp;selection_type=county&amp;fmrtype=Final"/>
    <hyperlink ref="B257" r:id="rId206" display="https://www.huduser.gov/portal/datasets/fmr/fmrs/FY2019_code/2019summary.odn?fips=5000385075&amp;year=2019&amp;selection_type=county&amp;fmrtype=Final"/>
    <hyperlink ref="B212" r:id="rId207" display="https://www.huduser.gov/portal/datasets/fmr/fmrs/FY2019_code/2019summary.odn?fips=5000371425&amp;year=2019&amp;selection_type=county&amp;fmrtype=Final"/>
    <hyperlink ref="B204" r:id="rId208" display="https://www.huduser.gov/portal/datasets/fmr/fmrs/FY2019_code/2019summary.odn?fips=5000369775&amp;year=2019&amp;selection_type=county&amp;fmrtype=Final"/>
    <hyperlink ref="B189" r:id="rId209" display="https://www.huduser.gov/portal/datasets/fmr/fmrs/FY2019_code/2019summary.odn?fips=5000363550&amp;year=2019&amp;selection_type=county&amp;fmrtype=Final"/>
    <hyperlink ref="B187" r:id="rId210" display="https://www.huduser.gov/portal/datasets/fmr/fmrs/FY2019_code/2019summary.odn?fips=5000363175&amp;year=2019&amp;selection_type=county&amp;fmrtype=Final"/>
    <hyperlink ref="B186" r:id="rId211" display="https://www.huduser.gov/portal/datasets/fmr/fmrs/FY2019_code/2019summary.odn?fips=5000362875&amp;year=2019&amp;selection_type=county&amp;fmrtype=Final"/>
    <hyperlink ref="B181" r:id="rId212" display="https://www.huduser.gov/portal/datasets/fmr/fmrs/FY2019_code/2019summary.odn?fips=5000361000&amp;year=2019&amp;selection_type=county&amp;fmrtype=Final"/>
    <hyperlink ref="B173" r:id="rId213" display="https://www.huduser.gov/portal/datasets/fmr/fmrs/FY2019_code/2019summary.odn?fips=5000358600&amp;year=2019&amp;selection_type=county&amp;fmrtype=Final"/>
    <hyperlink ref="B168" r:id="rId214" display="https://www.huduser.gov/portal/datasets/fmr/fmrs/FY2019_code/2019summary.odn?fips=5000357025&amp;year=2019&amp;selection_type=county&amp;fmrtype=Final"/>
    <hyperlink ref="B161" r:id="rId215" display="https://www.huduser.gov/portal/datasets/fmr/fmrs/FY2019_code/2019summary.odn?fips=5000355000&amp;year=2019&amp;selection_type=county&amp;fmrtype=Final"/>
    <hyperlink ref="B128" r:id="rId216" display="https://www.huduser.gov/portal/datasets/fmr/fmrs/FY2019_code/2019summary.odn?fips=5000342850&amp;year=2019&amp;selection_type=county&amp;fmrtype=Final"/>
    <hyperlink ref="B118" r:id="rId217" display="https://www.huduser.gov/portal/datasets/fmr/fmrs/FY2019_code/2019summary.odn?fips=5000339025&amp;year=2019&amp;selection_type=county&amp;fmrtype=Final"/>
    <hyperlink ref="B87" r:id="rId218" display="https://www.huduser.gov/portal/datasets/fmr/fmrs/FY2019_code/2019summary.odn?fips=5000327962&amp;year=2019&amp;selection_type=county&amp;fmrtype=Final"/>
    <hyperlink ref="B66" r:id="rId219" display="https://www.huduser.gov/portal/datasets/fmr/fmrs/FY2019_code/2019summary.odn?fips=5000317725&amp;year=2019&amp;selection_type=county&amp;fmrtype=Final"/>
    <hyperlink ref="B23" r:id="rId220" display="https://www.huduser.gov/portal/datasets/fmr/fmrs/FY2019_code/2019summary.odn?fips=5000304825&amp;year=2019&amp;selection_type=county&amp;fmrtype=Final"/>
    <hyperlink ref="B13" r:id="rId221" display="https://www.huduser.gov/portal/datasets/fmr/fmrs/FY2019_code/2019summary.odn?fips=5000301450&amp;year=2019&amp;selection_type=county&amp;fmrtype=Final"/>
    <hyperlink ref="B18" r:id="rId222" display="https://www.huduser.gov/portal/datasets/fmr/fmrs/FY2023_code/2023summary.odn?fips=5000502875&amp;year=2023&amp;selection_type=county&amp;fmrtype=Final"/>
    <hyperlink ref="B43" r:id="rId223" display="https://www.huduser.gov/portal/datasets/fmr/fmrs/FY2023_code/2023summary.odn?fips=5000510450&amp;year=2023&amp;selection_type=county&amp;fmrtype=Final"/>
    <hyperlink ref="B64" r:id="rId224" display="https://www.huduser.gov/portal/datasets/fmr/fmrs/FY2023_code/2023summary.odn?fips=5000517125&amp;year=2023&amp;selection_type=county&amp;fmrtype=Final"/>
    <hyperlink ref="B95" r:id="rId225" display="https://www.huduser.gov/portal/datasets/fmr/fmrs/FY2023_code/2023summary.odn?fips=5000530550&amp;year=2023&amp;selection_type=county&amp;fmrtype=Final"/>
    <hyperlink ref="B100" r:id="rId226" display="https://www.huduser.gov/portal/datasets/fmr/fmrs/FY2023_code/2023summary.odn?fips=5000531825&amp;year=2023&amp;selection_type=county&amp;fmrtype=Final"/>
    <hyperlink ref="B117" r:id="rId227" display="https://www.huduser.gov/portal/datasets/fmr/fmrs/FY2023_code/2023summary.odn?fips=5000537900&amp;year=2023&amp;selection_type=county&amp;fmrtype=Final"/>
    <hyperlink ref="B126" r:id="rId228" display="https://www.huduser.gov/portal/datasets/fmr/fmrs/FY2023_code/2023summary.odn?fips=5000541725&amp;year=2023&amp;selection_type=county&amp;fmrtype=Final"/>
    <hyperlink ref="B145" r:id="rId229" display="https://www.huduser.gov/portal/datasets/fmr/fmrs/FY2023_code/2023summary.odn?fips=5000547725&amp;year=2023&amp;selection_type=county&amp;fmrtype=Final"/>
    <hyperlink ref="B160" r:id="rId230" display="https://www.huduser.gov/portal/datasets/fmr/fmrs/FY2023_code/2023summary.odn?fips=5000554400&amp;year=2023&amp;selection_type=county&amp;fmrtype=Final"/>
    <hyperlink ref="B184" r:id="rId231" display="https://www.huduser.gov/portal/datasets/fmr/fmrs/FY2023_code/2023summary.odn?fips=5000561525&amp;year=2023&amp;selection_type=county&amp;fmrtype=Final"/>
    <hyperlink ref="B191" r:id="rId232" display="https://www.huduser.gov/portal/datasets/fmr/fmrs/FY2023_code/2023summary.odn?fips=5000564075&amp;year=2023&amp;selection_type=county&amp;fmrtype=Final"/>
    <hyperlink ref="B203" r:id="rId233" display="https://www.huduser.gov/portal/datasets/fmr/fmrs/FY2023_code/2023summary.odn?fips=5000562200&amp;year=2023&amp;selection_type=county&amp;fmrtype=Final"/>
    <hyperlink ref="B205" r:id="rId234" display="https://www.huduser.gov/portal/datasets/fmr/fmrs/FY2023_code/2023summary.odn?fips=5000569925&amp;year=2023&amp;selection_type=county&amp;fmrtype=Final"/>
    <hyperlink ref="B213" r:id="rId235" display="https://www.huduser.gov/portal/datasets/fmr/fmrs/FY2023_code/2023summary.odn?fips=5000571575&amp;year=2023&amp;selection_type=county&amp;fmrtype=Final"/>
    <hyperlink ref="B227" r:id="rId236" display="https://www.huduser.gov/portal/datasets/fmr/fmrs/FY2023_code/2023summary.odn?fips=5000575700&amp;year=2023&amp;selection_type=county&amp;fmrtype=Final"/>
    <hyperlink ref="B234" r:id="rId237" display="https://www.huduser.gov/portal/datasets/fmr/fmrs/FY2023_code/2023summary.odn?fips=5000577125&amp;year=2023&amp;selection_type=county&amp;fmrtype=Final"/>
    <hyperlink ref="B249" r:id="rId238" display="https://www.huduser.gov/portal/datasets/fmr/fmrs/FY2023_code/2023summary.odn?fips=5000583500&amp;year=2023&amp;selection_type=county&amp;fmrtype=Final"/>
    <hyperlink ref="B214" r:id="rId239" display="https://www.huduser.gov/portal/datasets/fmr/fmrs/FY2019_code/2019summary.odn?fips=5001171725&amp;year=2019&amp;selection_type=county&amp;fmrtype=Final"/>
    <hyperlink ref="B201" r:id="rId240" display="https://www.huduser.gov/portal/datasets/fmr/fmrs/FY2019_code/2019summary.odn?fips=5001161750&amp;year=2019&amp;selection_type=county&amp;fmrtype=Final"/>
    <hyperlink ref="B200" r:id="rId241" display="https://www.huduser.gov/portal/datasets/fmr/fmrs/FY2019_code/2019summary.odn?fips=5001161675&amp;year=2019&amp;selection_type=county&amp;fmrtype=Final"/>
    <hyperlink ref="B193" r:id="rId242" display="https://www.huduser.gov/portal/datasets/fmr/fmrs/FY2019_code/2019summary.odn?fips=5001164600&amp;year=2019&amp;selection_type=county&amp;fmrtype=Final"/>
    <hyperlink ref="B174" r:id="rId243" display="https://www.huduser.gov/portal/datasets/fmr/fmrs/FY2019_code/2019summary.odn?fips=5001159125&amp;year=2019&amp;selection_type=county&amp;fmrtype=Final"/>
    <hyperlink ref="B137" r:id="rId244" display="https://www.huduser.gov/portal/datasets/fmr/fmrs/FY2019_code/2019summary.odn?fips=5001145850&amp;year=2019&amp;selection_type=county&amp;fmrtype=Final"/>
    <hyperlink ref="B103" r:id="rId245" display="https://www.huduser.gov/portal/datasets/fmr/fmrs/FY2019_code/2019summary.odn?fips=5001133025&amp;year=2019&amp;selection_type=county&amp;fmrtype=Final"/>
    <hyperlink ref="B86" r:id="rId246" display="https://www.huduser.gov/portal/datasets/fmr/fmrs/FY2019_code/2019summary.odn?fips=5001127700&amp;year=2019&amp;selection_type=county&amp;fmrtype=Final"/>
    <hyperlink ref="B85" r:id="rId247" display="https://www.huduser.gov/portal/datasets/fmr/fmrs/FY2019_code/2019summary.odn?fips=5001127100&amp;year=2019&amp;selection_type=county&amp;fmrtype=Final"/>
    <hyperlink ref="B84" r:id="rId248" display="https://www.huduser.gov/portal/datasets/fmr/fmrs/FY2019_code/2019summary.odn?fips=5001126500&amp;year=2019&amp;selection_type=county&amp;fmrtype=Final"/>
    <hyperlink ref="B80" r:id="rId249" display="https://www.huduser.gov/portal/datasets/fmr/fmrs/FY2019_code/2019summary.odn?fips=5001125225&amp;year=2019&amp;selection_type=county&amp;fmrtype=Final"/>
    <hyperlink ref="B79" r:id="rId250" display="https://www.huduser.gov/portal/datasets/fmr/fmrs/FY2019_code/2019summary.odn?fips=5001124925&amp;year=2019&amp;selection_type=county&amp;fmrtype=Final"/>
    <hyperlink ref="B74" r:id="rId251" display="https://www.huduser.gov/portal/datasets/fmr/fmrs/FY2019_code/2019summary.odn?fips=5001124050&amp;year=2019&amp;selection_type=county&amp;fmrtype=Final"/>
    <hyperlink ref="B25" r:id="rId252" display="https://www.huduser.gov/portal/datasets/fmr/fmrs/FY2019_code/2019summary.odn?fips=5001105425&amp;year=2019&amp;selection_type=county&amp;fmrtype=Final"/>
    <hyperlink ref="B15" r:id="rId253" display="https://www.huduser.gov/portal/datasets/fmr/fmrs/FY2019_code/2019summary.odn?fips=5001102500&amp;year=2019&amp;selection_type=county&amp;fmrtype=Final"/>
    <hyperlink ref="B76" r:id="rId254" display="https://www.huduser.gov/portal/datasets/fmr/fmrs/FY2019_code/2019summary.odn?fips=5000724175&amp;year=2019&amp;selection_type=county&amp;fmrtype=Final"/>
  </hyperlinks>
  <printOptions/>
  <pageMargins left="0.75" right="0.75" top="1" bottom="1" header="0.5" footer="0.5"/>
  <pageSetup horizontalDpi="600" verticalDpi="600" orientation="portrait" r:id="rId255"/>
</worksheet>
</file>

<file path=xl/worksheets/sheet4.xml><?xml version="1.0" encoding="utf-8"?>
<worksheet xmlns="http://schemas.openxmlformats.org/spreadsheetml/2006/main" xmlns:r="http://schemas.openxmlformats.org/officeDocument/2006/relationships">
  <dimension ref="B1:C15"/>
  <sheetViews>
    <sheetView zoomScalePageLayoutView="0" workbookViewId="0" topLeftCell="A1">
      <selection activeCell="B5" sqref="B5"/>
    </sheetView>
  </sheetViews>
  <sheetFormatPr defaultColWidth="9.140625" defaultRowHeight="12.75"/>
  <cols>
    <col min="2" max="2" width="15.421875" style="0" customWidth="1"/>
  </cols>
  <sheetData>
    <row r="1" ht="12.75">
      <c r="C1" s="23" t="s">
        <v>623</v>
      </c>
    </row>
    <row r="2" spans="2:3" ht="12.75">
      <c r="B2" t="s">
        <v>361</v>
      </c>
      <c r="C2" s="84">
        <v>0.08</v>
      </c>
    </row>
    <row r="3" spans="2:3" ht="12.75">
      <c r="B3" t="s">
        <v>365</v>
      </c>
      <c r="C3" s="84">
        <v>0.08</v>
      </c>
    </row>
    <row r="4" spans="2:3" ht="12.75">
      <c r="B4" t="s">
        <v>369</v>
      </c>
      <c r="C4" s="84">
        <v>0.08</v>
      </c>
    </row>
    <row r="5" spans="2:3" ht="12.75">
      <c r="B5" t="s">
        <v>373</v>
      </c>
      <c r="C5" s="85">
        <v>0.0675</v>
      </c>
    </row>
    <row r="6" spans="2:3" ht="12.75">
      <c r="B6" t="s">
        <v>367</v>
      </c>
      <c r="C6" s="84">
        <v>0.08</v>
      </c>
    </row>
    <row r="7" spans="2:3" ht="12.75">
      <c r="B7" t="s">
        <v>368</v>
      </c>
      <c r="C7" s="85">
        <v>0.0675</v>
      </c>
    </row>
    <row r="8" spans="2:3" ht="12.75">
      <c r="B8" t="s">
        <v>363</v>
      </c>
      <c r="C8" s="85">
        <v>0.0675</v>
      </c>
    </row>
    <row r="9" spans="2:3" ht="12.75">
      <c r="B9" t="s">
        <v>371</v>
      </c>
      <c r="C9" s="84">
        <v>0.08</v>
      </c>
    </row>
    <row r="10" spans="2:3" ht="12.75">
      <c r="B10" t="s">
        <v>374</v>
      </c>
      <c r="C10" s="84">
        <v>0.08</v>
      </c>
    </row>
    <row r="11" spans="2:3" ht="12.75">
      <c r="B11" t="s">
        <v>362</v>
      </c>
      <c r="C11" s="84">
        <v>0.08</v>
      </c>
    </row>
    <row r="12" spans="2:3" ht="12.75">
      <c r="B12" t="s">
        <v>372</v>
      </c>
      <c r="C12" s="84">
        <v>0.08</v>
      </c>
    </row>
    <row r="13" spans="2:3" ht="12.75">
      <c r="B13" t="s">
        <v>370</v>
      </c>
      <c r="C13" s="84">
        <v>0.08</v>
      </c>
    </row>
    <row r="14" spans="2:3" ht="12.75">
      <c r="B14" t="s">
        <v>366</v>
      </c>
      <c r="C14" s="84">
        <v>0.08</v>
      </c>
    </row>
    <row r="15" spans="2:3" ht="12.75">
      <c r="B15" t="s">
        <v>364</v>
      </c>
      <c r="C15" s="84">
        <v>0.08</v>
      </c>
    </row>
  </sheetData>
  <sheetProtection password="CF63"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H38"/>
  <sheetViews>
    <sheetView zoomScalePageLayoutView="0" workbookViewId="0" topLeftCell="B1">
      <selection activeCell="G9" sqref="G9"/>
    </sheetView>
  </sheetViews>
  <sheetFormatPr defaultColWidth="9.140625" defaultRowHeight="12.75"/>
  <cols>
    <col min="1" max="1" width="37.8515625" style="0" customWidth="1"/>
    <col min="2" max="2" width="67.57421875" style="0" customWidth="1"/>
  </cols>
  <sheetData>
    <row r="1" spans="1:6" ht="27" customHeight="1">
      <c r="A1" s="112" t="s">
        <v>308</v>
      </c>
      <c r="B1" s="112"/>
      <c r="C1" s="112"/>
      <c r="D1" s="112"/>
      <c r="E1" s="112"/>
      <c r="F1" s="112"/>
    </row>
    <row r="2" spans="1:4" ht="12.75">
      <c r="A2" s="64"/>
      <c r="B2" s="64"/>
      <c r="C2" s="64"/>
      <c r="D2" s="64"/>
    </row>
    <row r="4" ht="12.75">
      <c r="A4" t="s">
        <v>309</v>
      </c>
    </row>
    <row r="6" ht="12.75">
      <c r="A6" s="23" t="s">
        <v>332</v>
      </c>
    </row>
    <row r="7" ht="12.75">
      <c r="B7" t="s">
        <v>307</v>
      </c>
    </row>
    <row r="8" ht="12.75">
      <c r="B8" t="s">
        <v>310</v>
      </c>
    </row>
    <row r="9" ht="12.75">
      <c r="B9" t="s">
        <v>311</v>
      </c>
    </row>
    <row r="11" ht="12.75">
      <c r="B11" t="s">
        <v>312</v>
      </c>
    </row>
    <row r="12" ht="12.75">
      <c r="B12" s="30" t="s">
        <v>313</v>
      </c>
    </row>
    <row r="13" ht="12.75">
      <c r="B13" t="s">
        <v>314</v>
      </c>
    </row>
    <row r="14" ht="12.75">
      <c r="B14" t="s">
        <v>315</v>
      </c>
    </row>
    <row r="15" ht="12.75">
      <c r="B15" t="s">
        <v>316</v>
      </c>
    </row>
    <row r="16" ht="12.75">
      <c r="B16" t="s">
        <v>317</v>
      </c>
    </row>
    <row r="18" ht="12.75">
      <c r="B18" s="23" t="s">
        <v>330</v>
      </c>
    </row>
    <row r="20" ht="12.75">
      <c r="B20" t="s">
        <v>319</v>
      </c>
    </row>
    <row r="21" ht="12.75">
      <c r="B21" t="s">
        <v>318</v>
      </c>
    </row>
    <row r="22" ht="12.75">
      <c r="B22" t="s">
        <v>334</v>
      </c>
    </row>
    <row r="24" ht="12.75">
      <c r="B24" t="s">
        <v>325</v>
      </c>
    </row>
    <row r="25" spans="2:8" ht="29.25" customHeight="1">
      <c r="B25" s="111" t="s">
        <v>618</v>
      </c>
      <c r="C25" s="111"/>
      <c r="D25" s="111"/>
      <c r="E25" s="111"/>
      <c r="F25" s="111"/>
      <c r="G25" s="65"/>
      <c r="H25" s="65"/>
    </row>
    <row r="27" spans="2:8" ht="17.25" customHeight="1">
      <c r="B27" s="111" t="s">
        <v>619</v>
      </c>
      <c r="C27" s="111"/>
      <c r="D27" s="111"/>
      <c r="E27" s="111"/>
      <c r="F27" s="111"/>
      <c r="G27" s="111"/>
      <c r="H27" s="111"/>
    </row>
    <row r="28" spans="2:8" ht="12.75">
      <c r="B28" s="64"/>
      <c r="C28" s="64"/>
      <c r="D28" s="64"/>
      <c r="E28" s="64"/>
      <c r="F28" s="64"/>
      <c r="G28" s="64"/>
      <c r="H28" s="64"/>
    </row>
    <row r="30" ht="12.75">
      <c r="A30" s="23"/>
    </row>
    <row r="32" ht="12.75">
      <c r="A32" s="35"/>
    </row>
    <row r="34" ht="12.75">
      <c r="A34" s="23"/>
    </row>
    <row r="36" ht="12.75">
      <c r="A36" s="35"/>
    </row>
    <row r="38" ht="12.75">
      <c r="A38" s="23"/>
    </row>
  </sheetData>
  <sheetProtection password="CF1B" sheet="1" objects="1" selectLockedCells="1" selectUnlockedCells="1"/>
  <mergeCells count="3">
    <mergeCell ref="B27:H27"/>
    <mergeCell ref="B25:F25"/>
    <mergeCell ref="A1:F1"/>
  </mergeCells>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4:J29"/>
  <sheetViews>
    <sheetView zoomScalePageLayoutView="0" workbookViewId="0" topLeftCell="A4">
      <selection activeCell="H31" sqref="H31"/>
    </sheetView>
  </sheetViews>
  <sheetFormatPr defaultColWidth="9.140625" defaultRowHeight="12.75"/>
  <sheetData>
    <row r="4" spans="1:10" ht="12.75">
      <c r="A4" s="113" t="s">
        <v>285</v>
      </c>
      <c r="B4" s="113"/>
      <c r="C4" s="113"/>
      <c r="D4" s="113"/>
      <c r="E4" s="113"/>
      <c r="F4" s="113"/>
      <c r="G4" s="113"/>
      <c r="H4" s="113"/>
      <c r="I4" s="113"/>
      <c r="J4" s="113"/>
    </row>
    <row r="5" spans="1:10" ht="12.75">
      <c r="A5" s="113"/>
      <c r="B5" s="113"/>
      <c r="C5" s="113"/>
      <c r="D5" s="113"/>
      <c r="E5" s="113"/>
      <c r="F5" s="113"/>
      <c r="G5" s="113"/>
      <c r="H5" s="113"/>
      <c r="I5" s="113"/>
      <c r="J5" s="113"/>
    </row>
    <row r="6" spans="1:10" ht="12.75">
      <c r="A6" s="113"/>
      <c r="B6" s="113"/>
      <c r="C6" s="113"/>
      <c r="D6" s="113"/>
      <c r="E6" s="113"/>
      <c r="F6" s="113"/>
      <c r="G6" s="113"/>
      <c r="H6" s="113"/>
      <c r="I6" s="113"/>
      <c r="J6" s="113"/>
    </row>
    <row r="7" spans="1:10" ht="12.75">
      <c r="A7" s="113"/>
      <c r="B7" s="113"/>
      <c r="C7" s="113"/>
      <c r="D7" s="113"/>
      <c r="E7" s="113"/>
      <c r="F7" s="113"/>
      <c r="G7" s="113"/>
      <c r="H7" s="113"/>
      <c r="I7" s="113"/>
      <c r="J7" s="113"/>
    </row>
    <row r="9" spans="1:10" ht="12.75">
      <c r="A9" s="113" t="s">
        <v>327</v>
      </c>
      <c r="B9" s="113"/>
      <c r="C9" s="113"/>
      <c r="D9" s="113"/>
      <c r="E9" s="113"/>
      <c r="F9" s="113"/>
      <c r="G9" s="113"/>
      <c r="H9" s="113"/>
      <c r="I9" s="113"/>
      <c r="J9" s="113"/>
    </row>
    <row r="10" spans="1:10" ht="12.75">
      <c r="A10" s="113"/>
      <c r="B10" s="113"/>
      <c r="C10" s="113"/>
      <c r="D10" s="113"/>
      <c r="E10" s="113"/>
      <c r="F10" s="113"/>
      <c r="G10" s="113"/>
      <c r="H10" s="113"/>
      <c r="I10" s="113"/>
      <c r="J10" s="113"/>
    </row>
    <row r="11" spans="1:10" ht="12.75">
      <c r="A11" s="113"/>
      <c r="B11" s="113"/>
      <c r="C11" s="113"/>
      <c r="D11" s="113"/>
      <c r="E11" s="113"/>
      <c r="F11" s="113"/>
      <c r="G11" s="113"/>
      <c r="H11" s="113"/>
      <c r="I11" s="113"/>
      <c r="J11" s="113"/>
    </row>
    <row r="12" spans="1:10" ht="12.75">
      <c r="A12" s="113"/>
      <c r="B12" s="113"/>
      <c r="C12" s="113"/>
      <c r="D12" s="113"/>
      <c r="E12" s="113"/>
      <c r="F12" s="113"/>
      <c r="G12" s="113"/>
      <c r="H12" s="113"/>
      <c r="I12" s="113"/>
      <c r="J12" s="113"/>
    </row>
    <row r="13" spans="1:10" ht="12.75">
      <c r="A13" s="113"/>
      <c r="B13" s="113"/>
      <c r="C13" s="113"/>
      <c r="D13" s="113"/>
      <c r="E13" s="113"/>
      <c r="F13" s="113"/>
      <c r="G13" s="113"/>
      <c r="H13" s="113"/>
      <c r="I13" s="113"/>
      <c r="J13" s="113"/>
    </row>
    <row r="14" spans="1:10" ht="12.75">
      <c r="A14" s="113"/>
      <c r="B14" s="113"/>
      <c r="C14" s="113"/>
      <c r="D14" s="113"/>
      <c r="E14" s="113"/>
      <c r="F14" s="113"/>
      <c r="G14" s="113"/>
      <c r="H14" s="113"/>
      <c r="I14" s="113"/>
      <c r="J14" s="113"/>
    </row>
    <row r="16" spans="1:10" ht="12.75">
      <c r="A16" s="113" t="s">
        <v>328</v>
      </c>
      <c r="B16" s="113"/>
      <c r="C16" s="113"/>
      <c r="D16" s="113"/>
      <c r="E16" s="113"/>
      <c r="F16" s="113"/>
      <c r="G16" s="113"/>
      <c r="H16" s="113"/>
      <c r="I16" s="113"/>
      <c r="J16" s="113"/>
    </row>
    <row r="17" spans="1:10" ht="12.75">
      <c r="A17" s="113"/>
      <c r="B17" s="113"/>
      <c r="C17" s="113"/>
      <c r="D17" s="113"/>
      <c r="E17" s="113"/>
      <c r="F17" s="113"/>
      <c r="G17" s="113"/>
      <c r="H17" s="113"/>
      <c r="I17" s="113"/>
      <c r="J17" s="113"/>
    </row>
    <row r="18" spans="1:10" ht="12.75">
      <c r="A18" s="113"/>
      <c r="B18" s="113"/>
      <c r="C18" s="113"/>
      <c r="D18" s="113"/>
      <c r="E18" s="113"/>
      <c r="F18" s="113"/>
      <c r="G18" s="113"/>
      <c r="H18" s="113"/>
      <c r="I18" s="113"/>
      <c r="J18" s="113"/>
    </row>
    <row r="19" spans="1:10" ht="12.75">
      <c r="A19" s="113"/>
      <c r="B19" s="113"/>
      <c r="C19" s="113"/>
      <c r="D19" s="113"/>
      <c r="E19" s="113"/>
      <c r="F19" s="113"/>
      <c r="G19" s="113"/>
      <c r="H19" s="113"/>
      <c r="I19" s="113"/>
      <c r="J19" s="113"/>
    </row>
    <row r="21" spans="1:10" ht="12.75">
      <c r="A21" s="113" t="s">
        <v>286</v>
      </c>
      <c r="B21" s="113"/>
      <c r="C21" s="113"/>
      <c r="D21" s="113"/>
      <c r="E21" s="113"/>
      <c r="F21" s="113"/>
      <c r="G21" s="113"/>
      <c r="H21" s="113"/>
      <c r="I21" s="113"/>
      <c r="J21" s="113"/>
    </row>
    <row r="22" spans="1:10" ht="12.75">
      <c r="A22" s="113"/>
      <c r="B22" s="113"/>
      <c r="C22" s="113"/>
      <c r="D22" s="113"/>
      <c r="E22" s="113"/>
      <c r="F22" s="113"/>
      <c r="G22" s="113"/>
      <c r="H22" s="113"/>
      <c r="I22" s="113"/>
      <c r="J22" s="113"/>
    </row>
    <row r="23" spans="1:10" ht="12.75">
      <c r="A23" s="113"/>
      <c r="B23" s="113"/>
      <c r="C23" s="113"/>
      <c r="D23" s="113"/>
      <c r="E23" s="113"/>
      <c r="F23" s="113"/>
      <c r="G23" s="113"/>
      <c r="H23" s="113"/>
      <c r="I23" s="113"/>
      <c r="J23" s="113"/>
    </row>
    <row r="24" spans="1:10" ht="12.75">
      <c r="A24" s="113" t="s">
        <v>287</v>
      </c>
      <c r="B24" s="113"/>
      <c r="C24" s="113"/>
      <c r="D24" s="113"/>
      <c r="E24" s="113"/>
      <c r="F24" s="113"/>
      <c r="G24" s="113"/>
      <c r="H24" s="113"/>
      <c r="I24" s="113"/>
      <c r="J24" s="113"/>
    </row>
    <row r="25" spans="1:10" ht="12.75">
      <c r="A25" s="113"/>
      <c r="B25" s="113"/>
      <c r="C25" s="113"/>
      <c r="D25" s="113"/>
      <c r="E25" s="113"/>
      <c r="F25" s="113"/>
      <c r="G25" s="113"/>
      <c r="H25" s="113"/>
      <c r="I25" s="113"/>
      <c r="J25" s="113"/>
    </row>
    <row r="26" spans="1:10" ht="12.75">
      <c r="A26" s="113"/>
      <c r="B26" s="113"/>
      <c r="C26" s="113"/>
      <c r="D26" s="113"/>
      <c r="E26" s="113"/>
      <c r="F26" s="113"/>
      <c r="G26" s="113"/>
      <c r="H26" s="113"/>
      <c r="I26" s="113"/>
      <c r="J26" s="113"/>
    </row>
    <row r="27" spans="1:10" ht="12.75">
      <c r="A27" s="113"/>
      <c r="B27" s="113"/>
      <c r="C27" s="113"/>
      <c r="D27" s="113"/>
      <c r="E27" s="113"/>
      <c r="F27" s="113"/>
      <c r="G27" s="113"/>
      <c r="H27" s="113"/>
      <c r="I27" s="113"/>
      <c r="J27" s="113"/>
    </row>
    <row r="29" ht="12.75">
      <c r="G29" s="23" t="s">
        <v>329</v>
      </c>
    </row>
  </sheetData>
  <sheetProtection password="CF63" sheet="1" selectLockedCells="1" selectUnlockedCells="1"/>
  <mergeCells count="5">
    <mergeCell ref="A4:J7"/>
    <mergeCell ref="A9:J14"/>
    <mergeCell ref="A16:J19"/>
    <mergeCell ref="A21:J23"/>
    <mergeCell ref="A24:J27"/>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31">
      <selection activeCell="L52" sqref="L52"/>
    </sheetView>
  </sheetViews>
  <sheetFormatPr defaultColWidth="9.140625" defaultRowHeight="12.75"/>
  <cols>
    <col min="2" max="2" width="14.28125" style="0" customWidth="1"/>
    <col min="11" max="11" width="13.8515625" style="0" bestFit="1" customWidth="1"/>
  </cols>
  <sheetData/>
  <sheetProtection password="CF1B" sheet="1" selectLockedCells="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Vermont Statutes Online</dc:title>
  <dc:subject/>
  <dc:creator>Authorized VT Tax User</dc:creator>
  <cp:keywords/>
  <dc:description/>
  <cp:lastModifiedBy>Gildersleeve, Teri</cp:lastModifiedBy>
  <cp:lastPrinted>2017-02-21T21:03:11Z</cp:lastPrinted>
  <dcterms:created xsi:type="dcterms:W3CDTF">2005-09-15T20:02:59Z</dcterms:created>
  <dcterms:modified xsi:type="dcterms:W3CDTF">2023-02-28T17:48:25Z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