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codeName="ThisWorkbook"/>
  <mc:AlternateContent xmlns:mc="http://schemas.openxmlformats.org/markup-compatibility/2006">
    <mc:Choice Requires="x15">
      <x15ac:absPath xmlns:x15ac="http://schemas.microsoft.com/office/spreadsheetml/2010/11/ac" url="C:\Users\tgilders\Documents\Sub Housing information\2022\"/>
    </mc:Choice>
  </mc:AlternateContent>
  <xr:revisionPtr revIDLastSave="0" documentId="8_{41929BDA-EADD-4FF6-B56F-FEDB42724464}" xr6:coauthVersionLast="47" xr6:coauthVersionMax="47" xr10:uidLastSave="{00000000-0000-0000-0000-000000000000}"/>
  <bookViews>
    <workbookView xWindow="-108" yWindow="-108" windowWidth="23256" windowHeight="12576" xr2:uid="{00000000-000D-0000-FFFF-FFFF00000000}"/>
  </bookViews>
  <sheets>
    <sheet name="Valuation" sheetId="1" r:id="rId1"/>
    <sheet name="lists" sheetId="2" r:id="rId2"/>
    <sheet name="readme" sheetId="4" r:id="rId3"/>
    <sheet name="Law" sheetId="5" r:id="rId4"/>
    <sheet name="Utility Services" sheetId="6" r:id="rId5"/>
    <sheet name="Link to GB-1183 Sub Hous Worksh" sheetId="7" r:id="rId6"/>
  </sheets>
  <definedNames>
    <definedName name="_xlnm._FilterDatabase" localSheetId="1" hidden="1">lists!$A$8:$P$268</definedName>
    <definedName name="and_Urban_Development" localSheetId="4">'Utility Services'!#REF!</definedName>
    <definedName name="Furnished_Utilities_and_Other_Services" localSheetId="4">'Utility Services'!#REF!</definedName>
    <definedName name="_xlnm.Print_Area" localSheetId="0">Valuation!$B$1:$O$55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266" i="2"/>
  <c r="I78" i="2"/>
  <c r="J78" i="2"/>
  <c r="I79" i="2"/>
  <c r="I80" i="2"/>
  <c r="I81" i="2"/>
  <c r="I82" i="2"/>
  <c r="J82" i="2"/>
  <c r="I83" i="2"/>
  <c r="J83" i="2"/>
  <c r="I84" i="2"/>
  <c r="J84" i="2"/>
  <c r="I85" i="2"/>
  <c r="J85" i="2"/>
  <c r="I86" i="2"/>
  <c r="J86" i="2"/>
  <c r="I87" i="2"/>
  <c r="J87" i="2"/>
  <c r="I88" i="2"/>
  <c r="J88" i="2"/>
  <c r="I89" i="2"/>
  <c r="I90" i="2"/>
  <c r="J90" i="2"/>
  <c r="I91" i="2"/>
  <c r="I92" i="2"/>
  <c r="J92" i="2"/>
  <c r="I93" i="2"/>
  <c r="I94" i="2"/>
  <c r="J94" i="2"/>
  <c r="I95" i="2"/>
  <c r="I96" i="2"/>
  <c r="I97" i="2"/>
  <c r="J97" i="2"/>
  <c r="I98" i="2"/>
  <c r="J98" i="2"/>
  <c r="I99" i="2"/>
  <c r="J99" i="2"/>
  <c r="I100" i="2"/>
  <c r="J100" i="2"/>
  <c r="I101" i="2"/>
  <c r="I102" i="2"/>
  <c r="I103" i="2"/>
  <c r="J103" i="2"/>
  <c r="I104" i="2"/>
  <c r="J104" i="2"/>
  <c r="I105" i="2"/>
  <c r="I106" i="2"/>
  <c r="J106" i="2"/>
  <c r="I107" i="2"/>
  <c r="J107" i="2"/>
  <c r="I108" i="2"/>
  <c r="J108" i="2"/>
  <c r="I109" i="2"/>
  <c r="I110" i="2"/>
  <c r="I111" i="2"/>
  <c r="J111" i="2"/>
  <c r="I112" i="2"/>
  <c r="J112" i="2"/>
  <c r="I113" i="2"/>
  <c r="J113" i="2"/>
  <c r="I114" i="2"/>
  <c r="I115" i="2"/>
  <c r="J115" i="2"/>
  <c r="I116" i="2"/>
  <c r="J116" i="2"/>
  <c r="I117" i="2"/>
  <c r="I118" i="2"/>
  <c r="J118" i="2"/>
  <c r="I119" i="2"/>
  <c r="I120" i="2"/>
  <c r="J120" i="2"/>
  <c r="I121" i="2"/>
  <c r="I122" i="2"/>
  <c r="J122" i="2"/>
  <c r="I123" i="2"/>
  <c r="J123" i="2"/>
  <c r="I124" i="2"/>
  <c r="J124" i="2"/>
  <c r="I125" i="2"/>
  <c r="J125" i="2"/>
  <c r="I126" i="2"/>
  <c r="J126" i="2"/>
  <c r="I127" i="2"/>
  <c r="I128" i="2"/>
  <c r="J128" i="2"/>
  <c r="I129" i="2"/>
  <c r="J129" i="2"/>
  <c r="I130" i="2"/>
  <c r="J130" i="2"/>
  <c r="I131" i="2"/>
  <c r="J131" i="2"/>
  <c r="I132" i="2"/>
  <c r="J132" i="2"/>
  <c r="I133" i="2"/>
  <c r="I134" i="2"/>
  <c r="J134" i="2"/>
  <c r="I135" i="2"/>
  <c r="I136" i="2"/>
  <c r="J136" i="2"/>
  <c r="I137" i="2"/>
  <c r="J137" i="2"/>
  <c r="I138" i="2"/>
  <c r="J138" i="2"/>
  <c r="I139" i="2"/>
  <c r="J139" i="2"/>
  <c r="I140" i="2"/>
  <c r="J140" i="2"/>
  <c r="I141" i="2"/>
  <c r="J141" i="2"/>
  <c r="I142" i="2"/>
  <c r="J142" i="2"/>
  <c r="I143" i="2"/>
  <c r="I144" i="2"/>
  <c r="J144" i="2"/>
  <c r="I145" i="2"/>
  <c r="J145" i="2"/>
  <c r="I146" i="2"/>
  <c r="J146" i="2"/>
  <c r="I147" i="2"/>
  <c r="J147" i="2"/>
  <c r="I148" i="2"/>
  <c r="J148" i="2"/>
  <c r="I149" i="2"/>
  <c r="I150" i="2"/>
  <c r="J150" i="2"/>
  <c r="I151" i="2"/>
  <c r="I152" i="2"/>
  <c r="J152" i="2"/>
  <c r="I153" i="2"/>
  <c r="J153" i="2"/>
  <c r="I154" i="2"/>
  <c r="J154" i="2"/>
  <c r="I155" i="2"/>
  <c r="J155" i="2"/>
  <c r="I156" i="2"/>
  <c r="J156" i="2"/>
  <c r="I157" i="2"/>
  <c r="J157" i="2"/>
  <c r="I158" i="2"/>
  <c r="J158" i="2"/>
  <c r="I159" i="2"/>
  <c r="J159" i="2"/>
  <c r="I160" i="2"/>
  <c r="J160" i="2"/>
  <c r="I161" i="2"/>
  <c r="J161" i="2"/>
  <c r="I162" i="2"/>
  <c r="J162" i="2"/>
  <c r="I163" i="2"/>
  <c r="J163" i="2"/>
  <c r="I164" i="2"/>
  <c r="J164" i="2"/>
  <c r="I165" i="2"/>
  <c r="J165" i="2"/>
  <c r="I166" i="2"/>
  <c r="J166" i="2"/>
  <c r="I167" i="2"/>
  <c r="I168" i="2"/>
  <c r="J168" i="2"/>
  <c r="I169" i="2"/>
  <c r="I170" i="2"/>
  <c r="J170" i="2"/>
  <c r="I171" i="2"/>
  <c r="J171" i="2"/>
  <c r="I172" i="2"/>
  <c r="J172" i="2"/>
  <c r="I173" i="2"/>
  <c r="J173" i="2"/>
  <c r="I174" i="2"/>
  <c r="J174" i="2"/>
  <c r="I175" i="2"/>
  <c r="I176" i="2"/>
  <c r="J176" i="2"/>
  <c r="I177" i="2"/>
  <c r="J177" i="2"/>
  <c r="I178" i="2"/>
  <c r="J178" i="2"/>
  <c r="I179" i="2"/>
  <c r="J179" i="2"/>
  <c r="I180" i="2"/>
  <c r="J180" i="2"/>
  <c r="I181" i="2"/>
  <c r="J181" i="2"/>
  <c r="I182" i="2"/>
  <c r="J182" i="2"/>
  <c r="I183" i="2"/>
  <c r="I184" i="2"/>
  <c r="J184" i="2"/>
  <c r="I185" i="2"/>
  <c r="J185" i="2"/>
  <c r="I186" i="2"/>
  <c r="J186" i="2"/>
  <c r="I187" i="2"/>
  <c r="J187" i="2"/>
  <c r="I188" i="2"/>
  <c r="J188" i="2"/>
  <c r="I189" i="2"/>
  <c r="J189" i="2"/>
  <c r="I190" i="2"/>
  <c r="J190" i="2"/>
  <c r="I191" i="2"/>
  <c r="I192" i="2"/>
  <c r="J192" i="2"/>
  <c r="I193" i="2"/>
  <c r="J193" i="2"/>
  <c r="I194" i="2"/>
  <c r="J194" i="2"/>
  <c r="I195" i="2"/>
  <c r="J195" i="2"/>
  <c r="I196" i="2"/>
  <c r="J196" i="2"/>
  <c r="I197" i="2"/>
  <c r="J197" i="2"/>
  <c r="I198" i="2"/>
  <c r="J198" i="2"/>
  <c r="I199" i="2"/>
  <c r="J199" i="2"/>
  <c r="I200" i="2"/>
  <c r="J200" i="2"/>
  <c r="I201" i="2"/>
  <c r="I202" i="2"/>
  <c r="J202" i="2"/>
  <c r="I203" i="2"/>
  <c r="J203" i="2"/>
  <c r="I204" i="2"/>
  <c r="J204" i="2"/>
  <c r="I205" i="2"/>
  <c r="J205" i="2"/>
  <c r="I206" i="2"/>
  <c r="J206" i="2"/>
  <c r="I207" i="2"/>
  <c r="J207" i="2"/>
  <c r="I208" i="2"/>
  <c r="I209" i="2"/>
  <c r="J209" i="2"/>
  <c r="I210" i="2"/>
  <c r="J210" i="2"/>
  <c r="I211" i="2"/>
  <c r="J211" i="2"/>
  <c r="I212" i="2"/>
  <c r="J212" i="2"/>
  <c r="I213" i="2"/>
  <c r="J213" i="2"/>
  <c r="I214" i="2"/>
  <c r="J214" i="2"/>
  <c r="I215" i="2"/>
  <c r="J215" i="2"/>
  <c r="I216" i="2"/>
  <c r="I217" i="2"/>
  <c r="I218" i="2"/>
  <c r="J218" i="2"/>
  <c r="I219" i="2"/>
  <c r="J219" i="2"/>
  <c r="I220" i="2"/>
  <c r="J220" i="2"/>
  <c r="I221" i="2"/>
  <c r="J221" i="2"/>
  <c r="I222" i="2"/>
  <c r="J222" i="2"/>
  <c r="I223" i="2"/>
  <c r="J223" i="2"/>
  <c r="I224" i="2"/>
  <c r="J224" i="2"/>
  <c r="I225" i="2"/>
  <c r="J225" i="2"/>
  <c r="I226" i="2"/>
  <c r="J226" i="2"/>
  <c r="I227" i="2"/>
  <c r="I228" i="2"/>
  <c r="I229" i="2"/>
  <c r="J229" i="2"/>
  <c r="I230" i="2"/>
  <c r="J230" i="2"/>
  <c r="I231" i="2"/>
  <c r="J231" i="2"/>
  <c r="I232" i="2"/>
  <c r="J232" i="2"/>
  <c r="I233" i="2"/>
  <c r="J233" i="2"/>
  <c r="I234" i="2"/>
  <c r="J234" i="2"/>
  <c r="I235" i="2"/>
  <c r="J235" i="2"/>
  <c r="I236" i="2"/>
  <c r="J236" i="2"/>
  <c r="I237" i="2"/>
  <c r="I238" i="2"/>
  <c r="J238" i="2"/>
  <c r="I239" i="2"/>
  <c r="J239" i="2"/>
  <c r="I240" i="2"/>
  <c r="J240" i="2"/>
  <c r="I241" i="2"/>
  <c r="J241" i="2"/>
  <c r="I242" i="2"/>
  <c r="J242" i="2"/>
  <c r="I243" i="2"/>
  <c r="J243" i="2"/>
  <c r="I244" i="2"/>
  <c r="I245" i="2"/>
  <c r="J245" i="2"/>
  <c r="I246" i="2"/>
  <c r="J246" i="2"/>
  <c r="I247" i="2"/>
  <c r="J247" i="2"/>
  <c r="I248" i="2"/>
  <c r="J248" i="2"/>
  <c r="I249" i="2"/>
  <c r="J249" i="2"/>
  <c r="I250" i="2"/>
  <c r="J250" i="2"/>
  <c r="I251" i="2"/>
  <c r="J251" i="2"/>
  <c r="I252" i="2"/>
  <c r="J252" i="2"/>
  <c r="I253" i="2"/>
  <c r="J253" i="2"/>
  <c r="I254" i="2"/>
  <c r="J254" i="2"/>
  <c r="I255" i="2"/>
  <c r="I256" i="2"/>
  <c r="J256" i="2"/>
  <c r="I257" i="2"/>
  <c r="J257" i="2"/>
  <c r="I258" i="2"/>
  <c r="J258" i="2"/>
  <c r="I259" i="2"/>
  <c r="I260" i="2"/>
  <c r="J260" i="2"/>
  <c r="I261" i="2"/>
  <c r="J261" i="2"/>
  <c r="I262" i="2"/>
  <c r="J262" i="2"/>
  <c r="I263" i="2"/>
  <c r="J263" i="2"/>
  <c r="I264" i="2"/>
  <c r="J264" i="2"/>
  <c r="I265" i="2"/>
  <c r="J265" i="2"/>
  <c r="J266" i="2"/>
  <c r="I267" i="2"/>
  <c r="J267" i="2"/>
  <c r="I268" i="2"/>
  <c r="J268"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I77" i="2"/>
  <c r="J77" i="2"/>
  <c r="J79" i="2"/>
  <c r="J80" i="2"/>
  <c r="J81" i="2"/>
  <c r="J89" i="2"/>
  <c r="J91" i="2"/>
  <c r="J93" i="2"/>
  <c r="J95" i="2"/>
  <c r="J96" i="2"/>
  <c r="J101" i="2"/>
  <c r="J102" i="2"/>
  <c r="J105" i="2"/>
  <c r="J109" i="2"/>
  <c r="J110" i="2"/>
  <c r="J114" i="2"/>
  <c r="J117" i="2"/>
  <c r="J119" i="2"/>
  <c r="J121" i="2"/>
  <c r="J127" i="2"/>
  <c r="J133" i="2"/>
  <c r="J135" i="2"/>
  <c r="J143" i="2"/>
  <c r="J149" i="2"/>
  <c r="J151" i="2"/>
  <c r="J167" i="2"/>
  <c r="J169" i="2"/>
  <c r="J175" i="2"/>
  <c r="J183" i="2"/>
  <c r="J191" i="2"/>
  <c r="J201" i="2"/>
  <c r="J208" i="2"/>
  <c r="J217" i="2"/>
  <c r="J227" i="2"/>
  <c r="J228" i="2"/>
  <c r="J237" i="2"/>
  <c r="J244" i="2"/>
  <c r="J255" i="2"/>
  <c r="J259" i="2"/>
  <c r="B4" i="2"/>
  <c r="J216" i="2"/>
  <c r="K36" i="1"/>
  <c r="D2" i="2"/>
  <c r="L4" i="2"/>
  <c r="M19" i="1"/>
  <c r="M23" i="1" s="1"/>
  <c r="F2" i="2"/>
  <c r="O4" i="2"/>
  <c r="F43" i="1"/>
  <c r="M44" i="1" s="1"/>
  <c r="G47" i="1" s="1"/>
  <c r="I51" i="1" s="1"/>
  <c r="H2" i="2"/>
  <c r="J2" i="2"/>
  <c r="L2" i="2"/>
  <c r="O2" i="2"/>
  <c r="B3" i="2"/>
  <c r="C5" i="1"/>
  <c r="D3" i="2"/>
  <c r="F3" i="2"/>
  <c r="H3" i="2"/>
  <c r="J3" i="2"/>
  <c r="L3" i="2"/>
  <c r="O3" i="2"/>
  <c r="E14" i="1"/>
  <c r="O23" i="1"/>
  <c r="F4" i="2"/>
  <c r="G19" i="1"/>
  <c r="G23" i="1" s="1"/>
  <c r="D4" i="2"/>
  <c r="E19" i="1"/>
  <c r="E23" i="1" s="1"/>
  <c r="G25" i="1" s="1"/>
  <c r="K25" i="1" s="1"/>
  <c r="H4" i="2"/>
  <c r="I19" i="1"/>
  <c r="I23" i="1"/>
  <c r="J4" i="2"/>
  <c r="K19" i="1"/>
  <c r="K23" i="1"/>
  <c r="G27" i="1" l="1"/>
  <c r="K27" i="1" s="1"/>
  <c r="K31" i="1" s="1"/>
  <c r="K38" i="1" s="1"/>
  <c r="D51" i="1" s="1"/>
  <c r="M51" i="1" s="1"/>
  <c r="D54" i="1" s="1"/>
  <c r="M54" i="1" s="1"/>
</calcChain>
</file>

<file path=xl/sharedStrings.xml><?xml version="1.0" encoding="utf-8"?>
<sst xmlns="http://schemas.openxmlformats.org/spreadsheetml/2006/main" count="1947" uniqueCount="1445">
  <si>
    <t>For residential rental property that is subject to a housing subsidy covenant or other legal restriction, imposed by a governmental, quasi-governmental, or public purpose entity, on rents that may be charged</t>
  </si>
  <si>
    <t xml:space="preserve">Click Link to go to:      </t>
  </si>
  <si>
    <t>Statute 32 V.S.A. §3481(1)</t>
  </si>
  <si>
    <t>Technical Bulletin TB-32</t>
  </si>
  <si>
    <t>Subsidized Housing Instructions</t>
  </si>
  <si>
    <t>Town/City:</t>
  </si>
  <si>
    <t>SPAN:</t>
  </si>
  <si>
    <t>TAX YEAR</t>
  </si>
  <si>
    <t>Assessment Date</t>
  </si>
  <si>
    <t>Property location:</t>
  </si>
  <si>
    <t xml:space="preserve"> </t>
  </si>
  <si>
    <t>Owner</t>
  </si>
  <si>
    <t>Total number of rental units.</t>
  </si>
  <si>
    <t>Studio</t>
  </si>
  <si>
    <t>ee</t>
  </si>
  <si>
    <t>1 Bdrm.</t>
  </si>
  <si>
    <t>2 Bdrm.</t>
  </si>
  <si>
    <t>3 Bdrm.</t>
  </si>
  <si>
    <t>4 Bdrm.</t>
  </si>
  <si>
    <t>Comm.</t>
  </si>
  <si>
    <t>Number of  each size unit:</t>
  </si>
  <si>
    <t>Monthly H.U.D. rents:</t>
  </si>
  <si>
    <t>(published Annually)</t>
  </si>
  <si>
    <t>Monthly Utility Adjustments:</t>
  </si>
  <si>
    <t>Gross Rent:</t>
  </si>
  <si>
    <t>Total Gross Monthly Rent for the property:</t>
  </si>
  <si>
    <t>Annualized</t>
  </si>
  <si>
    <t>HUD Rate</t>
  </si>
  <si>
    <t>Vacancy Allowance</t>
  </si>
  <si>
    <t>X</t>
  </si>
  <si>
    <t>=</t>
  </si>
  <si>
    <t>Plus Other Income from laundry, parking, air conditioning, etc.:</t>
  </si>
  <si>
    <t>Effective Annual Gross Income:</t>
  </si>
  <si>
    <t>Reported actual expenses</t>
  </si>
  <si>
    <t>(see attached audited owners statement)</t>
  </si>
  <si>
    <t>Property Taxes</t>
  </si>
  <si>
    <t>only fill this in if reported actual expenses included property taxes</t>
  </si>
  <si>
    <t>Expenses minus taxes</t>
  </si>
  <si>
    <t>Net Annual Operating Income:</t>
  </si>
  <si>
    <t>Base Capitalization Rate:</t>
  </si>
  <si>
    <t>(published annually)</t>
  </si>
  <si>
    <t>2021 Eff Tax Rate from PVR Annual Report</t>
  </si>
  <si>
    <t>Effective tax rate to use for cap rate determination:</t>
  </si>
  <si>
    <t>If not filled, will default to:</t>
  </si>
  <si>
    <t xml:space="preserve">          Total Capitalization Rate:</t>
  </si>
  <si>
    <t>Net Operating Income divided by the Total Capitalization Rate equals 100% Market Value</t>
  </si>
  <si>
    <t>divided by</t>
  </si>
  <si>
    <t>100% Market Value as of April 1, 2022</t>
  </si>
  <si>
    <t>LOA</t>
  </si>
  <si>
    <t>Listed Value</t>
  </si>
  <si>
    <t>times</t>
  </si>
  <si>
    <t>LOA - Enter whole number percentage, eg. 90 for ninety percent.  Level of Assessment is the overall ratio of assessed values to fair market values as of assessment date.  Determine by comparing arms-length sales prices to listed values for one year period prior to April 1, 2022.</t>
  </si>
  <si>
    <t>Town code result</t>
  </si>
  <si>
    <t>HUD0 Result</t>
  </si>
  <si>
    <t>HUD1 Result</t>
  </si>
  <si>
    <t>HUD2 Result</t>
  </si>
  <si>
    <t>HUD3 Result</t>
  </si>
  <si>
    <t>HUD4 Result</t>
  </si>
  <si>
    <t>ETR Result</t>
  </si>
  <si>
    <t>link cell</t>
  </si>
  <si>
    <t>result</t>
  </si>
  <si>
    <t>formula</t>
  </si>
  <si>
    <t>PVR Code</t>
  </si>
  <si>
    <t>Town1</t>
  </si>
  <si>
    <t>HUD0</t>
  </si>
  <si>
    <t>HUD1</t>
  </si>
  <si>
    <t>HUD2</t>
  </si>
  <si>
    <t>HUD3</t>
  </si>
  <si>
    <t>HUD4</t>
  </si>
  <si>
    <t>County</t>
  </si>
  <si>
    <t>ETR</t>
  </si>
  <si>
    <t>MIllETR</t>
  </si>
  <si>
    <t>CLA</t>
  </si>
  <si>
    <t>TNAME</t>
  </si>
  <si>
    <t>SCHEFTR_HS</t>
  </si>
  <si>
    <t>SCHEFTR_NR</t>
  </si>
  <si>
    <t>LOCAGR_EFTR</t>
  </si>
  <si>
    <t>MUN_EFTR</t>
  </si>
  <si>
    <t>Addison Town, Addison County</t>
  </si>
  <si>
    <t>ADDISON</t>
  </si>
  <si>
    <t>Addison</t>
  </si>
  <si>
    <t>1.5896</t>
  </si>
  <si>
    <t>1.5301</t>
  </si>
  <si>
    <t>0.0019</t>
  </si>
  <si>
    <t>0.4075</t>
  </si>
  <si>
    <t>Albany Town, Orleans County</t>
  </si>
  <si>
    <t>ORLEANS</t>
  </si>
  <si>
    <t>Albany</t>
  </si>
  <si>
    <t>1.2332</t>
  </si>
  <si>
    <t>1.5909</t>
  </si>
  <si>
    <t>0.0075</t>
  </si>
  <si>
    <t>0.589</t>
  </si>
  <si>
    <t>Alburgh Town, Grand Isle County</t>
  </si>
  <si>
    <t>GRAND ISLE</t>
  </si>
  <si>
    <t>Alburgh</t>
  </si>
  <si>
    <t>1.4092</t>
  </si>
  <si>
    <t>1.5173</t>
  </si>
  <si>
    <t>0.0021</t>
  </si>
  <si>
    <t>0.4282</t>
  </si>
  <si>
    <t>Andover Town, Windsor County</t>
  </si>
  <si>
    <t>WINDSOR</t>
  </si>
  <si>
    <t>Andover</t>
  </si>
  <si>
    <t>1.4146</t>
  </si>
  <si>
    <t>1.5036</t>
  </si>
  <si>
    <t>0</t>
  </si>
  <si>
    <t>0.4619</t>
  </si>
  <si>
    <t>Arlington Town, Bennington County</t>
  </si>
  <si>
    <t>BENNINGTON</t>
  </si>
  <si>
    <t>Arlington</t>
  </si>
  <si>
    <t>1.4466</t>
  </si>
  <si>
    <t>1.4757</t>
  </si>
  <si>
    <t>0.0045</t>
  </si>
  <si>
    <t>0.2822</t>
  </si>
  <si>
    <t>Athens Town, Windham County</t>
  </si>
  <si>
    <t>WINDHAM</t>
  </si>
  <si>
    <t>Athens</t>
  </si>
  <si>
    <t>1.4541</t>
  </si>
  <si>
    <t>1.3336</t>
  </si>
  <si>
    <t>1.0605</t>
  </si>
  <si>
    <t>Averill Town, Essex County</t>
  </si>
  <si>
    <t>ESSEX</t>
  </si>
  <si>
    <t>Averill</t>
  </si>
  <si>
    <t>0.9985</t>
  </si>
  <si>
    <t>1.6091</t>
  </si>
  <si>
    <t>0.1359</t>
  </si>
  <si>
    <t>Avery's Gore, Essex County</t>
  </si>
  <si>
    <t>Averys Gore</t>
  </si>
  <si>
    <t>Bakersfield Town, Franklin County</t>
  </si>
  <si>
    <t>FRANKLIN</t>
  </si>
  <si>
    <t>Bakersfield</t>
  </si>
  <si>
    <t>1.3128</t>
  </si>
  <si>
    <t>1.538</t>
  </si>
  <si>
    <t>0.5066</t>
  </si>
  <si>
    <t>Baltimore Town, Windsor County</t>
  </si>
  <si>
    <t>Baltimore</t>
  </si>
  <si>
    <t>1.3178</t>
  </si>
  <si>
    <t>1.4009</t>
  </si>
  <si>
    <t>0.0099</t>
  </si>
  <si>
    <t>0.3293</t>
  </si>
  <si>
    <t>Barnard Town, Windsor County</t>
  </si>
  <si>
    <t>Barnard</t>
  </si>
  <si>
    <t>1.5407</t>
  </si>
  <si>
    <t>1.5369</t>
  </si>
  <si>
    <t>0.4314</t>
  </si>
  <si>
    <t>Barnet Town, Caledonia County</t>
  </si>
  <si>
    <t>CALEDONIA</t>
  </si>
  <si>
    <t>Barnet</t>
  </si>
  <si>
    <t>1.8572</t>
  </si>
  <si>
    <t>1.7639</t>
  </si>
  <si>
    <t>0.0033</t>
  </si>
  <si>
    <t>0.6419</t>
  </si>
  <si>
    <t>Barre City, Washington County</t>
  </si>
  <si>
    <t>WASHINGTON</t>
  </si>
  <si>
    <t>Barre City</t>
  </si>
  <si>
    <t>1.3031</t>
  </si>
  <si>
    <t>1.55</t>
  </si>
  <si>
    <t>0.0177</t>
  </si>
  <si>
    <t>1.811</t>
  </si>
  <si>
    <t>Barre Town, Washington County</t>
  </si>
  <si>
    <t>Barre Town</t>
  </si>
  <si>
    <t>1.2755</t>
  </si>
  <si>
    <t>1.5174</t>
  </si>
  <si>
    <t>0.0023</t>
  </si>
  <si>
    <t>0.7385</t>
  </si>
  <si>
    <t>Barton Town, Orleans County</t>
  </si>
  <si>
    <t>Barton</t>
  </si>
  <si>
    <t>1.185</t>
  </si>
  <si>
    <t>1.5056</t>
  </si>
  <si>
    <t>0.0024</t>
  </si>
  <si>
    <t>0.2543</t>
  </si>
  <si>
    <t>Belvidere Town, Lamoille County</t>
  </si>
  <si>
    <t>LAMOILLE</t>
  </si>
  <si>
    <t>Belvidere</t>
  </si>
  <si>
    <t>1.445</t>
  </si>
  <si>
    <t>1.532</t>
  </si>
  <si>
    <t>0.4618</t>
  </si>
  <si>
    <t>Bennington Town, Bennington County</t>
  </si>
  <si>
    <t>Bennington</t>
  </si>
  <si>
    <t>1.2665</t>
  </si>
  <si>
    <t>1.4677</t>
  </si>
  <si>
    <t>0.0059</t>
  </si>
  <si>
    <t>0.6944</t>
  </si>
  <si>
    <t>Benson Town, Rutland County</t>
  </si>
  <si>
    <t>RUTLAND</t>
  </si>
  <si>
    <t>Benson</t>
  </si>
  <si>
    <t>1.4344</t>
  </si>
  <si>
    <t>1.6079</t>
  </si>
  <si>
    <t>0.0009</t>
  </si>
  <si>
    <t>0.7703</t>
  </si>
  <si>
    <t>Berkshire Town, Franklin County</t>
  </si>
  <si>
    <t>Berkshire</t>
  </si>
  <si>
    <t>1.2848</t>
  </si>
  <si>
    <t>1.5057</t>
  </si>
  <si>
    <t>0.0039</t>
  </si>
  <si>
    <t>0.4961</t>
  </si>
  <si>
    <t>Berlin Town, Washington County</t>
  </si>
  <si>
    <t>Berlin</t>
  </si>
  <si>
    <t>1.4968</t>
  </si>
  <si>
    <t>1.4065</t>
  </si>
  <si>
    <t>0.0022</t>
  </si>
  <si>
    <t>0.5639</t>
  </si>
  <si>
    <t>Bethel Town, Windsor County</t>
  </si>
  <si>
    <t>Bethel</t>
  </si>
  <si>
    <t>1.5205</t>
  </si>
  <si>
    <t>1.5396</t>
  </si>
  <si>
    <t>0.004</t>
  </si>
  <si>
    <t>1.012</t>
  </si>
  <si>
    <t>Bloomfield Town, Essex County</t>
  </si>
  <si>
    <t>Bloomfield</t>
  </si>
  <si>
    <t>1.5609</t>
  </si>
  <si>
    <t>1.6422</t>
  </si>
  <si>
    <t>0.0047</t>
  </si>
  <si>
    <t>0.4352</t>
  </si>
  <si>
    <t>Bolton Town, Chittenden County</t>
  </si>
  <si>
    <t>CHITTENDEN</t>
  </si>
  <si>
    <t>Bolton</t>
  </si>
  <si>
    <t>1.4096</t>
  </si>
  <si>
    <t>1.5372</t>
  </si>
  <si>
    <t>0.5819</t>
  </si>
  <si>
    <t>Bradford Town, Orange County</t>
  </si>
  <si>
    <t>ORANGE</t>
  </si>
  <si>
    <t>Bradford</t>
  </si>
  <si>
    <t>1.4508</t>
  </si>
  <si>
    <t>1.4673</t>
  </si>
  <si>
    <t>0.0193</t>
  </si>
  <si>
    <t>0.8295</t>
  </si>
  <si>
    <t>Braintree Town, Orange County</t>
  </si>
  <si>
    <t>Braintree</t>
  </si>
  <si>
    <t>1.5899</t>
  </si>
  <si>
    <t>1.6217</t>
  </si>
  <si>
    <t>0.912</t>
  </si>
  <si>
    <t>Brandon Town, Rutland County</t>
  </si>
  <si>
    <t>Brandon</t>
  </si>
  <si>
    <t>1.2896</t>
  </si>
  <si>
    <t>1.5214</t>
  </si>
  <si>
    <t>0.0058</t>
  </si>
  <si>
    <t>0.8989</t>
  </si>
  <si>
    <t>Brattleboro Town, Windham County</t>
  </si>
  <si>
    <t>Brattleboro</t>
  </si>
  <si>
    <t>1.6142</t>
  </si>
  <si>
    <t>1.5137</t>
  </si>
  <si>
    <t>0.001</t>
  </si>
  <si>
    <t>1.2183</t>
  </si>
  <si>
    <t>Bridgewater Town, Windsor County</t>
  </si>
  <si>
    <t>Bridgewater</t>
  </si>
  <si>
    <t>1.4536</t>
  </si>
  <si>
    <t>1.4503</t>
  </si>
  <si>
    <t>0.0018</t>
  </si>
  <si>
    <t>0.368</t>
  </si>
  <si>
    <t>Bridport Town, Addison County</t>
  </si>
  <si>
    <t>Bridport</t>
  </si>
  <si>
    <t>1.6208</t>
  </si>
  <si>
    <t>1.585</t>
  </si>
  <si>
    <t>0.0037</t>
  </si>
  <si>
    <t>0.7254</t>
  </si>
  <si>
    <t>Brighton Town, Essex County</t>
  </si>
  <si>
    <t>Brighton</t>
  </si>
  <si>
    <t>1.4855</t>
  </si>
  <si>
    <t>1.4785</t>
  </si>
  <si>
    <t>0.0057</t>
  </si>
  <si>
    <t>0.628</t>
  </si>
  <si>
    <t>Bristol Town, Addison County</t>
  </si>
  <si>
    <t>Bristol</t>
  </si>
  <si>
    <t>1.5419</t>
  </si>
  <si>
    <t>1.5274</t>
  </si>
  <si>
    <t>0.0038</t>
  </si>
  <si>
    <t>0.6335</t>
  </si>
  <si>
    <t>Brookfield Town, Orange County</t>
  </si>
  <si>
    <t>Brookfield</t>
  </si>
  <si>
    <t>1.5149</t>
  </si>
  <si>
    <t>1.5454</t>
  </si>
  <si>
    <t>0.0034</t>
  </si>
  <si>
    <t>0.4691</t>
  </si>
  <si>
    <t>Brookline Town, Windham County</t>
  </si>
  <si>
    <t>Brookline</t>
  </si>
  <si>
    <t>1.7652</t>
  </si>
  <si>
    <t>1.5659</t>
  </si>
  <si>
    <t>0.0015</t>
  </si>
  <si>
    <t>0.3949</t>
  </si>
  <si>
    <t>Brownington Town, Orleans County</t>
  </si>
  <si>
    <t>Brownington</t>
  </si>
  <si>
    <t>1.1925</t>
  </si>
  <si>
    <t>1.5248</t>
  </si>
  <si>
    <t>0.0086</t>
  </si>
  <si>
    <t>0.7658</t>
  </si>
  <si>
    <t>Brunswick Town, Essex County</t>
  </si>
  <si>
    <t>Brunswick</t>
  </si>
  <si>
    <t>1.4223</t>
  </si>
  <si>
    <t>1.4967</t>
  </si>
  <si>
    <t>0.0264</t>
  </si>
  <si>
    <t>Buels gore, Chittenden County</t>
  </si>
  <si>
    <t>Buels Gore</t>
  </si>
  <si>
    <t>1.0701</t>
  </si>
  <si>
    <t>1.7247</t>
  </si>
  <si>
    <t>Burke Town, Caledonia County</t>
  </si>
  <si>
    <t>Burke</t>
  </si>
  <si>
    <t>1.3144</t>
  </si>
  <si>
    <t>1.4866</t>
  </si>
  <si>
    <t>0.5506</t>
  </si>
  <si>
    <t>Burlington City, Chittenden County</t>
  </si>
  <si>
    <t>Burlington</t>
  </si>
  <si>
    <t>1.4756</t>
  </si>
  <si>
    <t>1.5519</t>
  </si>
  <si>
    <t>0.0003</t>
  </si>
  <si>
    <t>0.699</t>
  </si>
  <si>
    <t>Cabot Town, Washington County</t>
  </si>
  <si>
    <t>Cabot</t>
  </si>
  <si>
    <t>1.5103</t>
  </si>
  <si>
    <t>1.4579</t>
  </si>
  <si>
    <t>0.0026</t>
  </si>
  <si>
    <t>0.5635</t>
  </si>
  <si>
    <t>Calais Town, Washington County</t>
  </si>
  <si>
    <t>Calais</t>
  </si>
  <si>
    <t>1.6012</t>
  </si>
  <si>
    <t>1.5043</t>
  </si>
  <si>
    <t>0.0056</t>
  </si>
  <si>
    <t>0.6447</t>
  </si>
  <si>
    <t>Cambridge Town, Lamoille County</t>
  </si>
  <si>
    <t>Cambridge</t>
  </si>
  <si>
    <t>1.4098</t>
  </si>
  <si>
    <t>1.5517</t>
  </si>
  <si>
    <t>0.003</t>
  </si>
  <si>
    <t>0.3866</t>
  </si>
  <si>
    <t>Canaan Town, Essex County</t>
  </si>
  <si>
    <t>Canaan</t>
  </si>
  <si>
    <t>1.6358</t>
  </si>
  <si>
    <t>1.5834</t>
  </si>
  <si>
    <t>0.9022</t>
  </si>
  <si>
    <t>Castleton Town, Rutland County</t>
  </si>
  <si>
    <t>Castleton</t>
  </si>
  <si>
    <t>1.3887</t>
  </si>
  <si>
    <t>1.5573</t>
  </si>
  <si>
    <t>0.0053</t>
  </si>
  <si>
    <t>0.3697</t>
  </si>
  <si>
    <t>Cavendish Town, Windsor County</t>
  </si>
  <si>
    <t>Cavendish</t>
  </si>
  <si>
    <t>1.4147</t>
  </si>
  <si>
    <t>1.5034</t>
  </si>
  <si>
    <t>0.4579</t>
  </si>
  <si>
    <t>Charleston Town, Orleans County</t>
  </si>
  <si>
    <t>Charleston</t>
  </si>
  <si>
    <t>1.3263</t>
  </si>
  <si>
    <t>1.4837</t>
  </si>
  <si>
    <t>0.583</t>
  </si>
  <si>
    <t>Charlotte Town, Chittenden County</t>
  </si>
  <si>
    <t>Charlotte</t>
  </si>
  <si>
    <t>1.4239</t>
  </si>
  <si>
    <t>1.5678</t>
  </si>
  <si>
    <t>0.0005</t>
  </si>
  <si>
    <t>0.1863</t>
  </si>
  <si>
    <t>Chelsea Town, Orange County</t>
  </si>
  <si>
    <t>Chelsea</t>
  </si>
  <si>
    <t>1.5208</t>
  </si>
  <si>
    <t>1.4966</t>
  </si>
  <si>
    <t>0.6554</t>
  </si>
  <si>
    <t>Chester Town, Windsor County</t>
  </si>
  <si>
    <t>Chester</t>
  </si>
  <si>
    <t>1.4531</t>
  </si>
  <si>
    <t>1.5444</t>
  </si>
  <si>
    <t>0.0052</t>
  </si>
  <si>
    <t>0.8214</t>
  </si>
  <si>
    <t>Chittenden Town, Rutland County</t>
  </si>
  <si>
    <t>Chittenden</t>
  </si>
  <si>
    <t>1.4378</t>
  </si>
  <si>
    <t>1.5199</t>
  </si>
  <si>
    <t>0.5267</t>
  </si>
  <si>
    <t>Clarendon Town, Rutland County</t>
  </si>
  <si>
    <t>Clarendon</t>
  </si>
  <si>
    <t>1.499</t>
  </si>
  <si>
    <t>1.555</t>
  </si>
  <si>
    <t>0.4882</t>
  </si>
  <si>
    <t>Colchester Town, Chittenden County</t>
  </si>
  <si>
    <t>Colchester</t>
  </si>
  <si>
    <t>1.2782</t>
  </si>
  <si>
    <t>1.4939</t>
  </si>
  <si>
    <t>0.4472</t>
  </si>
  <si>
    <t>Concord Town, Essex County</t>
  </si>
  <si>
    <t>Concord</t>
  </si>
  <si>
    <t>1.3605</t>
  </si>
  <si>
    <t>1.5385</t>
  </si>
  <si>
    <t>0.7175</t>
  </si>
  <si>
    <t>Corinth Town, Orange County</t>
  </si>
  <si>
    <t>Corinth</t>
  </si>
  <si>
    <t>1.4252</t>
  </si>
  <si>
    <t>1.5423</t>
  </si>
  <si>
    <t>0.6424</t>
  </si>
  <si>
    <t>Cornwall Town, Addison County</t>
  </si>
  <si>
    <t>Cornwall</t>
  </si>
  <si>
    <t>1.5701</t>
  </si>
  <si>
    <t>1.5355</t>
  </si>
  <si>
    <t>0.0011</t>
  </si>
  <si>
    <t>0.3496</t>
  </si>
  <si>
    <t>Coventry Town, Orleans County</t>
  </si>
  <si>
    <t>Coventry</t>
  </si>
  <si>
    <t>1.04</t>
  </si>
  <si>
    <t>1.1923</t>
  </si>
  <si>
    <t>Craftsbury Town, Orleans County</t>
  </si>
  <si>
    <t>Craftsbury</t>
  </si>
  <si>
    <t>1.5998</t>
  </si>
  <si>
    <t>1.5696</t>
  </si>
  <si>
    <t>0.0025</t>
  </si>
  <si>
    <t>0.5123</t>
  </si>
  <si>
    <t>Danby Town, Rutland County</t>
  </si>
  <si>
    <t>Danby</t>
  </si>
  <si>
    <t>1.4275</t>
  </si>
  <si>
    <t>1.479</t>
  </si>
  <si>
    <t>0.002</t>
  </si>
  <si>
    <t>0.578</t>
  </si>
  <si>
    <t>Danville Town, Caledonia County</t>
  </si>
  <si>
    <t>Danville</t>
  </si>
  <si>
    <t>1.4745</t>
  </si>
  <si>
    <t>1.5322</t>
  </si>
  <si>
    <t>0.5313</t>
  </si>
  <si>
    <t>Derby Town, Orleans County</t>
  </si>
  <si>
    <t>Derby</t>
  </si>
  <si>
    <t>1.2916</t>
  </si>
  <si>
    <t>1.5622</t>
  </si>
  <si>
    <t>0.0611</t>
  </si>
  <si>
    <t>0.3177</t>
  </si>
  <si>
    <t>Dorset Town, Bennington County</t>
  </si>
  <si>
    <t>Dorset</t>
  </si>
  <si>
    <t>1.3862</t>
  </si>
  <si>
    <t>1.436</t>
  </si>
  <si>
    <t>0.0017</t>
  </si>
  <si>
    <t>0.2959</t>
  </si>
  <si>
    <t>Dover Town, Windham County</t>
  </si>
  <si>
    <t>Dover</t>
  </si>
  <si>
    <t>1.5948</t>
  </si>
  <si>
    <t>1.4947</t>
  </si>
  <si>
    <t>0.0001</t>
  </si>
  <si>
    <t>0.3845</t>
  </si>
  <si>
    <t>Dummerston Town, Windham County</t>
  </si>
  <si>
    <t>Dummerston</t>
  </si>
  <si>
    <t>1.6454</t>
  </si>
  <si>
    <t>1.5429</t>
  </si>
  <si>
    <t>0.3387</t>
  </si>
  <si>
    <t>Duxbury Town, Washington County</t>
  </si>
  <si>
    <t>Duxbury</t>
  </si>
  <si>
    <t>1.5054</t>
  </si>
  <si>
    <t>0.0016</t>
  </si>
  <si>
    <t>0.5967</t>
  </si>
  <si>
    <t>East Haven Town, Essex County</t>
  </si>
  <si>
    <t>East Haven</t>
  </si>
  <si>
    <t>1.5531</t>
  </si>
  <si>
    <t>1.6338</t>
  </si>
  <si>
    <t>0.7925</t>
  </si>
  <si>
    <t>East Montpelier Town, Washington County</t>
  </si>
  <si>
    <t>East Montpelier</t>
  </si>
  <si>
    <t>1.6387</t>
  </si>
  <si>
    <t>1.5401</t>
  </si>
  <si>
    <t>0.5908</t>
  </si>
  <si>
    <t>Eden Town, Lamoille County</t>
  </si>
  <si>
    <t>Eden</t>
  </si>
  <si>
    <t>1.5302</t>
  </si>
  <si>
    <t>1.6224</t>
  </si>
  <si>
    <t>0.0032</t>
  </si>
  <si>
    <t>0.6261</t>
  </si>
  <si>
    <t>Elmore Town, Lamoille County</t>
  </si>
  <si>
    <t>Elmore</t>
  </si>
  <si>
    <t>1.2829</t>
  </si>
  <si>
    <t>1.3741</t>
  </si>
  <si>
    <t>0.3557</t>
  </si>
  <si>
    <t>Enosburgh Town, Franklin County</t>
  </si>
  <si>
    <t>Enosburgh</t>
  </si>
  <si>
    <t>1.2549</t>
  </si>
  <si>
    <t>1.5086</t>
  </si>
  <si>
    <t>0.0065</t>
  </si>
  <si>
    <t>0.3608</t>
  </si>
  <si>
    <t>Essex County Unified UTGM</t>
  </si>
  <si>
    <t>Essex County Unified UTG</t>
  </si>
  <si>
    <t>Essex Town, Chittenden County</t>
  </si>
  <si>
    <t>Essex Town</t>
  </si>
  <si>
    <t>1.4085</t>
  </si>
  <si>
    <t>1.5404</t>
  </si>
  <si>
    <t>0.4667</t>
  </si>
  <si>
    <t>Fair Haven Town, Rutland County</t>
  </si>
  <si>
    <t>Fair Haven</t>
  </si>
  <si>
    <t>1.3596</t>
  </si>
  <si>
    <t>1.5246</t>
  </si>
  <si>
    <t>1.1906</t>
  </si>
  <si>
    <t>Fairfax Town, Franklin County</t>
  </si>
  <si>
    <t>Fairfax</t>
  </si>
  <si>
    <t>1.2464</t>
  </si>
  <si>
    <t>1.5541</t>
  </si>
  <si>
    <t>0.5063</t>
  </si>
  <si>
    <t>Fairfield Town, Franklin County</t>
  </si>
  <si>
    <t>Fairfield</t>
  </si>
  <si>
    <t>1.4409</t>
  </si>
  <si>
    <t>1.5578</t>
  </si>
  <si>
    <t>0.5687</t>
  </si>
  <si>
    <t>Fairlee Town, Orange County</t>
  </si>
  <si>
    <t>Fairlee</t>
  </si>
  <si>
    <t>1.9095</t>
  </si>
  <si>
    <t>1.5735</t>
  </si>
  <si>
    <t>0.0004</t>
  </si>
  <si>
    <t>0.5333</t>
  </si>
  <si>
    <t>Fayston Town, Washington County</t>
  </si>
  <si>
    <t>Fayston</t>
  </si>
  <si>
    <t>1.5996</t>
  </si>
  <si>
    <t>1.5618</t>
  </si>
  <si>
    <t>0.0002</t>
  </si>
  <si>
    <t>0.2692</t>
  </si>
  <si>
    <t>Ferdinand Town, Essex County</t>
  </si>
  <si>
    <t>Ferdinand</t>
  </si>
  <si>
    <t>Ferrisburgh Town, Addison County</t>
  </si>
  <si>
    <t>Ferrisburgh</t>
  </si>
  <si>
    <t>1.6182</t>
  </si>
  <si>
    <t>1.5582</t>
  </si>
  <si>
    <t>0.3136</t>
  </si>
  <si>
    <t>Fletcher Town, Franklin County</t>
  </si>
  <si>
    <t>Fletcher</t>
  </si>
  <si>
    <t>1.4599</t>
  </si>
  <si>
    <t>1.5699</t>
  </si>
  <si>
    <t>0.6899</t>
  </si>
  <si>
    <t>Franklin Town, Franklin County</t>
  </si>
  <si>
    <t>Franklin</t>
  </si>
  <si>
    <t>1.2732</t>
  </si>
  <si>
    <t>1.5216</t>
  </si>
  <si>
    <t>0.318</t>
  </si>
  <si>
    <t>Georgia Town, Franklin County</t>
  </si>
  <si>
    <t>Georgia</t>
  </si>
  <si>
    <t>1.3565</t>
  </si>
  <si>
    <t>1.5491</t>
  </si>
  <si>
    <t>0.2728</t>
  </si>
  <si>
    <t>Glastenbury Town, Bennington County</t>
  </si>
  <si>
    <t>Glastenbury</t>
  </si>
  <si>
    <t>0.994</t>
  </si>
  <si>
    <t>1.6028</t>
  </si>
  <si>
    <t>0.747</t>
  </si>
  <si>
    <t>Glover Town, Orleans County</t>
  </si>
  <si>
    <t>Glover</t>
  </si>
  <si>
    <t>1.1758</t>
  </si>
  <si>
    <t>1.4835</t>
  </si>
  <si>
    <t>0.5282</t>
  </si>
  <si>
    <t>Goshen Town, Addison County</t>
  </si>
  <si>
    <t>Goshen</t>
  </si>
  <si>
    <t>1.3538</t>
  </si>
  <si>
    <t>1.5975</t>
  </si>
  <si>
    <t>0.8572</t>
  </si>
  <si>
    <t>Grafton Town, Windham County</t>
  </si>
  <si>
    <t>Grafton</t>
  </si>
  <si>
    <t>1.7257</t>
  </si>
  <si>
    <t>1.5831</t>
  </si>
  <si>
    <t>0.0152</t>
  </si>
  <si>
    <t>0.7302</t>
  </si>
  <si>
    <t>Granby Town, Essex County</t>
  </si>
  <si>
    <t>Granby</t>
  </si>
  <si>
    <t>1.1871</t>
  </si>
  <si>
    <t>1.5739</t>
  </si>
  <si>
    <t>0.4073</t>
  </si>
  <si>
    <t>Grand Isle Town, Grand Isle County</t>
  </si>
  <si>
    <t>Grand Isle</t>
  </si>
  <si>
    <t>1.5303</t>
  </si>
  <si>
    <t>1.5464</t>
  </si>
  <si>
    <t>0.2691</t>
  </si>
  <si>
    <t>Granville Town, Addison County</t>
  </si>
  <si>
    <t>Granville</t>
  </si>
  <si>
    <t>1.6015</t>
  </si>
  <si>
    <t>1.5087</t>
  </si>
  <si>
    <t>0.4987</t>
  </si>
  <si>
    <t>Greensboro Town, Orleans County</t>
  </si>
  <si>
    <t>Greensboro</t>
  </si>
  <si>
    <t>1.5839</t>
  </si>
  <si>
    <t>1.5232</t>
  </si>
  <si>
    <t>0.5879</t>
  </si>
  <si>
    <t>Groton Town, Caledonia County</t>
  </si>
  <si>
    <t>Groton</t>
  </si>
  <si>
    <t>1.4626</t>
  </si>
  <si>
    <t>1.579</t>
  </si>
  <si>
    <t>0.5732</t>
  </si>
  <si>
    <t>Guildhall Town, Essex County</t>
  </si>
  <si>
    <t>Guildhall</t>
  </si>
  <si>
    <t>1.1179</t>
  </si>
  <si>
    <t>1.4826</t>
  </si>
  <si>
    <t>0.2963</t>
  </si>
  <si>
    <t>Guilford Town, Windham County</t>
  </si>
  <si>
    <t>Guilford</t>
  </si>
  <si>
    <t>1.6562</t>
  </si>
  <si>
    <t>1.5526</t>
  </si>
  <si>
    <t>0.6453</t>
  </si>
  <si>
    <t>Halifax Town, Windham County</t>
  </si>
  <si>
    <t>Halifax</t>
  </si>
  <si>
    <t>1.465</t>
  </si>
  <si>
    <t>1.5611</t>
  </si>
  <si>
    <t>0.0063</t>
  </si>
  <si>
    <t>1.1222</t>
  </si>
  <si>
    <t>Hancock Town, Addison County</t>
  </si>
  <si>
    <t>Hancock</t>
  </si>
  <si>
    <t>1.721</t>
  </si>
  <si>
    <t>1.6214</t>
  </si>
  <si>
    <t>0.7537</t>
  </si>
  <si>
    <t>Hardwick Town, Caledonia County</t>
  </si>
  <si>
    <t>Hardwick</t>
  </si>
  <si>
    <t>1.5727</t>
  </si>
  <si>
    <t>1.5146</t>
  </si>
  <si>
    <t>0.0092</t>
  </si>
  <si>
    <t>1.1486</t>
  </si>
  <si>
    <t>Hartford Town, Windsor County</t>
  </si>
  <si>
    <t>Hartford</t>
  </si>
  <si>
    <t>1.3938</t>
  </si>
  <si>
    <t>1.4747</t>
  </si>
  <si>
    <t>0.8904</t>
  </si>
  <si>
    <t>Hartland Town, Windsor County</t>
  </si>
  <si>
    <t>Hartland</t>
  </si>
  <si>
    <t>1.5673</t>
  </si>
  <si>
    <t>1.446</t>
  </si>
  <si>
    <t>0.0167</t>
  </si>
  <si>
    <t>0.5169</t>
  </si>
  <si>
    <t>Highgate Town, Franklin County</t>
  </si>
  <si>
    <t>Highgate</t>
  </si>
  <si>
    <t>1.5241</t>
  </si>
  <si>
    <t>0.0027</t>
  </si>
  <si>
    <t>0.3693</t>
  </si>
  <si>
    <t>Hinesburg Town, Chittenden County</t>
  </si>
  <si>
    <t>Hinesburg</t>
  </si>
  <si>
    <t>1.3698</t>
  </si>
  <si>
    <t>1.5085</t>
  </si>
  <si>
    <t>0.0008</t>
  </si>
  <si>
    <t>0.5005</t>
  </si>
  <si>
    <t>Holland Town, Orleans County</t>
  </si>
  <si>
    <t>Holland</t>
  </si>
  <si>
    <t>1.2421</t>
  </si>
  <si>
    <t>1.4522</t>
  </si>
  <si>
    <t>0.8154</t>
  </si>
  <si>
    <t>Hubbardton Town, Rutland County</t>
  </si>
  <si>
    <t>Hubbardton</t>
  </si>
  <si>
    <t>1.3413</t>
  </si>
  <si>
    <t>1.504</t>
  </si>
  <si>
    <t>0.6992</t>
  </si>
  <si>
    <t>Huntington Town, Chittenden County</t>
  </si>
  <si>
    <t>Huntington</t>
  </si>
  <si>
    <t>1.379</t>
  </si>
  <si>
    <t>1.5039</t>
  </si>
  <si>
    <t>0.6722</t>
  </si>
  <si>
    <t>Hyde Park Town, Lamoille County</t>
  </si>
  <si>
    <t>Hyde Park</t>
  </si>
  <si>
    <t>1.4209</t>
  </si>
  <si>
    <t>1.506</t>
  </si>
  <si>
    <t>0.714</t>
  </si>
  <si>
    <t>Ira Town, Rutland County</t>
  </si>
  <si>
    <t>Ira</t>
  </si>
  <si>
    <t>1.3396</t>
  </si>
  <si>
    <t>1.5014</t>
  </si>
  <si>
    <t>0.646</t>
  </si>
  <si>
    <t>Irasburg Town, Orleans County</t>
  </si>
  <si>
    <t>Irasburg</t>
  </si>
  <si>
    <t>1.2589</t>
  </si>
  <si>
    <t>1.6081</t>
  </si>
  <si>
    <t>0.5593</t>
  </si>
  <si>
    <t>Isle La Motte Town, Grand Isle County</t>
  </si>
  <si>
    <t>Isle La Motte</t>
  </si>
  <si>
    <t>1.4831</t>
  </si>
  <si>
    <t>1.4988</t>
  </si>
  <si>
    <t>0.0049</t>
  </si>
  <si>
    <t>0.3122</t>
  </si>
  <si>
    <t>Jamaica Town, Windham County</t>
  </si>
  <si>
    <t>Jamaica</t>
  </si>
  <si>
    <t>1.7174</t>
  </si>
  <si>
    <t>1.523</t>
  </si>
  <si>
    <t>0.3863</t>
  </si>
  <si>
    <t>Jay Town, Orleans County</t>
  </si>
  <si>
    <t>Jay</t>
  </si>
  <si>
    <t>1.5511</t>
  </si>
  <si>
    <t>1.5881</t>
  </si>
  <si>
    <t>0.3501</t>
  </si>
  <si>
    <t>Jericho Town, Chittenden County</t>
  </si>
  <si>
    <t>Jericho</t>
  </si>
  <si>
    <t>1.4153</t>
  </si>
  <si>
    <t>1.5436</t>
  </si>
  <si>
    <t>0.429</t>
  </si>
  <si>
    <t>Johnson Town, Lamoille County</t>
  </si>
  <si>
    <t>Johnson</t>
  </si>
  <si>
    <t>1.4732</t>
  </si>
  <si>
    <t>1.5616</t>
  </si>
  <si>
    <t>0.0041</t>
  </si>
  <si>
    <t>0.8004</t>
  </si>
  <si>
    <t>Killington Town, Rutland County</t>
  </si>
  <si>
    <t>Killington</t>
  </si>
  <si>
    <t>1.3712</t>
  </si>
  <si>
    <t>1.3675</t>
  </si>
  <si>
    <t>0.4148</t>
  </si>
  <si>
    <t>Kirby Town, Caledonia County</t>
  </si>
  <si>
    <t>Kirby</t>
  </si>
  <si>
    <t>1.43</t>
  </si>
  <si>
    <t>1.5046</t>
  </si>
  <si>
    <t>0.4102</t>
  </si>
  <si>
    <t>Landgrove Town, Bennington County</t>
  </si>
  <si>
    <t>Landgrove</t>
  </si>
  <si>
    <t>1.5236</t>
  </si>
  <si>
    <t>1.5783</t>
  </si>
  <si>
    <t>0.2511</t>
  </si>
  <si>
    <t>Leicester Town, Addison County</t>
  </si>
  <si>
    <t>Leicester</t>
  </si>
  <si>
    <t>1.2908</t>
  </si>
  <si>
    <t>1.5229</t>
  </si>
  <si>
    <t>0.2986</t>
  </si>
  <si>
    <t>Lemington Town, Essex County</t>
  </si>
  <si>
    <t>Lemington</t>
  </si>
  <si>
    <t>1.4591</t>
  </si>
  <si>
    <t>1.5448</t>
  </si>
  <si>
    <t>0.3657</t>
  </si>
  <si>
    <t>Lewis Town, Essex County</t>
  </si>
  <si>
    <t>Lewis</t>
  </si>
  <si>
    <t>Lincoln Town, Addison County</t>
  </si>
  <si>
    <t>Lincoln</t>
  </si>
  <si>
    <t>1.5291</t>
  </si>
  <si>
    <t>0.7239</t>
  </si>
  <si>
    <t>Londonderry Town, Windham County</t>
  </si>
  <si>
    <t>Londonderry</t>
  </si>
  <si>
    <t>1.5093</t>
  </si>
  <si>
    <t>1.5637</t>
  </si>
  <si>
    <t>0.3936</t>
  </si>
  <si>
    <t>Lowell Town, Orleans County</t>
  </si>
  <si>
    <t>Lowell</t>
  </si>
  <si>
    <t>1.4744</t>
  </si>
  <si>
    <t>1.6035</t>
  </si>
  <si>
    <t>0.1105</t>
  </si>
  <si>
    <t>Ludlow Town, Windsor County</t>
  </si>
  <si>
    <t>Ludlow</t>
  </si>
  <si>
    <t>1.5732</t>
  </si>
  <si>
    <t>1.5501</t>
  </si>
  <si>
    <t>0.2646</t>
  </si>
  <si>
    <t>Lunenburg Town, Essex County</t>
  </si>
  <si>
    <t>Lunenburg</t>
  </si>
  <si>
    <t>1.318</t>
  </si>
  <si>
    <t>1.4905</t>
  </si>
  <si>
    <t>0.005</t>
  </si>
  <si>
    <t>0.6206</t>
  </si>
  <si>
    <t>Lyndon Town, Caledonia County</t>
  </si>
  <si>
    <t>Lyndon</t>
  </si>
  <si>
    <t>1.3352</t>
  </si>
  <si>
    <t>1.5098</t>
  </si>
  <si>
    <t>0.0036</t>
  </si>
  <si>
    <t>0.3988</t>
  </si>
  <si>
    <t>Maidstone Town, Essex County</t>
  </si>
  <si>
    <t>Maidstone</t>
  </si>
  <si>
    <t>1.122</t>
  </si>
  <si>
    <t>1.4879</t>
  </si>
  <si>
    <t>0.2902</t>
  </si>
  <si>
    <t>Manchester Town, Bennington County</t>
  </si>
  <si>
    <t>Manchester</t>
  </si>
  <si>
    <t>1.5129</t>
  </si>
  <si>
    <t>1.5677</t>
  </si>
  <si>
    <t>0.2975</t>
  </si>
  <si>
    <t>Marlboro Town, Windham County</t>
  </si>
  <si>
    <t>Marlboro</t>
  </si>
  <si>
    <t>1.6535</t>
  </si>
  <si>
    <t>1.5353</t>
  </si>
  <si>
    <t>0.0013</t>
  </si>
  <si>
    <t>0.5247</t>
  </si>
  <si>
    <t>Marshfield Town, Washington County</t>
  </si>
  <si>
    <t>Marshfield</t>
  </si>
  <si>
    <t>1.4657</t>
  </si>
  <si>
    <t>1.4728</t>
  </si>
  <si>
    <t>0.0061</t>
  </si>
  <si>
    <t>0.6106</t>
  </si>
  <si>
    <t>Mendon Town, Rutland County</t>
  </si>
  <si>
    <t>Mendon</t>
  </si>
  <si>
    <t>1.3209</t>
  </si>
  <si>
    <t>1.3966</t>
  </si>
  <si>
    <t>0.0007</t>
  </si>
  <si>
    <t>0.4328</t>
  </si>
  <si>
    <t>Middlebury Town, Addison County</t>
  </si>
  <si>
    <t>Middlebury</t>
  </si>
  <si>
    <t>1.5398</t>
  </si>
  <si>
    <t>1.5055</t>
  </si>
  <si>
    <t>0.7434</t>
  </si>
  <si>
    <t>Middlesex Town, Washington County</t>
  </si>
  <si>
    <t>Middlesex</t>
  </si>
  <si>
    <t>1.5113</t>
  </si>
  <si>
    <t>0.4714</t>
  </si>
  <si>
    <t>MiddleTown Springs Town, Rutland County</t>
  </si>
  <si>
    <t>Middletown Springs</t>
  </si>
  <si>
    <t>1.4654</t>
  </si>
  <si>
    <t>1.5116</t>
  </si>
  <si>
    <t>0.7372</t>
  </si>
  <si>
    <t>Milton Town, Chittenden County</t>
  </si>
  <si>
    <t>Milton</t>
  </si>
  <si>
    <t>1.3095</t>
  </si>
  <si>
    <t>1.4854</t>
  </si>
  <si>
    <t>0.5468</t>
  </si>
  <si>
    <t>Monkton Town, Addison County</t>
  </si>
  <si>
    <t>Monkton</t>
  </si>
  <si>
    <t>1.5346</t>
  </si>
  <si>
    <t>1.5203</t>
  </si>
  <si>
    <t>0.0014</t>
  </si>
  <si>
    <t>0.3832</t>
  </si>
  <si>
    <t>Montgomery Town, Franklin County</t>
  </si>
  <si>
    <t>Montgomery</t>
  </si>
  <si>
    <t>1.2901</t>
  </si>
  <si>
    <t>1.5115</t>
  </si>
  <si>
    <t>0.5043</t>
  </si>
  <si>
    <t>Montpelier City, Washington County</t>
  </si>
  <si>
    <t>Montpelier</t>
  </si>
  <si>
    <t>1.4331</t>
  </si>
  <si>
    <t>1.5417</t>
  </si>
  <si>
    <t>0.9593</t>
  </si>
  <si>
    <t>Moretown Town, Washington County</t>
  </si>
  <si>
    <t>Moretown</t>
  </si>
  <si>
    <t>1.5261</t>
  </si>
  <si>
    <t>1.49</t>
  </si>
  <si>
    <t>0.3522</t>
  </si>
  <si>
    <t>Morgan Town, Orleans County</t>
  </si>
  <si>
    <t>Morgan</t>
  </si>
  <si>
    <t>1.5309</t>
  </si>
  <si>
    <t>0.3036</t>
  </si>
  <si>
    <t>MorrisTown Town, Lamoille County</t>
  </si>
  <si>
    <t>Morristown</t>
  </si>
  <si>
    <t>1.3715</t>
  </si>
  <si>
    <t>1.4689</t>
  </si>
  <si>
    <t>0.82</t>
  </si>
  <si>
    <t>Mount Holly Town, Rutland County</t>
  </si>
  <si>
    <t>Mount Holly</t>
  </si>
  <si>
    <t>1.5059</t>
  </si>
  <si>
    <t>1.4833</t>
  </si>
  <si>
    <t>0.371</t>
  </si>
  <si>
    <t>Mount Tabor Town, Rutland County</t>
  </si>
  <si>
    <t>Mount Tabor</t>
  </si>
  <si>
    <t>1.5285</t>
  </si>
  <si>
    <t>1.584</t>
  </si>
  <si>
    <t>0.4343</t>
  </si>
  <si>
    <t>New Haven Town, Addison County</t>
  </si>
  <si>
    <t>New Haven</t>
  </si>
  <si>
    <t>1.5386</t>
  </si>
  <si>
    <t>0.3219</t>
  </si>
  <si>
    <t>Newark Town, Caledonia County</t>
  </si>
  <si>
    <t>Newark</t>
  </si>
  <si>
    <t>1.3342</t>
  </si>
  <si>
    <t>1.509</t>
  </si>
  <si>
    <t>0.6347</t>
  </si>
  <si>
    <t>Newbury Town, Orange County</t>
  </si>
  <si>
    <t>Newbury</t>
  </si>
  <si>
    <t>1.5408</t>
  </si>
  <si>
    <t>1.5583</t>
  </si>
  <si>
    <t>0.2718</t>
  </si>
  <si>
    <t>Newfane Town, Windham County</t>
  </si>
  <si>
    <t>Newfane</t>
  </si>
  <si>
    <t>1.7315</t>
  </si>
  <si>
    <t>1.536</t>
  </si>
  <si>
    <t>0.567</t>
  </si>
  <si>
    <t>Newport City, Orleans County</t>
  </si>
  <si>
    <t>Newport City</t>
  </si>
  <si>
    <t>1.45</t>
  </si>
  <si>
    <t>1.5332</t>
  </si>
  <si>
    <t>1.2483</t>
  </si>
  <si>
    <t>Newport Town, Orleans County</t>
  </si>
  <si>
    <t>Newport Town</t>
  </si>
  <si>
    <t>1.5364</t>
  </si>
  <si>
    <t>1.544</t>
  </si>
  <si>
    <t>0.5503</t>
  </si>
  <si>
    <t>North Bennington, Bennington County</t>
  </si>
  <si>
    <t>North Bennington</t>
  </si>
  <si>
    <t>1.4066</t>
  </si>
  <si>
    <t>1.4727</t>
  </si>
  <si>
    <t>0.6953</t>
  </si>
  <si>
    <t>North Hero Town, Grand Isle County</t>
  </si>
  <si>
    <t>North Hero</t>
  </si>
  <si>
    <t>1.5211</t>
  </si>
  <si>
    <t>1.5375</t>
  </si>
  <si>
    <t>0.2746</t>
  </si>
  <si>
    <t>Northfield Town, Washington County</t>
  </si>
  <si>
    <t>Northfield</t>
  </si>
  <si>
    <t>1.3547</t>
  </si>
  <si>
    <t>1.5158</t>
  </si>
  <si>
    <t>0.0159</t>
  </si>
  <si>
    <t>0.9266</t>
  </si>
  <si>
    <t>Norton Town, Essex County</t>
  </si>
  <si>
    <t>Norton</t>
  </si>
  <si>
    <t>1.4525</t>
  </si>
  <si>
    <t>1.5279</t>
  </si>
  <si>
    <t>0.4285</t>
  </si>
  <si>
    <t>Norwich Town, Windsor County</t>
  </si>
  <si>
    <t>Norwich</t>
  </si>
  <si>
    <t>1.5718</t>
  </si>
  <si>
    <t>1.5067</t>
  </si>
  <si>
    <t>0.4816</t>
  </si>
  <si>
    <t>Orange Town, Orange County</t>
  </si>
  <si>
    <t>Orange</t>
  </si>
  <si>
    <t>1.3682</t>
  </si>
  <si>
    <t>1.5907</t>
  </si>
  <si>
    <t>0.0069</t>
  </si>
  <si>
    <t>0.4931</t>
  </si>
  <si>
    <t>Orleans ID, Orleans County</t>
  </si>
  <si>
    <t>Orleans ID</t>
  </si>
  <si>
    <t>1.1822</t>
  </si>
  <si>
    <t>0.2559</t>
  </si>
  <si>
    <t>Orwell Town, Addison County</t>
  </si>
  <si>
    <t>Orwell</t>
  </si>
  <si>
    <t>1.4665</t>
  </si>
  <si>
    <t>1.644</t>
  </si>
  <si>
    <t>0.4902</t>
  </si>
  <si>
    <t>Panton Town, Addison County</t>
  </si>
  <si>
    <t>Panton</t>
  </si>
  <si>
    <t>1.6388</t>
  </si>
  <si>
    <t>1.578</t>
  </si>
  <si>
    <t>0.5719</t>
  </si>
  <si>
    <t>Pawlet Town, Rutland County</t>
  </si>
  <si>
    <t>Pawlet</t>
  </si>
  <si>
    <t>1.2181</t>
  </si>
  <si>
    <t>1.3898</t>
  </si>
  <si>
    <t>0.5236</t>
  </si>
  <si>
    <t>Peacham Town, Caledonia County</t>
  </si>
  <si>
    <t>Peacham</t>
  </si>
  <si>
    <t>1.6519</t>
  </si>
  <si>
    <t>1.4908</t>
  </si>
  <si>
    <t>0.6147</t>
  </si>
  <si>
    <t>Peru Town, Bennington County</t>
  </si>
  <si>
    <t>Peru</t>
  </si>
  <si>
    <t>1.367</t>
  </si>
  <si>
    <t>1.4164</t>
  </si>
  <si>
    <t>0.2462</t>
  </si>
  <si>
    <t>Pittsfield Town, Rutland County</t>
  </si>
  <si>
    <t>Pittsfield</t>
  </si>
  <si>
    <t>1.2065</t>
  </si>
  <si>
    <t>1.4845</t>
  </si>
  <si>
    <t>0.5068</t>
  </si>
  <si>
    <t>Pittsford Town, Rutland County</t>
  </si>
  <si>
    <t>Pittsford</t>
  </si>
  <si>
    <t>1.3222</t>
  </si>
  <si>
    <t>1.5601</t>
  </si>
  <si>
    <t>0.5832</t>
  </si>
  <si>
    <t>Plainfield Town, Washington County</t>
  </si>
  <si>
    <t>Plainfield</t>
  </si>
  <si>
    <t>1.5024</t>
  </si>
  <si>
    <t>1.5094</t>
  </si>
  <si>
    <t>0.7313</t>
  </si>
  <si>
    <t>Plymouth Town, Windsor County</t>
  </si>
  <si>
    <t>Plymouth</t>
  </si>
  <si>
    <t>1.4565</t>
  </si>
  <si>
    <t>1.453</t>
  </si>
  <si>
    <t>0.0068</t>
  </si>
  <si>
    <t>0.3408</t>
  </si>
  <si>
    <t>Pomfret Town, Windsor County</t>
  </si>
  <si>
    <t>Pomfret</t>
  </si>
  <si>
    <t>1.4631</t>
  </si>
  <si>
    <t>1.4594</t>
  </si>
  <si>
    <t>0.3675</t>
  </si>
  <si>
    <t>Poultney Town, Rutland County</t>
  </si>
  <si>
    <t>Poultney</t>
  </si>
  <si>
    <t>1.4203</t>
  </si>
  <si>
    <t>1.5859</t>
  </si>
  <si>
    <t>0.0035</t>
  </si>
  <si>
    <t>0.3537</t>
  </si>
  <si>
    <t>Pownal Town, Bennington County</t>
  </si>
  <si>
    <t>Pownal</t>
  </si>
  <si>
    <t>1.3102</t>
  </si>
  <si>
    <t>1.5099</t>
  </si>
  <si>
    <t>0.5986</t>
  </si>
  <si>
    <t>Proctor Town, Rutland County</t>
  </si>
  <si>
    <t>Proctor</t>
  </si>
  <si>
    <t>1.3768</t>
  </si>
  <si>
    <t>1.5374</t>
  </si>
  <si>
    <t>0.9898</t>
  </si>
  <si>
    <t>Putney Town, Windham County</t>
  </si>
  <si>
    <t>Putney</t>
  </si>
  <si>
    <t>1.6637</t>
  </si>
  <si>
    <t>1.5636</t>
  </si>
  <si>
    <t>0.7381</t>
  </si>
  <si>
    <t>Randolph Town, Orange County</t>
  </si>
  <si>
    <t>Randolph</t>
  </si>
  <si>
    <t>1.4841</t>
  </si>
  <si>
    <t>1.5138</t>
  </si>
  <si>
    <t>0.0048</t>
  </si>
  <si>
    <t>0.7828</t>
  </si>
  <si>
    <t>Reading Town, Windsor County</t>
  </si>
  <si>
    <t>Reading</t>
  </si>
  <si>
    <t>1.4956</t>
  </si>
  <si>
    <t>1.4919</t>
  </si>
  <si>
    <t>0.5174</t>
  </si>
  <si>
    <t>Readsboro Town, Bennington County</t>
  </si>
  <si>
    <t>Readsboro</t>
  </si>
  <si>
    <t>1.2736</t>
  </si>
  <si>
    <t>0.01</t>
  </si>
  <si>
    <t>0.9378</t>
  </si>
  <si>
    <t>Richford Town, Franklin County</t>
  </si>
  <si>
    <t>Richford</t>
  </si>
  <si>
    <t>1.2433</t>
  </si>
  <si>
    <t>1.4943</t>
  </si>
  <si>
    <t>1.0083</t>
  </si>
  <si>
    <t>Richmond Town, Chittenden County</t>
  </si>
  <si>
    <t>Richmond</t>
  </si>
  <si>
    <t>1.4228</t>
  </si>
  <si>
    <t>1.5516</t>
  </si>
  <si>
    <t>0.6139</t>
  </si>
  <si>
    <t>Ripton Town, Addison County</t>
  </si>
  <si>
    <t>Ripton</t>
  </si>
  <si>
    <t>1.5011</t>
  </si>
  <si>
    <t>0.4954</t>
  </si>
  <si>
    <t>Rochester Town, Windsor County</t>
  </si>
  <si>
    <t>Rochester</t>
  </si>
  <si>
    <t>1.5191</t>
  </si>
  <si>
    <t>1.4971</t>
  </si>
  <si>
    <t>0.5545</t>
  </si>
  <si>
    <t>Rockingham Town, Windham County</t>
  </si>
  <si>
    <t>Rockingham</t>
  </si>
  <si>
    <t>1.7629</t>
  </si>
  <si>
    <t>1.5395</t>
  </si>
  <si>
    <t>0.0064</t>
  </si>
  <si>
    <t>0.9893</t>
  </si>
  <si>
    <t>Roxbury Town, Washington County</t>
  </si>
  <si>
    <t>Roxbury</t>
  </si>
  <si>
    <t>1.3794</t>
  </si>
  <si>
    <t>1.4844</t>
  </si>
  <si>
    <t>0.9507</t>
  </si>
  <si>
    <t>Royalton Town, Windsor County</t>
  </si>
  <si>
    <t>Royalton</t>
  </si>
  <si>
    <t>1.5978</t>
  </si>
  <si>
    <t>1.6181</t>
  </si>
  <si>
    <t>0.0031</t>
  </si>
  <si>
    <t>0.6956</t>
  </si>
  <si>
    <t>Rupert Town, Bennington County</t>
  </si>
  <si>
    <t>Rupert</t>
  </si>
  <si>
    <t>1.2906</t>
  </si>
  <si>
    <t>1.4725</t>
  </si>
  <si>
    <t>0.053</t>
  </si>
  <si>
    <t>0.4549</t>
  </si>
  <si>
    <t>Rutland City, Rutland County</t>
  </si>
  <si>
    <t>Rutland City</t>
  </si>
  <si>
    <t>1.4542</t>
  </si>
  <si>
    <t>1.5743</t>
  </si>
  <si>
    <t>Rutland Town, Rutland County</t>
  </si>
  <si>
    <t>Rutland Town</t>
  </si>
  <si>
    <t>1.4215</t>
  </si>
  <si>
    <t>1.5534</t>
  </si>
  <si>
    <t>0.1928</t>
  </si>
  <si>
    <t>Ryegate Town, Caledonia County</t>
  </si>
  <si>
    <t>Ryegate</t>
  </si>
  <si>
    <t>1.4773</t>
  </si>
  <si>
    <t>1.5945</t>
  </si>
  <si>
    <t>0.6755</t>
  </si>
  <si>
    <t>Salisbury Town, Addison County</t>
  </si>
  <si>
    <t>Salisbury</t>
  </si>
  <si>
    <t>1.637</t>
  </si>
  <si>
    <t>1.6008</t>
  </si>
  <si>
    <t>0.2433</t>
  </si>
  <si>
    <t>Sandgate Town, Bennington County</t>
  </si>
  <si>
    <t>Sandgate</t>
  </si>
  <si>
    <t>1.2315</t>
  </si>
  <si>
    <t>0.7942</t>
  </si>
  <si>
    <t>Searsburg Town, Bennington County</t>
  </si>
  <si>
    <t>Searsburg</t>
  </si>
  <si>
    <t>1.3843</t>
  </si>
  <si>
    <t>1.5552</t>
  </si>
  <si>
    <t>Shaftsbury Town, Bennington County</t>
  </si>
  <si>
    <t>Shaftsbury</t>
  </si>
  <si>
    <t>1.2867</t>
  </si>
  <si>
    <t>1.4798</t>
  </si>
  <si>
    <t>0.4308</t>
  </si>
  <si>
    <t>Shaftsbury ID, Bennington County</t>
  </si>
  <si>
    <t>Shaftsbury ID</t>
  </si>
  <si>
    <t>1.4363</t>
  </si>
  <si>
    <t>0.4303</t>
  </si>
  <si>
    <t>Sharon Town, Windsor County</t>
  </si>
  <si>
    <t>Sharon</t>
  </si>
  <si>
    <t>1.5037</t>
  </si>
  <si>
    <t>0.6792</t>
  </si>
  <si>
    <t>Sheffield Town, Caledonia County</t>
  </si>
  <si>
    <t>Sheffield</t>
  </si>
  <si>
    <t>1.3671</t>
  </si>
  <si>
    <t>1.5461</t>
  </si>
  <si>
    <t>0.2226</t>
  </si>
  <si>
    <t>Shelburne Town, Chittenden County</t>
  </si>
  <si>
    <t>Shelburne</t>
  </si>
  <si>
    <t>1.4073</t>
  </si>
  <si>
    <t>0.4048</t>
  </si>
  <si>
    <t>Sheldon Town, Franklin County</t>
  </si>
  <si>
    <t>Sheldon</t>
  </si>
  <si>
    <t>1.3415</t>
  </si>
  <si>
    <t>1.5717</t>
  </si>
  <si>
    <t>0.3668</t>
  </si>
  <si>
    <t>Shoreham Town, Addison County</t>
  </si>
  <si>
    <t>Shoreham</t>
  </si>
  <si>
    <t>1.5777</t>
  </si>
  <si>
    <t>1.5427</t>
  </si>
  <si>
    <t>0.6136</t>
  </si>
  <si>
    <t>Shrewsbury Town, Rutland County</t>
  </si>
  <si>
    <t>Shrewsbury</t>
  </si>
  <si>
    <t>1.4438</t>
  </si>
  <si>
    <t>1.4973</t>
  </si>
  <si>
    <t>0.4459</t>
  </si>
  <si>
    <t>Somerset Town, Windham County</t>
  </si>
  <si>
    <t>Somerset</t>
  </si>
  <si>
    <t>0.9874</t>
  </si>
  <si>
    <t>1.592</t>
  </si>
  <si>
    <t>0.5397</t>
  </si>
  <si>
    <t>South Burlington City, Chittenden County</t>
  </si>
  <si>
    <t>South Burlington</t>
  </si>
  <si>
    <t>1.3307</t>
  </si>
  <si>
    <t>0.4387</t>
  </si>
  <si>
    <t>South Hero Town, Grand Isle County</t>
  </si>
  <si>
    <t>South Hero</t>
  </si>
  <si>
    <t>1.4447</t>
  </si>
  <si>
    <t>1.4635</t>
  </si>
  <si>
    <t>0.3634</t>
  </si>
  <si>
    <t>Springfield Town, Windsor County</t>
  </si>
  <si>
    <t>Springfield</t>
  </si>
  <si>
    <t>1.5078</t>
  </si>
  <si>
    <t>1.5081</t>
  </si>
  <si>
    <t>0.0083</t>
  </si>
  <si>
    <t>1.8017</t>
  </si>
  <si>
    <t>St. Albans City, Franklin County</t>
  </si>
  <si>
    <t>St. Albans City</t>
  </si>
  <si>
    <t>1.2876</t>
  </si>
  <si>
    <t>1.3925</t>
  </si>
  <si>
    <t>0.854</t>
  </si>
  <si>
    <t>St. Albans Town, Franklin County</t>
  </si>
  <si>
    <t>St. Albans Town</t>
  </si>
  <si>
    <t>1.4185</t>
  </si>
  <si>
    <t>1.5337</t>
  </si>
  <si>
    <t>0.3705</t>
  </si>
  <si>
    <t>St. George Town, Chittenden County</t>
  </si>
  <si>
    <t>St. George</t>
  </si>
  <si>
    <t>1.551</t>
  </si>
  <si>
    <t>0.2616</t>
  </si>
  <si>
    <t>St. Johnsbury Town, Caledonia County</t>
  </si>
  <si>
    <t>St. Johnsbury</t>
  </si>
  <si>
    <t>1.335</t>
  </si>
  <si>
    <t>1.5465</t>
  </si>
  <si>
    <t>0.9508</t>
  </si>
  <si>
    <t>Stamford Town, Bennington County</t>
  </si>
  <si>
    <t>Stamford</t>
  </si>
  <si>
    <t>1.3873</t>
  </si>
  <si>
    <t>1.6197</t>
  </si>
  <si>
    <t>0.7093</t>
  </si>
  <si>
    <t>Stannard Town, Caledonia County</t>
  </si>
  <si>
    <t>Stannard</t>
  </si>
  <si>
    <t>1.7277</t>
  </si>
  <si>
    <t>1.7116</t>
  </si>
  <si>
    <t>0.5955</t>
  </si>
  <si>
    <t>Starksboro Town, Addison County</t>
  </si>
  <si>
    <t>Starksboro</t>
  </si>
  <si>
    <t>1.4457</t>
  </si>
  <si>
    <t>1.4321</t>
  </si>
  <si>
    <t>0.4948</t>
  </si>
  <si>
    <t>Stockbridge Town, Windsor County</t>
  </si>
  <si>
    <t>Stockbridge</t>
  </si>
  <si>
    <t>1.4329</t>
  </si>
  <si>
    <t>0.4852</t>
  </si>
  <si>
    <t>Stowe Town, Lamoille County</t>
  </si>
  <si>
    <t>Stowe</t>
  </si>
  <si>
    <t>1.3472</t>
  </si>
  <si>
    <t>1.4433</t>
  </si>
  <si>
    <t>0.3441</t>
  </si>
  <si>
    <t>Strafford Town, Orange County</t>
  </si>
  <si>
    <t>Strafford</t>
  </si>
  <si>
    <t>1.5866</t>
  </si>
  <si>
    <t>0.6611</t>
  </si>
  <si>
    <t>Stratton Town, Windham County</t>
  </si>
  <si>
    <t>Stratton</t>
  </si>
  <si>
    <t>1.3838</t>
  </si>
  <si>
    <t>1.5689</t>
  </si>
  <si>
    <t>0.1061</t>
  </si>
  <si>
    <t>Sudbury Town, Rutland County</t>
  </si>
  <si>
    <t>Sudbury</t>
  </si>
  <si>
    <t>1.293</t>
  </si>
  <si>
    <t>1.5254</t>
  </si>
  <si>
    <t>0.276</t>
  </si>
  <si>
    <t>Sunderland Town, Bennington County</t>
  </si>
  <si>
    <t>Sunderland</t>
  </si>
  <si>
    <t>1.21</t>
  </si>
  <si>
    <t>1.6048</t>
  </si>
  <si>
    <t>0.4147</t>
  </si>
  <si>
    <t>Sutton Town, Caledonia County</t>
  </si>
  <si>
    <t>Sutton</t>
  </si>
  <si>
    <t>1.3681</t>
  </si>
  <si>
    <t>1.541</t>
  </si>
  <si>
    <t>0.7781</t>
  </si>
  <si>
    <t>Swanton Town, Franklin County</t>
  </si>
  <si>
    <t>Swanton</t>
  </si>
  <si>
    <t>1.2976</t>
  </si>
  <si>
    <t>1.5509</t>
  </si>
  <si>
    <t>0.0029</t>
  </si>
  <si>
    <t>0.0993</t>
  </si>
  <si>
    <t>Thetford Town, Orange County</t>
  </si>
  <si>
    <t>Thetford</t>
  </si>
  <si>
    <t>1.6189</t>
  </si>
  <si>
    <t>1.5019</t>
  </si>
  <si>
    <t>0.7046</t>
  </si>
  <si>
    <t>Tinmouth Town, Rutland County</t>
  </si>
  <si>
    <t>Tinmouth</t>
  </si>
  <si>
    <t>1.4456</t>
  </si>
  <si>
    <t>1.4994</t>
  </si>
  <si>
    <t>0.6845</t>
  </si>
  <si>
    <t>Topsham Town, Orange County</t>
  </si>
  <si>
    <t>Topsham</t>
  </si>
  <si>
    <t>1.4298</t>
  </si>
  <si>
    <t>1.5471</t>
  </si>
  <si>
    <t>0.0207</t>
  </si>
  <si>
    <t>0.6599</t>
  </si>
  <si>
    <t>Townshend Town, Windham County</t>
  </si>
  <si>
    <t>Townshend</t>
  </si>
  <si>
    <t>1.8358</t>
  </si>
  <si>
    <t>1.593</t>
  </si>
  <si>
    <t>0.0012</t>
  </si>
  <si>
    <t>0.545</t>
  </si>
  <si>
    <t>Troy Town, Orleans County</t>
  </si>
  <si>
    <t>Troy</t>
  </si>
  <si>
    <t>1.5469</t>
  </si>
  <si>
    <t>0.0093</t>
  </si>
  <si>
    <t>0.1868</t>
  </si>
  <si>
    <t>Tunbridge Town, Orange County</t>
  </si>
  <si>
    <t>Tunbridge</t>
  </si>
  <si>
    <t>1.57</t>
  </si>
  <si>
    <t>0.0077</t>
  </si>
  <si>
    <t>0.7552</t>
  </si>
  <si>
    <t>Underhill Town, Chittenden County</t>
  </si>
  <si>
    <t>Underhill</t>
  </si>
  <si>
    <t>1.3758</t>
  </si>
  <si>
    <t>1.5006</t>
  </si>
  <si>
    <t>0.0189</t>
  </si>
  <si>
    <t>0.422</t>
  </si>
  <si>
    <t>Vergennes City, Addison County</t>
  </si>
  <si>
    <t>Vergennes</t>
  </si>
  <si>
    <t>1.5847</t>
  </si>
  <si>
    <t>0.0051</t>
  </si>
  <si>
    <t>0.7914</t>
  </si>
  <si>
    <t>Vernon Town, Windham County</t>
  </si>
  <si>
    <t>Vernon</t>
  </si>
  <si>
    <t>1.5402</t>
  </si>
  <si>
    <t>1.5932</t>
  </si>
  <si>
    <t>0.5208</t>
  </si>
  <si>
    <t>Vershire Town, Orange County</t>
  </si>
  <si>
    <t>Vershire</t>
  </si>
  <si>
    <t>2.0883</t>
  </si>
  <si>
    <t>1.7207</t>
  </si>
  <si>
    <t>0.0044</t>
  </si>
  <si>
    <t>0.8391</t>
  </si>
  <si>
    <t>Victory Town, Essex County</t>
  </si>
  <si>
    <t>Victory</t>
  </si>
  <si>
    <t>1.6877</t>
  </si>
  <si>
    <t>1.5268</t>
  </si>
  <si>
    <t>0.0856</t>
  </si>
  <si>
    <t>Waitsfield Town, Washington County</t>
  </si>
  <si>
    <t>Waitsfield</t>
  </si>
  <si>
    <t>1.4937</t>
  </si>
  <si>
    <t>0.4047</t>
  </si>
  <si>
    <t>Walden Town, Caledonia County</t>
  </si>
  <si>
    <t>Walden</t>
  </si>
  <si>
    <t>1.5077</t>
  </si>
  <si>
    <t>0.558</t>
  </si>
  <si>
    <t>Wallingford Town, Rutland County</t>
  </si>
  <si>
    <t>Wallingford</t>
  </si>
  <si>
    <t>1.4771</t>
  </si>
  <si>
    <t>1.5319</t>
  </si>
  <si>
    <t>0.372</t>
  </si>
  <si>
    <t>Waltham Town, Addison County</t>
  </si>
  <si>
    <t>Waltham</t>
  </si>
  <si>
    <t>1.6194</t>
  </si>
  <si>
    <t>1.559</t>
  </si>
  <si>
    <t>0.3042</t>
  </si>
  <si>
    <t>Wardsboro Town, Windham County</t>
  </si>
  <si>
    <t>Wardsboro</t>
  </si>
  <si>
    <t>1.5869</t>
  </si>
  <si>
    <t>1.4872</t>
  </si>
  <si>
    <t>Warner's Grant, Essex County</t>
  </si>
  <si>
    <t>Warners Grant</t>
  </si>
  <si>
    <t>Warren Town, Washington County</t>
  </si>
  <si>
    <t>Warren</t>
  </si>
  <si>
    <t>0.3156</t>
  </si>
  <si>
    <t>Warren's Gore, Essex County</t>
  </si>
  <si>
    <t>Warren Gore</t>
  </si>
  <si>
    <t>Washington Town, Orange County</t>
  </si>
  <si>
    <t>Washington</t>
  </si>
  <si>
    <t>1.2992</t>
  </si>
  <si>
    <t>1.5109</t>
  </si>
  <si>
    <t>0.5979</t>
  </si>
  <si>
    <t>Waterbury Town, Washington County</t>
  </si>
  <si>
    <t>Waterbury</t>
  </si>
  <si>
    <t>1.5549</t>
  </si>
  <si>
    <t>1.5183</t>
  </si>
  <si>
    <t>0.4511</t>
  </si>
  <si>
    <t>Waterford Town, Caledonia County</t>
  </si>
  <si>
    <t>Waterford</t>
  </si>
  <si>
    <t>1.6083</t>
  </si>
  <si>
    <t>1.5275</t>
  </si>
  <si>
    <t>0.4665</t>
  </si>
  <si>
    <t>Waterville Town, Lamoille County</t>
  </si>
  <si>
    <t>Waterville</t>
  </si>
  <si>
    <t>1.4107</t>
  </si>
  <si>
    <t>1.4952</t>
  </si>
  <si>
    <t>0.5054</t>
  </si>
  <si>
    <t>Weathersfield Town, Windsor County</t>
  </si>
  <si>
    <t>Weathersfield</t>
  </si>
  <si>
    <t>1.7123</t>
  </si>
  <si>
    <t>1.5217</t>
  </si>
  <si>
    <t>0.006</t>
  </si>
  <si>
    <t>0.5257</t>
  </si>
  <si>
    <t>Wells Town, Rutland County</t>
  </si>
  <si>
    <t>Wells</t>
  </si>
  <si>
    <t>1.4562</t>
  </si>
  <si>
    <t>1.5221</t>
  </si>
  <si>
    <t>0.4469</t>
  </si>
  <si>
    <t>Wells River, Orange County</t>
  </si>
  <si>
    <t>Wells River</t>
  </si>
  <si>
    <t>1.4472</t>
  </si>
  <si>
    <t>0.2762</t>
  </si>
  <si>
    <t>West Fairlee Town, Orange County</t>
  </si>
  <si>
    <t>West Fairlee</t>
  </si>
  <si>
    <t>1.9706</t>
  </si>
  <si>
    <t>1.6237</t>
  </si>
  <si>
    <t>0.8874</t>
  </si>
  <si>
    <t>West Haven Town, Rutland County</t>
  </si>
  <si>
    <t>West Haven</t>
  </si>
  <si>
    <t>1.4445</t>
  </si>
  <si>
    <t>1.6198</t>
  </si>
  <si>
    <t>0.8414</t>
  </si>
  <si>
    <t>West Rutland Town, Rutland County</t>
  </si>
  <si>
    <t>West Rutland</t>
  </si>
  <si>
    <t>1.3719</t>
  </si>
  <si>
    <t>1.5318</t>
  </si>
  <si>
    <t>0.054</t>
  </si>
  <si>
    <t>0.6972</t>
  </si>
  <si>
    <t>West Windsor Town, Windsor County</t>
  </si>
  <si>
    <t>West Windsor</t>
  </si>
  <si>
    <t>1.2967</t>
  </si>
  <si>
    <t>0.4293</t>
  </si>
  <si>
    <t>Westfield Town, Orleans County</t>
  </si>
  <si>
    <t>Westfield</t>
  </si>
  <si>
    <t>1.3297</t>
  </si>
  <si>
    <t>1.5284</t>
  </si>
  <si>
    <t>0.6464</t>
  </si>
  <si>
    <t>Westford Town, Chittenden County</t>
  </si>
  <si>
    <t>Westford</t>
  </si>
  <si>
    <t>1.4041</t>
  </si>
  <si>
    <t>1.5359</t>
  </si>
  <si>
    <t>0.0054</t>
  </si>
  <si>
    <t>0.5925</t>
  </si>
  <si>
    <t>Westminster Town, Windham County</t>
  </si>
  <si>
    <t>Westminster</t>
  </si>
  <si>
    <t>1.6829</t>
  </si>
  <si>
    <t>1.5431</t>
  </si>
  <si>
    <t>0.641</t>
  </si>
  <si>
    <t>Westmore Town, Orleans County</t>
  </si>
  <si>
    <t>Westmore</t>
  </si>
  <si>
    <t>1.1488</t>
  </si>
  <si>
    <t>0.4567</t>
  </si>
  <si>
    <t>Weston Town, Windsor County</t>
  </si>
  <si>
    <t>Weston</t>
  </si>
  <si>
    <t>1.5247</t>
  </si>
  <si>
    <t>1.5798</t>
  </si>
  <si>
    <t>Weybridge Town, Addison County</t>
  </si>
  <si>
    <t>Weybridge</t>
  </si>
  <si>
    <t>1.6469</t>
  </si>
  <si>
    <t>1.6105</t>
  </si>
  <si>
    <t>0.4513</t>
  </si>
  <si>
    <t>Wheelock Town, Caledonia County</t>
  </si>
  <si>
    <t>Wheelock</t>
  </si>
  <si>
    <t>1.3801</t>
  </si>
  <si>
    <t>1.5612</t>
  </si>
  <si>
    <t>0.6514</t>
  </si>
  <si>
    <t>Whiting Town, Addison County</t>
  </si>
  <si>
    <t>Whiting</t>
  </si>
  <si>
    <t>1.2307</t>
  </si>
  <si>
    <t>1.4523</t>
  </si>
  <si>
    <t>0.6914</t>
  </si>
  <si>
    <t>Whitingham Town, Windham County</t>
  </si>
  <si>
    <t>Whitingham</t>
  </si>
  <si>
    <t>1.6219</t>
  </si>
  <si>
    <t>1.5418</t>
  </si>
  <si>
    <t>0.7104</t>
  </si>
  <si>
    <t>WilliamsTown Town, Orange County</t>
  </si>
  <si>
    <t>Williamstown</t>
  </si>
  <si>
    <t>1.3546</t>
  </si>
  <si>
    <t>1.5155</t>
  </si>
  <si>
    <t>0.6014</t>
  </si>
  <si>
    <t>Williston Town, Chittenden County</t>
  </si>
  <si>
    <t>Williston</t>
  </si>
  <si>
    <t>1.3516</t>
  </si>
  <si>
    <t>1.4882</t>
  </si>
  <si>
    <t>0.2307</t>
  </si>
  <si>
    <t>Wilmington Town, Windham County</t>
  </si>
  <si>
    <t>Wilmington</t>
  </si>
  <si>
    <t>1.5335</t>
  </si>
  <si>
    <t>0.5364</t>
  </si>
  <si>
    <t>Windham Town, Windham County</t>
  </si>
  <si>
    <t>Windham</t>
  </si>
  <si>
    <t>1.3736</t>
  </si>
  <si>
    <t>1.38</t>
  </si>
  <si>
    <t>0.6717</t>
  </si>
  <si>
    <t>Windsor Town, Windsor County</t>
  </si>
  <si>
    <t>Windsor</t>
  </si>
  <si>
    <t>1.3073</t>
  </si>
  <si>
    <t>1.5095</t>
  </si>
  <si>
    <t>0.0046</t>
  </si>
  <si>
    <t>Winhall Town, Bennington County</t>
  </si>
  <si>
    <t>Winhall</t>
  </si>
  <si>
    <t>1.649</t>
  </si>
  <si>
    <t>1.5213</t>
  </si>
  <si>
    <t>0.4868</t>
  </si>
  <si>
    <t>Winooski City, Chittenden County</t>
  </si>
  <si>
    <t>Winooski</t>
  </si>
  <si>
    <t>1.2444</t>
  </si>
  <si>
    <t>1.3254</t>
  </si>
  <si>
    <t>0.8833</t>
  </si>
  <si>
    <t>Wolcott Town, Lamoille County</t>
  </si>
  <si>
    <t>Wolcott</t>
  </si>
  <si>
    <t>1.5327</t>
  </si>
  <si>
    <t>1.5649</t>
  </si>
  <si>
    <t>0.7023</t>
  </si>
  <si>
    <t>Woodbury Town, Washington County</t>
  </si>
  <si>
    <t>Woodbury</t>
  </si>
  <si>
    <t>1.4671</t>
  </si>
  <si>
    <t>0.485</t>
  </si>
  <si>
    <t>Woodford Town, Bennington County</t>
  </si>
  <si>
    <t>Woodford</t>
  </si>
  <si>
    <t>1.3609</t>
  </si>
  <si>
    <t>1.5796</t>
  </si>
  <si>
    <t>0.193</t>
  </si>
  <si>
    <t>Woodstock Town, Windsor County</t>
  </si>
  <si>
    <t>Woodstock</t>
  </si>
  <si>
    <t>1.451</t>
  </si>
  <si>
    <t>1.4477</t>
  </si>
  <si>
    <t>0.0114</t>
  </si>
  <si>
    <t>0.4475</t>
  </si>
  <si>
    <t>Worcester Town, Washington County</t>
  </si>
  <si>
    <t>Worcester</t>
  </si>
  <si>
    <t>1.468</t>
  </si>
  <si>
    <t>0.5536</t>
  </si>
  <si>
    <t>The appraisal tab brings you to a sheet you can use to estimate the value of a residential rental property that is subject to a housing subsidy covenant or other legal restriction, imposed by a governmental, quasi-governmental, or public purpose entity, on rents that may be charged</t>
  </si>
  <si>
    <t xml:space="preserve">1.  Using the drop down box, select the town or city where the property is located </t>
  </si>
  <si>
    <t>2.  Fill in the blue-shaded boxes to include:</t>
  </si>
  <si>
    <t>SPAN</t>
  </si>
  <si>
    <t>Property location</t>
  </si>
  <si>
    <t>Owner name</t>
  </si>
  <si>
    <t># Studio Apartments</t>
  </si>
  <si>
    <t># 1-Bedroom Units</t>
  </si>
  <si>
    <t># 2-Bedroom Units</t>
  </si>
  <si>
    <t># 3-Bedroom Units</t>
  </si>
  <si>
    <t># 4 -Bedroom Units</t>
  </si>
  <si>
    <t># Commercial Units</t>
  </si>
  <si>
    <t xml:space="preserve">Actual monthly income per commercial unit </t>
  </si>
  <si>
    <t>Reported Actual Expenses (include property taxes)</t>
  </si>
  <si>
    <t>Reported Other Expenses</t>
  </si>
  <si>
    <t>Property Taxes (if actual expenses includes property taxes)</t>
  </si>
  <si>
    <t>Effective tax rate for nonresidential properties (be sure to include municipal tax)</t>
  </si>
  <si>
    <r>
      <rPr>
        <b/>
        <sz val="10"/>
        <rFont val="Arial"/>
        <family val="2"/>
      </rPr>
      <t>*Note:</t>
    </r>
    <r>
      <rPr>
        <sz val="10"/>
        <rFont val="Arial"/>
        <family val="2"/>
      </rPr>
      <t xml:space="preserve"> If nothing is input, program defaults to effective tax rate from 2019 Annual Report (nonres educ + town + local agreement rate)</t>
    </r>
  </si>
  <si>
    <t>LOA - Level of Assessment - Town's estimate of the overall ratio of listed values to fair market values for April 1, 2019 grand list</t>
  </si>
  <si>
    <t>For residential rental property that is subject to a housing subsidy covenant or other legal restriction, imposed by a governmental, quasi-governmental, or public purpose entity, on rents that may be charged, fair market value shall be determined by an income approach using the following elements:</t>
  </si>
  <si>
    <t>(A) market rents with utility allowance adjustments for the geographic area in which the property is located as determined by the federal office of Housing and Urban Development or in the case of properties authorized under 42 U.S.C. § 1437, 12 U.S.C. § 1701q, 42 U.S.C. § 1485, 12 U.S.C. § 1715z-1, 42 U.S.C. § 1437f, and 24 CFR Part 882 Subpart D and E, the higher of contract rents (meaning the amount of federal rental assistance plus any tenant contribution) and HUD market rents;</t>
  </si>
  <si>
    <t>(B) actual expenses incurred with respect to the property which shall be provided by the property owner in a format acceptable to the commissioner and certified by an independent third party, such as a certified public accounting firm or public or quasi-public funding agency;</t>
  </si>
  <si>
    <t>(C) a vacancy rate that is 50 percent of the market vacancy rate as determined by the United States Census Bureau with local review by the Vermont housing finance agency; and</t>
  </si>
  <si>
    <t>(D) a capitalization rate that is typical for the geographic area determined and published annually prior to April 1 by the division of property valuation and review after consultation with the Vermont housing finance agency.</t>
  </si>
  <si>
    <t>32 V.S.A. §3481</t>
  </si>
  <si>
    <t>https://tax.vermont.gov/sites/tax/files/documents/GB-1183.pdf</t>
  </si>
  <si>
    <t>Instuctions for GB-1183 Valuation of Subsidized Housing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</si>
</sst>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0_);_(&quot;$&quot;* \(#,##0.0000\);_(&quot;$&quot;* &quot;-&quot;??_);_(@_)"/>
    <numFmt numFmtId="167" formatCode="_(* #,##0.000_);_(* \(#,##0.000\);_(* &quot;-&quot;??_);_(@_)"/>
    <numFmt numFmtId="168" formatCode="_(* #,##0.0000_);_(* \(#,##0.0000\);_(* &quot;-&quot;??_);_(@_)"/>
    <numFmt numFmtId="169" formatCode="_(* #,##0.000000_);_(* \(#,##0.000000\);_(* &quot;-&quot;??_);_(@_)"/>
    <numFmt numFmtId="170" formatCode="&quot;$&quot;#,##0"/>
    <numFmt numFmtId="171" formatCode="&quot;$&quot;#,##0.0000"/>
    <numFmt numFmtId="172" formatCode="[$-409]mmmm\ d\,\ yyyy;@"/>
    <numFmt numFmtId="173" formatCode="0_);\(0\)"/>
  </numFmts>
  <fonts count="22">
    <font>
      <sz val="10"/>
      <name val="Arial"/>
    </font>
    <font>
      <sz val="10"/>
      <name val="Arial"/>
    </font>
    <font>
      <b/>
      <sz val="14"/>
      <name val="Arial"/>
      <family val="2"/>
    </font>
    <font>
      <sz val="8"/>
      <name val="Arial"/>
      <family val="2"/>
    </font>
    <font>
      <b/>
      <sz val="10"/>
      <name val="Arial"/>
      <family val="2"/>
    </font>
    <font>
      <b/>
      <sz val="12"/>
      <name val="Arial"/>
      <family val="2"/>
    </font>
    <font>
      <sz val="16"/>
      <name val="Arial"/>
      <family val="2"/>
    </font>
    <font>
      <sz val="10"/>
      <name val="Arial"/>
      <family val="2"/>
    </font>
    <font>
      <b/>
      <sz val="10"/>
      <name val="CG Times"/>
      <family val="1"/>
    </font>
    <font>
      <sz val="14"/>
      <name val="Arial"/>
      <family val="2"/>
    </font>
    <font>
      <sz val="11"/>
      <color indexed="8"/>
      <name val="Calibri"/>
      <family val="2"/>
    </font>
    <font>
      <sz val="10"/>
      <color indexed="8"/>
      <name val="Arial"/>
      <family val="2"/>
    </font>
    <font>
      <b/>
      <sz val="11"/>
      <color indexed="16"/>
      <name val="Arial"/>
      <family val="2"/>
    </font>
    <font>
      <sz val="11"/>
      <color indexed="16"/>
      <name val="Arial"/>
      <family val="2"/>
    </font>
    <font>
      <sz val="11"/>
      <color theme="1"/>
      <name val="Calibri"/>
      <family val="2"/>
      <scheme val="minor"/>
    </font>
    <font>
      <u/>
      <sz val="10"/>
      <color theme="10"/>
      <name val="Arial"/>
      <family val="2"/>
    </font>
    <font>
      <sz val="12"/>
      <color theme="1"/>
      <name val="Calibri"/>
      <family val="2"/>
      <scheme val="minor"/>
    </font>
    <font>
      <sz val="18"/>
      <color rgb="FFFF0000"/>
      <name val="Arial"/>
      <family val="2"/>
    </font>
    <font>
      <sz val="10"/>
      <color rgb="FFFF0000"/>
      <name val="Arial"/>
      <family val="2"/>
    </font>
    <font>
      <b/>
      <sz val="12"/>
      <color theme="1"/>
      <name val="Calibri"/>
      <family val="2"/>
      <scheme val="minor"/>
    </font>
    <font>
      <sz val="11"/>
      <color rgb="FF000000"/>
      <name val="Verdana"/>
      <family val="2"/>
    </font>
    <font>
      <b/>
      <sz val="10"/>
      <color rgb="FF0070C0"/>
      <name val="Arial"/>
      <family val="2"/>
    </font>
  </fonts>
  <fills count="1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47"/>
        <bgColor indexed="64"/>
      </patternFill>
    </fill>
    <fill>
      <patternFill patternType="solid">
        <fgColor indexed="22"/>
        <bgColor indexed="0"/>
      </patternFill>
    </fill>
    <fill>
      <patternFill patternType="solid">
        <fgColor theme="8" tint="0.79998168889431442"/>
        <bgColor indexed="64"/>
      </patternFill>
    </fill>
    <fill>
      <patternFill patternType="solid">
        <fgColor rgb="FFFFFFCC"/>
        <bgColor indexed="64"/>
      </patternFill>
    </fill>
    <fill>
      <patternFill patternType="solid">
        <fgColor rgb="FFE5F4F7"/>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808080"/>
      </bottom>
      <diagonal/>
    </border>
    <border>
      <left/>
      <right/>
      <top style="medium">
        <color rgb="FF808080"/>
      </top>
      <bottom style="medium">
        <color rgb="FF808080"/>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0">
    <xf numFmtId="0" fontId="0" fillId="0" borderId="0"/>
    <xf numFmtId="43" fontId="1" fillId="0" borderId="0" applyFont="0" applyFill="0" applyBorder="0" applyAlignment="0" applyProtection="0"/>
    <xf numFmtId="43" fontId="10"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alignment vertical="top"/>
      <protection locked="0"/>
    </xf>
    <xf numFmtId="0" fontId="14" fillId="0" borderId="0"/>
    <xf numFmtId="0" fontId="16" fillId="0" borderId="0"/>
    <xf numFmtId="0" fontId="14" fillId="0" borderId="0"/>
    <xf numFmtId="0" fontId="11" fillId="0" borderId="0"/>
    <xf numFmtId="9" fontId="1" fillId="0" borderId="0" applyFont="0" applyFill="0" applyBorder="0" applyAlignment="0" applyProtection="0"/>
  </cellStyleXfs>
  <cellXfs count="118">
    <xf numFmtId="0" fontId="0" fillId="0" borderId="0" xfId="0"/>
    <xf numFmtId="0" fontId="2" fillId="0" borderId="0" xfId="0" applyFont="1"/>
    <xf numFmtId="0" fontId="0" fillId="0" borderId="1" xfId="0" applyBorder="1"/>
    <xf numFmtId="0" fontId="0" fillId="0" borderId="0" xfId="0" applyBorder="1"/>
    <xf numFmtId="0" fontId="0" fillId="0" borderId="0" xfId="0" applyAlignment="1">
      <alignment horizontal="center"/>
    </xf>
    <xf numFmtId="0" fontId="3" fillId="0" borderId="0" xfId="0" applyFont="1"/>
    <xf numFmtId="0" fontId="4" fillId="0" borderId="0" xfId="0" applyFont="1"/>
    <xf numFmtId="0" fontId="5" fillId="0" borderId="0" xfId="0" quotePrefix="1" applyFont="1" applyAlignment="1">
      <alignment horizontal="center"/>
    </xf>
    <xf numFmtId="0" fontId="0" fillId="0" borderId="2" xfId="0" applyBorder="1" applyAlignment="1">
      <alignment horizontal="center"/>
    </xf>
    <xf numFmtId="164" fontId="0" fillId="0" borderId="3" xfId="3" applyNumberFormat="1" applyFont="1" applyBorder="1"/>
    <xf numFmtId="2" fontId="0" fillId="0" borderId="0" xfId="0" quotePrefix="1" applyNumberFormat="1"/>
    <xf numFmtId="164" fontId="0" fillId="0" borderId="3" xfId="0" applyNumberFormat="1" applyBorder="1" applyAlignment="1">
      <alignment horizontal="center"/>
    </xf>
    <xf numFmtId="0" fontId="0" fillId="0" borderId="1" xfId="0" applyBorder="1" applyAlignment="1">
      <alignment horizontal="center"/>
    </xf>
    <xf numFmtId="164" fontId="0" fillId="0" borderId="0" xfId="3" applyNumberFormat="1" applyFont="1" applyAlignment="1">
      <alignment horizontal="center"/>
    </xf>
    <xf numFmtId="164" fontId="0" fillId="0" borderId="2" xfId="3" applyNumberFormat="1" applyFont="1" applyBorder="1" applyAlignment="1">
      <alignment horizontal="center"/>
    </xf>
    <xf numFmtId="164" fontId="0" fillId="0" borderId="3" xfId="3" applyNumberFormat="1" applyFont="1" applyBorder="1" applyAlignment="1">
      <alignment horizontal="center"/>
    </xf>
    <xf numFmtId="0" fontId="0" fillId="0" borderId="0" xfId="0" applyFill="1" applyBorder="1" applyAlignment="1">
      <alignment horizontal="center"/>
    </xf>
    <xf numFmtId="0" fontId="4" fillId="0" borderId="0" xfId="0" applyFont="1" applyFill="1" applyBorder="1" applyAlignment="1">
      <alignment horizontal="center"/>
    </xf>
    <xf numFmtId="0" fontId="5" fillId="0" borderId="0" xfId="0" quotePrefix="1" applyFont="1" applyBorder="1" applyAlignment="1">
      <alignment horizontal="center"/>
    </xf>
    <xf numFmtId="164" fontId="0" fillId="0" borderId="2" xfId="0" applyNumberFormat="1" applyBorder="1" applyAlignment="1">
      <alignment horizontal="center"/>
    </xf>
    <xf numFmtId="10" fontId="0" fillId="0" borderId="3" xfId="9" applyNumberFormat="1" applyFont="1" applyBorder="1"/>
    <xf numFmtId="167" fontId="0" fillId="0" borderId="0" xfId="1" applyNumberFormat="1" applyFont="1"/>
    <xf numFmtId="0" fontId="7" fillId="0" borderId="0" xfId="0" applyFont="1" applyAlignment="1">
      <alignment horizontal="center"/>
    </xf>
    <xf numFmtId="0" fontId="7" fillId="0" borderId="0" xfId="0" applyFont="1"/>
    <xf numFmtId="164" fontId="0" fillId="0" borderId="2" xfId="3" applyNumberFormat="1" applyFont="1" applyBorder="1"/>
    <xf numFmtId="168" fontId="0" fillId="0" borderId="0" xfId="0" applyNumberFormat="1"/>
    <xf numFmtId="0" fontId="4" fillId="0" borderId="0" xfId="0" applyFont="1" applyBorder="1" applyAlignment="1"/>
    <xf numFmtId="0" fontId="0" fillId="0" borderId="0" xfId="0" applyBorder="1" applyAlignment="1"/>
    <xf numFmtId="15" fontId="0" fillId="0" borderId="0" xfId="0" quotePrefix="1" applyNumberFormat="1" applyBorder="1" applyProtection="1">
      <protection locked="0"/>
    </xf>
    <xf numFmtId="0" fontId="0" fillId="0" borderId="0" xfId="0" applyBorder="1" applyAlignment="1" applyProtection="1">
      <protection locked="0"/>
    </xf>
    <xf numFmtId="171" fontId="0" fillId="0" borderId="0" xfId="0" applyNumberFormat="1"/>
    <xf numFmtId="164" fontId="0" fillId="0" borderId="2" xfId="3" applyNumberFormat="1" applyFont="1" applyFill="1" applyBorder="1" applyAlignment="1">
      <alignment horizontal="center"/>
    </xf>
    <xf numFmtId="166" fontId="0" fillId="0" borderId="0" xfId="3" applyNumberFormat="1" applyFont="1" applyFill="1" applyProtection="1">
      <protection locked="0"/>
    </xf>
    <xf numFmtId="0" fontId="2" fillId="0" borderId="0" xfId="0" applyFont="1" applyFill="1" applyAlignment="1">
      <alignment horizontal="center"/>
    </xf>
    <xf numFmtId="165" fontId="0" fillId="0" borderId="3" xfId="9" applyNumberFormat="1" applyFont="1" applyBorder="1" applyAlignment="1" applyProtection="1">
      <alignment horizontal="center"/>
      <protection hidden="1"/>
    </xf>
    <xf numFmtId="0" fontId="15" fillId="0" borderId="0" xfId="4" applyAlignment="1" applyProtection="1"/>
    <xf numFmtId="0" fontId="17" fillId="0" borderId="0" xfId="0" applyFont="1" applyFill="1"/>
    <xf numFmtId="0" fontId="18" fillId="0" borderId="0" xfId="0" applyFont="1" applyFill="1"/>
    <xf numFmtId="0" fontId="0" fillId="0" borderId="0" xfId="0" applyFill="1"/>
    <xf numFmtId="0" fontId="9" fillId="0" borderId="0" xfId="0" applyFont="1"/>
    <xf numFmtId="0" fontId="0" fillId="6" borderId="0" xfId="0" applyFill="1"/>
    <xf numFmtId="0" fontId="11" fillId="0" borderId="0" xfId="5" applyFont="1"/>
    <xf numFmtId="0" fontId="11" fillId="0" borderId="0" xfId="5" applyFont="1" applyAlignment="1"/>
    <xf numFmtId="3" fontId="11" fillId="0" borderId="0" xfId="2" applyNumberFormat="1" applyFont="1" applyAlignment="1">
      <alignment horizontal="center" wrapText="1"/>
    </xf>
    <xf numFmtId="0" fontId="12" fillId="0" borderId="0" xfId="0" applyFont="1" applyAlignment="1">
      <alignment horizontal="center"/>
    </xf>
    <xf numFmtId="0" fontId="13" fillId="0" borderId="0" xfId="0" applyFont="1" applyAlignment="1">
      <alignment horizontal="center"/>
    </xf>
    <xf numFmtId="172" fontId="7" fillId="0" borderId="1" xfId="0" quotePrefix="1" applyNumberFormat="1" applyFont="1" applyBorder="1" applyProtection="1">
      <protection locked="0"/>
    </xf>
    <xf numFmtId="166" fontId="0" fillId="0" borderId="0" xfId="3" applyNumberFormat="1" applyFont="1" applyFill="1"/>
    <xf numFmtId="166" fontId="0" fillId="0" borderId="0" xfId="0" applyNumberFormat="1" applyFill="1"/>
    <xf numFmtId="0" fontId="0" fillId="2" borderId="0" xfId="0" applyFill="1" applyProtection="1">
      <protection locked="0"/>
    </xf>
    <xf numFmtId="0" fontId="0" fillId="0" borderId="0" xfId="0" applyProtection="1">
      <protection locked="0"/>
    </xf>
    <xf numFmtId="0" fontId="0" fillId="3" borderId="0" xfId="0" applyFill="1" applyProtection="1">
      <protection locked="0"/>
    </xf>
    <xf numFmtId="0" fontId="0" fillId="4" borderId="0" xfId="0" applyFill="1" applyProtection="1">
      <protection locked="0"/>
    </xf>
    <xf numFmtId="170" fontId="0" fillId="4" borderId="0" xfId="0" applyNumberFormat="1" applyFill="1" applyProtection="1">
      <protection locked="0"/>
    </xf>
    <xf numFmtId="170" fontId="0" fillId="3" borderId="0" xfId="0" applyNumberFormat="1" applyFill="1" applyProtection="1">
      <protection locked="0"/>
    </xf>
    <xf numFmtId="171" fontId="0" fillId="4" borderId="0" xfId="0" applyNumberFormat="1" applyFill="1" applyProtection="1">
      <protection locked="0"/>
    </xf>
    <xf numFmtId="2" fontId="0" fillId="7" borderId="2" xfId="0" applyNumberFormat="1" applyFill="1" applyBorder="1" applyAlignment="1">
      <alignment horizontal="center"/>
    </xf>
    <xf numFmtId="0" fontId="2" fillId="8" borderId="2" xfId="0" applyFont="1" applyFill="1" applyBorder="1" applyAlignment="1" applyProtection="1">
      <alignment horizontal="center"/>
      <protection locked="0"/>
    </xf>
    <xf numFmtId="164" fontId="2" fillId="8" borderId="2" xfId="3" applyNumberFormat="1" applyFont="1" applyFill="1" applyBorder="1" applyAlignment="1" applyProtection="1">
      <alignment horizontal="center"/>
      <protection locked="0"/>
    </xf>
    <xf numFmtId="164" fontId="2" fillId="8" borderId="2" xfId="3" applyNumberFormat="1" applyFont="1" applyFill="1" applyBorder="1" applyProtection="1">
      <protection locked="0"/>
    </xf>
    <xf numFmtId="0" fontId="7" fillId="8" borderId="2" xfId="0" applyFont="1" applyFill="1" applyBorder="1" applyProtection="1">
      <protection locked="0"/>
    </xf>
    <xf numFmtId="0" fontId="7" fillId="0" borderId="0" xfId="0" applyFont="1" applyAlignment="1">
      <alignment vertical="center" wrapText="1"/>
    </xf>
    <xf numFmtId="0" fontId="19" fillId="0" borderId="0" xfId="7" applyFont="1"/>
    <xf numFmtId="0" fontId="7" fillId="0" borderId="0" xfId="0" applyFont="1" applyAlignment="1">
      <alignment wrapText="1"/>
    </xf>
    <xf numFmtId="0" fontId="15" fillId="0" borderId="0" xfId="4" applyAlignment="1" applyProtection="1">
      <alignment horizontal="center" vertical="center" wrapText="1"/>
    </xf>
    <xf numFmtId="0" fontId="10" fillId="5" borderId="4" xfId="8" applyFont="1" applyFill="1" applyBorder="1" applyAlignment="1">
      <alignment horizontal="center"/>
    </xf>
    <xf numFmtId="0" fontId="0" fillId="0" borderId="0" xfId="0" applyAlignment="1">
      <alignment horizontal="left" vertical="top"/>
    </xf>
    <xf numFmtId="0" fontId="0" fillId="0" borderId="0" xfId="0" applyBorder="1" applyAlignment="1">
      <alignment horizontal="left" vertical="top"/>
    </xf>
    <xf numFmtId="6" fontId="20" fillId="9" borderId="10" xfId="0" applyNumberFormat="1" applyFont="1" applyFill="1" applyBorder="1" applyAlignment="1">
      <alignment horizontal="center" vertical="center" wrapText="1"/>
    </xf>
    <xf numFmtId="6" fontId="20" fillId="9" borderId="11" xfId="0" applyNumberFormat="1" applyFont="1" applyFill="1" applyBorder="1" applyAlignment="1">
      <alignment horizontal="center" vertical="center" wrapText="1"/>
    </xf>
    <xf numFmtId="10" fontId="2" fillId="8" borderId="3" xfId="9" applyNumberFormat="1" applyFont="1" applyFill="1" applyBorder="1" applyAlignment="1" applyProtection="1">
      <alignment horizontal="center"/>
      <protection locked="0"/>
    </xf>
    <xf numFmtId="0" fontId="8" fillId="10" borderId="0" xfId="0" applyFont="1" applyFill="1" applyBorder="1"/>
    <xf numFmtId="164" fontId="1" fillId="7" borderId="2" xfId="3" applyNumberFormat="1" applyFont="1" applyFill="1" applyBorder="1" applyAlignment="1" applyProtection="1">
      <alignment horizontal="center"/>
    </xf>
    <xf numFmtId="164" fontId="1" fillId="7" borderId="2" xfId="3" applyNumberFormat="1" applyFont="1" applyFill="1" applyBorder="1" applyAlignment="1">
      <alignment horizontal="center"/>
    </xf>
    <xf numFmtId="164" fontId="7" fillId="8" borderId="2" xfId="3" applyNumberFormat="1" applyFont="1" applyFill="1" applyBorder="1" applyAlignment="1" applyProtection="1">
      <alignment horizontal="center"/>
      <protection locked="0"/>
    </xf>
    <xf numFmtId="164" fontId="1" fillId="8" borderId="2" xfId="3" applyNumberFormat="1" applyFont="1" applyFill="1" applyBorder="1" applyAlignment="1" applyProtection="1">
      <alignment horizontal="center"/>
      <protection locked="0"/>
    </xf>
    <xf numFmtId="164" fontId="1" fillId="8" borderId="2" xfId="3" applyNumberFormat="1" applyFont="1" applyFill="1" applyBorder="1" applyAlignment="1">
      <alignment horizontal="center"/>
    </xf>
    <xf numFmtId="10" fontId="7" fillId="0" borderId="2" xfId="9" applyNumberFormat="1" applyFont="1" applyFill="1" applyBorder="1" applyAlignment="1">
      <alignment horizontal="center"/>
    </xf>
    <xf numFmtId="0" fontId="0" fillId="0" borderId="0" xfId="0" applyAlignment="1">
      <alignment horizontal="left"/>
    </xf>
    <xf numFmtId="0" fontId="0" fillId="0" borderId="0" xfId="0" applyAlignment="1">
      <alignment wrapText="1"/>
    </xf>
    <xf numFmtId="0" fontId="7" fillId="6" borderId="0" xfId="0" applyFont="1" applyFill="1"/>
    <xf numFmtId="0" fontId="15" fillId="13" borderId="0" xfId="4" applyFont="1" applyFill="1" applyAlignment="1" applyProtection="1">
      <alignment wrapText="1"/>
    </xf>
    <xf numFmtId="0" fontId="15" fillId="12" borderId="13" xfId="4" applyFont="1" applyFill="1" applyBorder="1" applyAlignment="1" applyProtection="1">
      <alignment horizontal="center" wrapText="1"/>
      <protection locked="0"/>
    </xf>
    <xf numFmtId="0" fontId="15" fillId="12" borderId="15" xfId="4" applyFont="1" applyFill="1" applyBorder="1" applyAlignment="1" applyProtection="1">
      <alignment horizontal="center" wrapText="1"/>
      <protection locked="0"/>
    </xf>
    <xf numFmtId="0" fontId="15" fillId="12" borderId="14" xfId="4" applyFont="1" applyFill="1" applyBorder="1" applyAlignment="1" applyProtection="1">
      <alignment horizontal="center" wrapText="1"/>
      <protection locked="0"/>
    </xf>
    <xf numFmtId="0" fontId="15" fillId="14" borderId="13" xfId="4" applyFont="1" applyFill="1" applyBorder="1" applyAlignment="1" applyProtection="1">
      <alignment horizontal="center"/>
      <protection locked="0"/>
    </xf>
    <xf numFmtId="0" fontId="15" fillId="14" borderId="15" xfId="4" applyFont="1" applyFill="1" applyBorder="1" applyAlignment="1" applyProtection="1">
      <alignment horizontal="center"/>
      <protection locked="0"/>
    </xf>
    <xf numFmtId="0" fontId="15" fillId="14" borderId="14" xfId="4" applyFont="1" applyFill="1" applyBorder="1" applyAlignment="1" applyProtection="1">
      <alignment horizontal="center"/>
      <protection locked="0"/>
    </xf>
    <xf numFmtId="0" fontId="7" fillId="0" borderId="0" xfId="0" applyFont="1" applyAlignment="1">
      <alignment horizontal="center" vertical="center" wrapText="1"/>
    </xf>
    <xf numFmtId="0" fontId="7" fillId="0" borderId="0" xfId="0" applyFont="1" applyAlignment="1">
      <alignment horizontal="left"/>
    </xf>
    <xf numFmtId="0" fontId="0" fillId="0" borderId="0" xfId="0" applyAlignment="1">
      <alignment horizontal="left"/>
    </xf>
    <xf numFmtId="0" fontId="3" fillId="0" borderId="0" xfId="0" applyFont="1" applyAlignment="1">
      <alignment horizontal="center"/>
    </xf>
    <xf numFmtId="0" fontId="2" fillId="8" borderId="7" xfId="0" applyFont="1" applyFill="1" applyBorder="1" applyAlignment="1" applyProtection="1">
      <protection locked="0"/>
    </xf>
    <xf numFmtId="0" fontId="2" fillId="8" borderId="8" xfId="0" applyFont="1" applyFill="1" applyBorder="1" applyAlignment="1" applyProtection="1">
      <protection locked="0"/>
    </xf>
    <xf numFmtId="0" fontId="2" fillId="8" borderId="9" xfId="0" applyFont="1" applyFill="1" applyBorder="1" applyAlignment="1" applyProtection="1">
      <protection locked="0"/>
    </xf>
    <xf numFmtId="0" fontId="0" fillId="0" borderId="0" xfId="0" applyAlignment="1">
      <alignment horizontal="right"/>
    </xf>
    <xf numFmtId="0" fontId="0" fillId="0" borderId="6" xfId="0" applyBorder="1" applyAlignment="1">
      <alignment horizontal="right"/>
    </xf>
    <xf numFmtId="169" fontId="4" fillId="0" borderId="0" xfId="1" applyNumberFormat="1" applyFont="1" applyAlignment="1">
      <alignment horizontal="center"/>
    </xf>
    <xf numFmtId="0" fontId="7" fillId="0" borderId="0" xfId="0" quotePrefix="1" applyFont="1" applyAlignment="1">
      <alignment horizontal="center"/>
    </xf>
    <xf numFmtId="0" fontId="0" fillId="0" borderId="0" xfId="0" quotePrefix="1" applyAlignment="1">
      <alignment horizontal="center"/>
    </xf>
    <xf numFmtId="0" fontId="3" fillId="0" borderId="0" xfId="0" applyFont="1" applyAlignment="1">
      <alignment horizontal="left"/>
    </xf>
    <xf numFmtId="0" fontId="6" fillId="0" borderId="0" xfId="0" applyFont="1" applyAlignment="1">
      <alignment horizontal="center" wrapText="1"/>
    </xf>
    <xf numFmtId="0" fontId="0" fillId="0" borderId="0" xfId="0" applyAlignment="1">
      <alignment horizontal="center" wrapText="1"/>
    </xf>
    <xf numFmtId="173" fontId="2" fillId="8" borderId="7" xfId="0" applyNumberFormat="1" applyFont="1" applyFill="1" applyBorder="1" applyAlignment="1" applyProtection="1">
      <alignment horizontal="left"/>
      <protection locked="0"/>
    </xf>
    <xf numFmtId="173" fontId="2" fillId="8" borderId="8" xfId="0" applyNumberFormat="1" applyFont="1" applyFill="1" applyBorder="1" applyAlignment="1" applyProtection="1">
      <alignment horizontal="left"/>
      <protection locked="0"/>
    </xf>
    <xf numFmtId="173" fontId="2" fillId="8" borderId="9" xfId="0" applyNumberFormat="1" applyFont="1" applyFill="1" applyBorder="1" applyAlignment="1" applyProtection="1">
      <alignment horizontal="left"/>
      <protection locked="0"/>
    </xf>
    <xf numFmtId="0" fontId="2" fillId="0" borderId="0" xfId="0" applyFont="1" applyAlignment="1">
      <alignment horizontal="left" wrapText="1" shrinkToFit="1"/>
    </xf>
    <xf numFmtId="0" fontId="2" fillId="0" borderId="6" xfId="0" applyFont="1" applyBorder="1" applyAlignment="1">
      <alignment horizontal="left" wrapText="1" shrinkToFit="1"/>
    </xf>
    <xf numFmtId="0" fontId="2" fillId="7" borderId="5"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0" fillId="0" borderId="6" xfId="0" applyBorder="1" applyAlignment="1">
      <alignment horizontal="left"/>
    </xf>
    <xf numFmtId="0" fontId="21" fillId="0" borderId="0" xfId="4" applyFont="1" applyAlignment="1" applyProtection="1">
      <alignment horizontal="center" wrapText="1"/>
    </xf>
    <xf numFmtId="0" fontId="21" fillId="0" borderId="12" xfId="4" applyFont="1" applyBorder="1" applyAlignment="1" applyProtection="1">
      <alignment horizontal="center" wrapText="1"/>
    </xf>
    <xf numFmtId="0" fontId="15" fillId="11" borderId="13" xfId="4" applyFont="1" applyFill="1" applyBorder="1" applyAlignment="1" applyProtection="1">
      <alignment horizontal="center" wrapText="1"/>
      <protection locked="0"/>
    </xf>
    <xf numFmtId="0" fontId="15" fillId="11" borderId="14" xfId="4" applyFont="1" applyFill="1" applyBorder="1" applyAlignment="1" applyProtection="1">
      <alignment horizontal="center" wrapText="1"/>
      <protection locked="0"/>
    </xf>
    <xf numFmtId="0" fontId="7" fillId="0" borderId="0" xfId="0" applyFont="1" applyAlignment="1">
      <alignment horizontal="left" wrapText="1"/>
    </xf>
    <xf numFmtId="0" fontId="0" fillId="0" borderId="0" xfId="0" applyAlignment="1">
      <alignment horizontal="left" wrapText="1"/>
    </xf>
    <xf numFmtId="0" fontId="0" fillId="0" borderId="0" xfId="0" applyAlignment="1">
      <alignment wrapText="1"/>
    </xf>
  </cellXfs>
  <cellStyles count="10">
    <cellStyle name="Comma" xfId="1" builtinId="3"/>
    <cellStyle name="Comma 2" xfId="2" xr:uid="{00000000-0005-0000-0000-000001000000}"/>
    <cellStyle name="Currency" xfId="3" builtinId="4"/>
    <cellStyle name="Hyperlink" xfId="4" builtinId="8"/>
    <cellStyle name="Normal" xfId="0" builtinId="0"/>
    <cellStyle name="Normal 2" xfId="5" xr:uid="{00000000-0005-0000-0000-000005000000}"/>
    <cellStyle name="Normal 5" xfId="6" xr:uid="{00000000-0005-0000-0000-000006000000}"/>
    <cellStyle name="Normal_lists" xfId="7" xr:uid="{00000000-0005-0000-0000-000007000000}"/>
    <cellStyle name="Normal_Sheet1" xfId="8" xr:uid="{00000000-0005-0000-0000-000008000000}"/>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List" dx="21" fmlaLink="lists!$B$2" fmlaRange="lists!$B$9:$J$268" noThreeD="1" sel="239" val="0"/>
</file>

<file path=xl/ctrlProps/ctrlProp2.xml><?xml version="1.0" encoding="utf-8"?>
<formControlPr xmlns="http://schemas.microsoft.com/office/spreadsheetml/2009/9/main" objectType="List" dx="21" fmlaLink="lists!$B$2" fmlaRange="lists!$B$9:$J$268" noThreeD="1" sel="239" val="0"/>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4</xdr:row>
          <xdr:rowOff>198120</xdr:rowOff>
        </xdr:from>
        <xdr:to>
          <xdr:col>0</xdr:col>
          <xdr:colOff>1211580</xdr:colOff>
          <xdr:row>11</xdr:row>
          <xdr:rowOff>22860</xdr:rowOff>
        </xdr:to>
        <xdr:sp macro="" textlink="">
          <xdr:nvSpPr>
            <xdr:cNvPr id="1026" name="List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xdr:row>
          <xdr:rowOff>198120</xdr:rowOff>
        </xdr:from>
        <xdr:to>
          <xdr:col>0</xdr:col>
          <xdr:colOff>1211580</xdr:colOff>
          <xdr:row>11</xdr:row>
          <xdr:rowOff>0</xdr:rowOff>
        </xdr:to>
        <xdr:sp macro="" textlink="">
          <xdr:nvSpPr>
            <xdr:cNvPr id="1050" name="List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123825</xdr:rowOff>
    </xdr:from>
    <xdr:to>
      <xdr:col>11</xdr:col>
      <xdr:colOff>47625</xdr:colOff>
      <xdr:row>38</xdr:row>
      <xdr:rowOff>9525</xdr:rowOff>
    </xdr:to>
    <xdr:pic>
      <xdr:nvPicPr>
        <xdr:cNvPr id="5133" name="Picture 1">
          <a:extLst>
            <a:ext uri="{FF2B5EF4-FFF2-40B4-BE49-F238E27FC236}">
              <a16:creationId xmlns:a16="http://schemas.microsoft.com/office/drawing/2014/main" id="{00000000-0008-0000-0400-00000D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85750"/>
          <a:ext cx="6105525" cy="7991475"/>
        </a:xfrm>
        <a:prstGeom prst="rect">
          <a:avLst/>
        </a:prstGeom>
        <a:noFill/>
        <a:ln w="31750">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41</xdr:row>
      <xdr:rowOff>76200</xdr:rowOff>
    </xdr:from>
    <xdr:to>
      <xdr:col>11</xdr:col>
      <xdr:colOff>0</xdr:colOff>
      <xdr:row>81</xdr:row>
      <xdr:rowOff>0</xdr:rowOff>
    </xdr:to>
    <xdr:pic>
      <xdr:nvPicPr>
        <xdr:cNvPr id="5134" name="Picture 3">
          <a:extLst>
            <a:ext uri="{FF2B5EF4-FFF2-40B4-BE49-F238E27FC236}">
              <a16:creationId xmlns:a16="http://schemas.microsoft.com/office/drawing/2014/main" id="{00000000-0008-0000-0400-00000E1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8743950"/>
          <a:ext cx="6057900" cy="8010525"/>
        </a:xfrm>
        <a:prstGeom prst="rect">
          <a:avLst/>
        </a:prstGeom>
        <a:noFill/>
        <a:ln w="31750">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82</xdr:row>
      <xdr:rowOff>142875</xdr:rowOff>
    </xdr:from>
    <xdr:to>
      <xdr:col>11</xdr:col>
      <xdr:colOff>9525</xdr:colOff>
      <xdr:row>135</xdr:row>
      <xdr:rowOff>28575</xdr:rowOff>
    </xdr:to>
    <xdr:pic>
      <xdr:nvPicPr>
        <xdr:cNvPr id="5135" name="Picture 5">
          <a:extLst>
            <a:ext uri="{FF2B5EF4-FFF2-40B4-BE49-F238E27FC236}">
              <a16:creationId xmlns:a16="http://schemas.microsoft.com/office/drawing/2014/main" id="{00000000-0008-0000-0400-00000F14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 y="17145000"/>
          <a:ext cx="6096000" cy="8143875"/>
        </a:xfrm>
        <a:prstGeom prst="rect">
          <a:avLst/>
        </a:prstGeom>
        <a:noFill/>
        <a:ln w="31750">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legislature.vermont.gov/statutes/section/32/121/03481" TargetMode="External"/><Relationship Id="rId7" Type="http://schemas.openxmlformats.org/officeDocument/2006/relationships/ctrlProp" Target="../ctrlProps/ctrlProp1.xml"/><Relationship Id="rId2" Type="http://schemas.openxmlformats.org/officeDocument/2006/relationships/hyperlink" Target="https://tax.vermont.gov/sites/tax/files/documents/TB-32.pdf" TargetMode="External"/><Relationship Id="rId1" Type="http://schemas.openxmlformats.org/officeDocument/2006/relationships/hyperlink" Target="https://tax.vermont.gov/sites/tax/files/documents/GB-1183.pdf"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huduser.gov/portal/datasets/fmr/fmrs/FY2019_code/2019summary.odn?fips=5002741275&amp;year=2019&amp;selection_type=county&amp;fmrtype=Final" TargetMode="External"/><Relationship Id="rId21" Type="http://schemas.openxmlformats.org/officeDocument/2006/relationships/hyperlink" Target="https://www.huduser.gov/portal/datasets/fmr/fmrs/FY2019_code/2019summary.odn?fips=5002705800&amp;year=2019&amp;selection_type=county&amp;fmrtype=Final" TargetMode="External"/><Relationship Id="rId42" Type="http://schemas.openxmlformats.org/officeDocument/2006/relationships/hyperlink" Target="https://www.huduser.gov/portal/datasets/fmr/fmrs/FY2019_code/2019summary.odn?fips=5000911800&amp;year=2019&amp;selection_type=county&amp;fmrtype=Final" TargetMode="External"/><Relationship Id="rId63" Type="http://schemas.openxmlformats.org/officeDocument/2006/relationships/hyperlink" Target="https://www.huduser.gov/portal/datasets/fmr/fmrs/FY2019_code/2019summary.odn?fips=5002318550&amp;year=2019&amp;selection_type=county&amp;fmrtype=Final" TargetMode="External"/><Relationship Id="rId84" Type="http://schemas.openxmlformats.org/officeDocument/2006/relationships/hyperlink" Target="https://www.huduser.gov/portal/datasets/fmr/fmrs/FY2019_code/2019summary.odn?fips=5001329275&amp;year=2019&amp;selection_type=county&amp;fmrtype=Final" TargetMode="External"/><Relationship Id="rId138" Type="http://schemas.openxmlformats.org/officeDocument/2006/relationships/hyperlink" Target="https://www.huduser.gov/portal/datasets/fmr/fmrs/FY2019_code/2019summary.odn?fips=5000547725&amp;year=2019&amp;selection_type=county&amp;fmrtype=Final" TargetMode="External"/><Relationship Id="rId159" Type="http://schemas.openxmlformats.org/officeDocument/2006/relationships/hyperlink" Target="https://www.huduser.gov/portal/datasets/fmr/fmrs/FY2019_code/2019summary.odn?fips=5000357025&amp;year=2019&amp;selection_type=county&amp;fmrtype=Final" TargetMode="External"/><Relationship Id="rId170" Type="http://schemas.openxmlformats.org/officeDocument/2006/relationships/hyperlink" Target="https://www.huduser.gov/portal/datasets/fmr/fmrs/FY2019_code/2019summary.odn?fips=5002360625&amp;year=2019&amp;selection_type=county&amp;fmrtype=Final" TargetMode="External"/><Relationship Id="rId191" Type="http://schemas.openxmlformats.org/officeDocument/2006/relationships/hyperlink" Target="https://www.huduser.gov/portal/datasets/fmr/fmrs/FY2019_code/2019summary.odn?fips=5001161750&amp;year=2019&amp;selection_type=county&amp;fmrtype=Final" TargetMode="External"/><Relationship Id="rId205" Type="http://schemas.openxmlformats.org/officeDocument/2006/relationships/hyperlink" Target="https://www.huduser.gov/portal/datasets/fmr/fmrs/FY2019_code/2019summary.odn?fips=5001772400&amp;year=2019&amp;selection_type=county&amp;fmrtype=Final" TargetMode="External"/><Relationship Id="rId226" Type="http://schemas.openxmlformats.org/officeDocument/2006/relationships/hyperlink" Target="https://www.huduser.gov/portal/datasets/fmr/fmrs/FY2019_code/2019summary.odn?fips=5000577125&amp;year=2019&amp;selection_type=county&amp;fmrtype=Final" TargetMode="External"/><Relationship Id="rId247" Type="http://schemas.openxmlformats.org/officeDocument/2006/relationships/hyperlink" Target="https://www.huduser.gov/portal/datasets/fmr/fmrs/FY2019_code/2019summary.odn?fips=5002784925&amp;year=2019&amp;selection_type=county&amp;fmrtype=Final" TargetMode="External"/><Relationship Id="rId107" Type="http://schemas.openxmlformats.org/officeDocument/2006/relationships/hyperlink" Target="https://www.huduser.gov/portal/datasets/fmr/fmrs/FY2019_code/2019summary.odn?fips=5001537075&amp;year=2019&amp;selection_type=county&amp;fmrtype=Final" TargetMode="External"/><Relationship Id="rId11" Type="http://schemas.openxmlformats.org/officeDocument/2006/relationships/hyperlink" Target="https://www.huduser.gov/portal/datasets/fmr/fmrs/FY2019_code/2019summary.odn?fips=5002702725&amp;year=2019&amp;selection_type=county&amp;fmrtype=Final" TargetMode="External"/><Relationship Id="rId32" Type="http://schemas.openxmlformats.org/officeDocument/2006/relationships/hyperlink" Target="https://www.huduser.gov/portal/datasets/fmr/fmrs/FY2019_code/2019summary.odn?fips=5001709325&amp;year=2019&amp;selection_type=county&amp;fmrtype=Final" TargetMode="External"/><Relationship Id="rId53" Type="http://schemas.openxmlformats.org/officeDocument/2006/relationships/hyperlink" Target="https://www.huduser.gov/portal/datasets/fmr/fmrs/FY2019_code/2019summary.odn?fips=5001715700&amp;year=2019&amp;selection_type=county&amp;fmrtype=Final" TargetMode="External"/><Relationship Id="rId74" Type="http://schemas.openxmlformats.org/officeDocument/2006/relationships/hyperlink" Target="https://www.huduser.gov/portal/datasets/fmr/fmrs/FY2019_code/2019summary.odn?fips=5000925975&amp;year=2019&amp;selection_type=county&amp;fmrtype=Final" TargetMode="External"/><Relationship Id="rId128" Type="http://schemas.openxmlformats.org/officeDocument/2006/relationships/hyperlink" Target="https://www.huduser.gov/portal/datasets/fmr/fmrs/FY2019_code/2019summary.odn?fips=5000745250&amp;year=2019&amp;selection_type=county&amp;fmrtype=Final" TargetMode="External"/><Relationship Id="rId149" Type="http://schemas.openxmlformats.org/officeDocument/2006/relationships/hyperlink" Target="https://www.huduser.gov/portal/datasets/fmr/fmrs/FY2019_code/2019summary.odn?fips=5000153950&amp;year=2019&amp;selection_type=county&amp;fmrtype=Final" TargetMode="External"/><Relationship Id="rId5" Type="http://schemas.openxmlformats.org/officeDocument/2006/relationships/hyperlink" Target="https://www.huduser.gov/portal/datasets/fmr/fmrs/FY2019_code/2019summary.odn?fips=5000301450&amp;year=2019&amp;selection_type=county&amp;fmrtype=Final" TargetMode="External"/><Relationship Id="rId95" Type="http://schemas.openxmlformats.org/officeDocument/2006/relationships/hyperlink" Target="https://www.huduser.gov/portal/datasets/fmr/fmrs/FY2019_code/2019summary.odn?fips=5001133025&amp;year=2019&amp;selection_type=county&amp;fmrtype=Final" TargetMode="External"/><Relationship Id="rId160" Type="http://schemas.openxmlformats.org/officeDocument/2006/relationships/hyperlink" Target="https://www.huduser.gov/portal/datasets/fmr/fmrs/FY2019_code/2019summary.odn?fips=5002157250&amp;year=2019&amp;selection_type=county&amp;fmrtype=Final" TargetMode="External"/><Relationship Id="rId181" Type="http://schemas.openxmlformats.org/officeDocument/2006/relationships/hyperlink" Target="https://www.huduser.gov/portal/datasets/fmr/fmrs/FY2019_code/2019summary.odn?fips=5000564075&amp;year=2019&amp;selection_type=county&amp;fmrtype=Final" TargetMode="External"/><Relationship Id="rId216" Type="http://schemas.openxmlformats.org/officeDocument/2006/relationships/hyperlink" Target="https://www.huduser.gov/portal/datasets/fmr/fmrs/FY2019_code/2019summary.odn?fips=5002375325&amp;year=2019&amp;selection_type=county&amp;fmrtype=Final" TargetMode="External"/><Relationship Id="rId237" Type="http://schemas.openxmlformats.org/officeDocument/2006/relationships/hyperlink" Target="https://www.huduser.gov/portal/datasets/fmr/fmrs/FY2019_code/2019summary.odn?fips=5001981700&amp;year=2019&amp;selection_type=county&amp;fmrtype=Final" TargetMode="External"/><Relationship Id="rId258" Type="http://schemas.openxmlformats.org/officeDocument/2006/relationships/hyperlink" Target="https://www.huduser.gov/portal/datasets/fmr/fmrs/FY2019_code/2019summary.odn?fips=5001748175&amp;year=2019&amp;selection_type=county&amp;fmrtype=Final" TargetMode="External"/><Relationship Id="rId22" Type="http://schemas.openxmlformats.org/officeDocument/2006/relationships/hyperlink" Target="https://www.huduser.gov/portal/datasets/fmr/fmrs/FY2019_code/2019summary.odn?fips=5000906325&amp;year=2019&amp;selection_type=county&amp;fmrtype=Final" TargetMode="External"/><Relationship Id="rId43" Type="http://schemas.openxmlformats.org/officeDocument/2006/relationships/hyperlink" Target="https://www.huduser.gov/portal/datasets/fmr/fmrs/FY2019_code/2019summary.odn?fips=5002111950&amp;year=2019&amp;selection_type=county&amp;fmrtype=Final" TargetMode="External"/><Relationship Id="rId64" Type="http://schemas.openxmlformats.org/officeDocument/2006/relationships/hyperlink" Target="https://www.huduser.gov/portal/datasets/fmr/fmrs/FY2019_code/2019summary.odn?fips=5000921250&amp;year=2019&amp;selection_type=county&amp;fmrtype=Final" TargetMode="External"/><Relationship Id="rId118" Type="http://schemas.openxmlformats.org/officeDocument/2006/relationships/hyperlink" Target="https://www.huduser.gov/portal/datasets/fmr/fmrs/FY2019_code/2019summary.odn?fips=5000941425&amp;year=2019&amp;selection_type=county&amp;fmrtype=Final" TargetMode="External"/><Relationship Id="rId139" Type="http://schemas.openxmlformats.org/officeDocument/2006/relationships/hyperlink" Target="https://www.huduser.gov/portal/datasets/fmr/fmrs/FY2019_code/2019summary.odn?fips=5001748175&amp;year=2019&amp;selection_type=county&amp;fmrtype=Final" TargetMode="External"/><Relationship Id="rId85" Type="http://schemas.openxmlformats.org/officeDocument/2006/relationships/hyperlink" Target="https://www.huduser.gov/portal/datasets/fmr/fmrs/FY2019_code/2019summary.odn?fips=5000129575&amp;year=2019&amp;selection_type=county&amp;fmrtype=Final" TargetMode="External"/><Relationship Id="rId150" Type="http://schemas.openxmlformats.org/officeDocument/2006/relationships/hyperlink" Target="https://www.huduser.gov/portal/datasets/fmr/fmrs/FY2019_code/2019summary.odn?fips=5002154250&amp;year=2019&amp;selection_type=county&amp;fmrtype=Final" TargetMode="External"/><Relationship Id="rId171" Type="http://schemas.openxmlformats.org/officeDocument/2006/relationships/hyperlink" Target="https://www.huduser.gov/portal/datasets/fmr/fmrs/FY2019_code/2019summary.odn?fips=5002760850&amp;year=2019&amp;selection_type=county&amp;fmrtype=Final" TargetMode="External"/><Relationship Id="rId192" Type="http://schemas.openxmlformats.org/officeDocument/2006/relationships/hyperlink" Target="https://www.huduser.gov/portal/datasets/fmr/fmrs/FY2019_code/2019summary.odn?fips=5000762050&amp;year=2019&amp;selection_type=county&amp;fmrtype=Final" TargetMode="External"/><Relationship Id="rId206" Type="http://schemas.openxmlformats.org/officeDocument/2006/relationships/hyperlink" Target="https://www.huduser.gov/portal/datasets/fmr/fmrs/FY2019_code/2019summary.odn?fips=5002172925&amp;year=2019&amp;selection_type=county&amp;fmrtype=Final" TargetMode="External"/><Relationship Id="rId227" Type="http://schemas.openxmlformats.org/officeDocument/2006/relationships/hyperlink" Target="https://www.huduser.gov/portal/datasets/fmr/fmrs/FY2019_code/2019summary.odn?fips=5001577425&amp;year=2019&amp;selection_type=county&amp;fmrtype=Final" TargetMode="External"/><Relationship Id="rId248" Type="http://schemas.openxmlformats.org/officeDocument/2006/relationships/hyperlink" Target="https://www.huduser.gov/portal/datasets/fmr/fmrs/FY2019_code/2019summary.odn?fips=5000385075&amp;year=2019&amp;selection_type=county&amp;fmrtype=Final" TargetMode="External"/><Relationship Id="rId12" Type="http://schemas.openxmlformats.org/officeDocument/2006/relationships/hyperlink" Target="https://www.huduser.gov/portal/datasets/fmr/fmrs/FY2019_code/2019summary.odn?fips=5000502875&amp;year=2019&amp;selection_type=county&amp;fmrtype=Final" TargetMode="External"/><Relationship Id="rId33" Type="http://schemas.openxmlformats.org/officeDocument/2006/relationships/hyperlink" Target="https://www.huduser.gov/portal/datasets/fmr/fmrs/FY2019_code/2019summary.odn?fips=5002509475&amp;year=2019&amp;selection_type=county&amp;fmrtype=Final" TargetMode="External"/><Relationship Id="rId108" Type="http://schemas.openxmlformats.org/officeDocument/2006/relationships/hyperlink" Target="https://www.huduser.gov/portal/datasets/fmr/fmrs/FY2019_code/2019summary.odn?fips=5002137685&amp;year=2019&amp;selection_type=county&amp;fmrtype=Final" TargetMode="External"/><Relationship Id="rId129" Type="http://schemas.openxmlformats.org/officeDocument/2006/relationships/hyperlink" Target="https://www.huduser.gov/portal/datasets/fmr/fmrs/FY2019_code/2019summary.odn?fips=5000145550&amp;year=2019&amp;selection_type=county&amp;fmrtype=Final" TargetMode="External"/><Relationship Id="rId54" Type="http://schemas.openxmlformats.org/officeDocument/2006/relationships/hyperlink" Target="https://www.huduser.gov/portal/datasets/fmr/fmrs/FY2019_code/2019summary.odn?fips=5000116000&amp;year=2019&amp;selection_type=county&amp;fmrtype=Final" TargetMode="External"/><Relationship Id="rId75" Type="http://schemas.openxmlformats.org/officeDocument/2006/relationships/hyperlink" Target="https://www.huduser.gov/portal/datasets/fmr/fmrs/FY2019_code/2019summary.odn?fips=5000126300&amp;year=2019&amp;selection_type=county&amp;fmrtype=Final" TargetMode="External"/><Relationship Id="rId96" Type="http://schemas.openxmlformats.org/officeDocument/2006/relationships/hyperlink" Target="https://www.huduser.gov/portal/datasets/fmr/fmrs/FY2019_code/2019summary.odn?fips=5000733475&amp;year=2019&amp;selection_type=county&amp;fmrtype=Final" TargetMode="External"/><Relationship Id="rId140" Type="http://schemas.openxmlformats.org/officeDocument/2006/relationships/hyperlink" Target="https://www.huduser.gov/portal/datasets/fmr/fmrs/FY2019_code/2019summary.odn?fips=5002548400&amp;year=2019&amp;selection_type=county&amp;fmrtype=Final" TargetMode="External"/><Relationship Id="rId161" Type="http://schemas.openxmlformats.org/officeDocument/2006/relationships/hyperlink" Target="https://www.huduser.gov/portal/datasets/fmr/fmrs/FY2019_code/2019summary.odn?fips=5002557700&amp;year=2019&amp;selection_type=county&amp;fmrtype=Final" TargetMode="External"/><Relationship Id="rId182" Type="http://schemas.openxmlformats.org/officeDocument/2006/relationships/hyperlink" Target="https://www.huduser.gov/portal/datasets/fmr/fmrs/FY2019_code/2019summary.odn?fips=5000764300&amp;year=2019&amp;selection_type=county&amp;fmrtype=Final" TargetMode="External"/><Relationship Id="rId217" Type="http://schemas.openxmlformats.org/officeDocument/2006/relationships/hyperlink" Target="https://www.huduser.gov/portal/datasets/fmr/fmrs/FY2019_code/2019summary.odn?fips=5000575700&amp;year=2019&amp;selection_type=county&amp;fmrtype=Final" TargetMode="External"/><Relationship Id="rId6" Type="http://schemas.openxmlformats.org/officeDocument/2006/relationships/hyperlink" Target="https://www.huduser.gov/portal/datasets/fmr/fmrs/FY2019_code/2019summary.odn?fips=5002501900&amp;year=2019&amp;selection_type=county&amp;fmrtype=Final" TargetMode="External"/><Relationship Id="rId238" Type="http://schemas.openxmlformats.org/officeDocument/2006/relationships/hyperlink" Target="https://www.huduser.gov/portal/datasets/fmr/fmrs/FY2019_code/2019summary.odn?fips=5002782000&amp;year=2019&amp;selection_type=county&amp;fmrtype=Final" TargetMode="External"/><Relationship Id="rId259" Type="http://schemas.openxmlformats.org/officeDocument/2006/relationships/hyperlink" Target="https://www.huduser.gov/portal/datasets/fmr/fmrs/FY2019_code/2019summary.odn?fips=5000724175&amp;year=2019&amp;selection_type=county&amp;fmrtype=Final" TargetMode="External"/><Relationship Id="rId23" Type="http://schemas.openxmlformats.org/officeDocument/2006/relationships/hyperlink" Target="https://www.huduser.gov/portal/datasets/fmr/fmrs/FY2019_code/2019summary.odn?fips=5000706550&amp;year=2019&amp;selection_type=county&amp;fmrtype=Final" TargetMode="External"/><Relationship Id="rId119" Type="http://schemas.openxmlformats.org/officeDocument/2006/relationships/hyperlink" Target="https://www.huduser.gov/portal/datasets/fmr/fmrs/FY2019_code/2019summary.odn?fips=5000541725&amp;year=2019&amp;selection_type=county&amp;fmrtype=Final" TargetMode="External"/><Relationship Id="rId44" Type="http://schemas.openxmlformats.org/officeDocument/2006/relationships/hyperlink" Target="https://www.huduser.gov/portal/datasets/fmr/fmrs/FY2019_code/2019summary.odn?fips=5002712250&amp;year=2019&amp;selection_type=county&amp;fmrtype=Final" TargetMode="External"/><Relationship Id="rId65" Type="http://schemas.openxmlformats.org/officeDocument/2006/relationships/hyperlink" Target="https://www.huduser.gov/portal/datasets/fmr/fmrs/FY2019_code/2019summary.odn?fips=5002321925&amp;year=2019&amp;selection_type=county&amp;fmrtype=Final" TargetMode="External"/><Relationship Id="rId86" Type="http://schemas.openxmlformats.org/officeDocument/2006/relationships/hyperlink" Target="https://www.huduser.gov/portal/datasets/fmr/fmrs/FY2019_code/2019summary.odn?fips=5001930175&amp;year=2019&amp;selection_type=county&amp;fmrtype=Final" TargetMode="External"/><Relationship Id="rId130" Type="http://schemas.openxmlformats.org/officeDocument/2006/relationships/hyperlink" Target="https://www.huduser.gov/portal/datasets/fmr/fmrs/FY2019_code/2019summary.odn?fips=5001145850&amp;year=2019&amp;selection_type=county&amp;fmrtype=Final" TargetMode="External"/><Relationship Id="rId151" Type="http://schemas.openxmlformats.org/officeDocument/2006/relationships/hyperlink" Target="https://www.huduser.gov/portal/datasets/fmr/fmrs/FY2019_code/2019summary.odn?fips=5000554400&amp;year=2019&amp;selection_type=county&amp;fmrtype=Final" TargetMode="External"/><Relationship Id="rId172" Type="http://schemas.openxmlformats.org/officeDocument/2006/relationships/hyperlink" Target="https://www.huduser.gov/portal/datasets/fmr/fmrs/FY2019_code/2019summary.odn?fips=5000361000&amp;year=2019&amp;selection_type=county&amp;fmrtype=Final" TargetMode="External"/><Relationship Id="rId193" Type="http://schemas.openxmlformats.org/officeDocument/2006/relationships/hyperlink" Target="https://www.huduser.gov/portal/datasets/fmr/fmrs/FY2019_code/2019summary.odn?fips=5000562200&amp;year=2019&amp;selection_type=county&amp;fmrtype=Final" TargetMode="External"/><Relationship Id="rId207" Type="http://schemas.openxmlformats.org/officeDocument/2006/relationships/hyperlink" Target="https://www.huduser.gov/portal/datasets/fmr/fmrs/FY2019_code/2019summary.odn?fips=5001773075&amp;year=2019&amp;selection_type=county&amp;fmrtype=Final" TargetMode="External"/><Relationship Id="rId228" Type="http://schemas.openxmlformats.org/officeDocument/2006/relationships/hyperlink" Target="https://www.huduser.gov/portal/datasets/fmr/fmrs/FY2019_code/2019summary.odn?fips=5002777500&amp;year=2019&amp;selection_type=county&amp;fmrtype=Final" TargetMode="External"/><Relationship Id="rId249" Type="http://schemas.openxmlformats.org/officeDocument/2006/relationships/hyperlink" Target="https://www.huduser.gov/portal/datasets/fmr/fmrs/FY2019_code/2019summary.odn?fips=5000785150&amp;year=2019&amp;selection_type=county&amp;fmrtype=Final" TargetMode="External"/><Relationship Id="rId13" Type="http://schemas.openxmlformats.org/officeDocument/2006/relationships/hyperlink" Target="https://www.huduser.gov/portal/datasets/fmr/fmrs/FY2019_code/2019summary.odn?fips=5002303175&amp;year=2019&amp;selection_type=county&amp;fmrtype=Final" TargetMode="External"/><Relationship Id="rId109" Type="http://schemas.openxmlformats.org/officeDocument/2006/relationships/hyperlink" Target="https://www.huduser.gov/portal/datasets/fmr/fmrs/FY2019_code/2019summary.odn?fips=5000537900&amp;year=2019&amp;selection_type=county&amp;fmrtype=Final" TargetMode="External"/><Relationship Id="rId260" Type="http://schemas.openxmlformats.org/officeDocument/2006/relationships/printerSettings" Target="../printerSettings/printerSettings2.bin"/><Relationship Id="rId34" Type="http://schemas.openxmlformats.org/officeDocument/2006/relationships/hyperlink" Target="https://www.huduser.gov/portal/datasets/fmr/fmrs/FY2019_code/2019summary.odn?fips=5001909850&amp;year=2019&amp;selection_type=county&amp;fmrtype=Final" TargetMode="External"/><Relationship Id="rId55" Type="http://schemas.openxmlformats.org/officeDocument/2006/relationships/hyperlink" Target="https://www.huduser.gov/portal/datasets/fmr/fmrs/FY2019_code/2019summary.odn?fips=5001916150&amp;year=2019&amp;selection_type=county&amp;fmrtype=Final" TargetMode="External"/><Relationship Id="rId76" Type="http://schemas.openxmlformats.org/officeDocument/2006/relationships/hyperlink" Target="https://www.huduser.gov/portal/datasets/fmr/fmrs/FY2019_code/2019summary.odn?fips=5001126500&amp;year=2019&amp;selection_type=county&amp;fmrtype=Final" TargetMode="External"/><Relationship Id="rId97" Type="http://schemas.openxmlformats.org/officeDocument/2006/relationships/hyperlink" Target="https://www.huduser.gov/portal/datasets/fmr/fmrs/FY2019_code/2019summary.odn?fips=5001933775&amp;year=2019&amp;selection_type=county&amp;fmrtype=Final" TargetMode="External"/><Relationship Id="rId120" Type="http://schemas.openxmlformats.org/officeDocument/2006/relationships/hyperlink" Target="https://www.huduser.gov/portal/datasets/fmr/fmrs/FY2019_code/2019summary.odn?fips=5000942475&amp;year=2019&amp;selection_type=county&amp;fmrtype=Final" TargetMode="External"/><Relationship Id="rId141" Type="http://schemas.openxmlformats.org/officeDocument/2006/relationships/hyperlink" Target="https://www.huduser.gov/portal/datasets/fmr/fmrs/FY2019_code/2019summary.odn?fips=5001948850&amp;year=2019&amp;selection_type=county&amp;fmrtype=Final" TargetMode="External"/><Relationship Id="rId7" Type="http://schemas.openxmlformats.org/officeDocument/2006/relationships/hyperlink" Target="https://www.huduser.gov/portal/datasets/fmr/fmrs/FY2019_code/2019summary.odn?fips=5000902125&amp;year=2019&amp;selection_type=county&amp;fmrtype=Final" TargetMode="External"/><Relationship Id="rId162" Type="http://schemas.openxmlformats.org/officeDocument/2006/relationships/hyperlink" Target="https://www.huduser.gov/portal/datasets/fmr/fmrs/FY2019_code/2019summary.odn?fips=5001758075&amp;year=2019&amp;selection_type=county&amp;fmrtype=Final" TargetMode="External"/><Relationship Id="rId183" Type="http://schemas.openxmlformats.org/officeDocument/2006/relationships/hyperlink" Target="https://www.huduser.gov/portal/datasets/fmr/fmrs/FY2019_code/2019summary.odn?fips=5001164600&amp;year=2019&amp;selection_type=county&amp;fmrtype=Final" TargetMode="External"/><Relationship Id="rId218" Type="http://schemas.openxmlformats.org/officeDocument/2006/relationships/hyperlink" Target="https://www.huduser.gov/portal/datasets/fmr/fmrs/FY2019_code/2019summary.odn?fips=5002175925&amp;year=2019&amp;selection_type=county&amp;fmrtype=Final" TargetMode="External"/><Relationship Id="rId239" Type="http://schemas.openxmlformats.org/officeDocument/2006/relationships/hyperlink" Target="https://www.huduser.gov/portal/datasets/fmr/fmrs/FY2019_code/2019summary.odn?fips=5000183275&amp;year=2019&amp;selection_type=county&amp;fmrtype=Final" TargetMode="External"/><Relationship Id="rId250" Type="http://schemas.openxmlformats.org/officeDocument/2006/relationships/hyperlink" Target="https://www.huduser.gov/portal/datasets/fmr/fmrs/FY2019_code/2019summary.odn?fips=5001585375&amp;year=2019&amp;selection_type=county&amp;fmrtype=Final" TargetMode="External"/><Relationship Id="rId24" Type="http://schemas.openxmlformats.org/officeDocument/2006/relationships/hyperlink" Target="https://www.huduser.gov/portal/datasets/fmr/fmrs/FY2019_code/2019summary.odn?fips=5001707375&amp;year=2019&amp;selection_type=county&amp;fmrtype=Final" TargetMode="External"/><Relationship Id="rId45" Type="http://schemas.openxmlformats.org/officeDocument/2006/relationships/hyperlink" Target="https://www.huduser.gov/portal/datasets/fmr/fmrs/FY2019_code/2019summary.odn?fips=5001913150&amp;year=2019&amp;selection_type=county&amp;fmrtype=Final" TargetMode="External"/><Relationship Id="rId66" Type="http://schemas.openxmlformats.org/officeDocument/2006/relationships/hyperlink" Target="https://www.huduser.gov/portal/datasets/fmr/fmrs/FY2019_code/2019summary.odn?fips=5001523500&amp;year=2019&amp;selection_type=county&amp;fmrtype=Final" TargetMode="External"/><Relationship Id="rId87" Type="http://schemas.openxmlformats.org/officeDocument/2006/relationships/hyperlink" Target="https://www.huduser.gov/portal/datasets/fmr/fmrs/FY2019_code/2019summary.odn?fips=5000530550&amp;year=2019&amp;selection_type=county&amp;fmrtype=Final" TargetMode="External"/><Relationship Id="rId110" Type="http://schemas.openxmlformats.org/officeDocument/2006/relationships/hyperlink" Target="https://www.huduser.gov/portal/datasets/fmr/fmrs/FY2019_code/2019summary.odn?fips=5000339025&amp;year=2019&amp;selection_type=county&amp;fmrtype=Final" TargetMode="External"/><Relationship Id="rId131" Type="http://schemas.openxmlformats.org/officeDocument/2006/relationships/hyperlink" Target="https://www.huduser.gov/portal/datasets/fmr/fmrs/FY2019_code/2019summary.odn?fips=5002346000&amp;year=2019&amp;selection_type=county&amp;fmrtype=Final" TargetMode="External"/><Relationship Id="rId152" Type="http://schemas.openxmlformats.org/officeDocument/2006/relationships/hyperlink" Target="https://www.huduser.gov/portal/datasets/fmr/fmrs/FY2019_code/2019summary.odn?fips=5000355000&amp;year=2019&amp;selection_type=county&amp;fmrtype=Final" TargetMode="External"/><Relationship Id="rId173" Type="http://schemas.openxmlformats.org/officeDocument/2006/relationships/hyperlink" Target="https://www.huduser.gov/portal/datasets/fmr/fmrs/FY2019_code/2019summary.odn?fips=5002161225&amp;year=2019&amp;selection_type=county&amp;fmrtype=Final" TargetMode="External"/><Relationship Id="rId194" Type="http://schemas.openxmlformats.org/officeDocument/2006/relationships/hyperlink" Target="https://www.huduser.gov/portal/datasets/fmr/fmrs/FY2019_code/2019summary.odn?fips=5000369775&amp;year=2019&amp;selection_type=county&amp;fmrtype=Final" TargetMode="External"/><Relationship Id="rId208" Type="http://schemas.openxmlformats.org/officeDocument/2006/relationships/hyperlink" Target="https://www.huduser.gov/portal/datasets/fmr/fmrs/FY2019_code/2019summary.odn?fips=5002573300&amp;year=2019&amp;selection_type=county&amp;fmrtype=Final" TargetMode="External"/><Relationship Id="rId229" Type="http://schemas.openxmlformats.org/officeDocument/2006/relationships/hyperlink" Target="https://www.huduser.gov/portal/datasets/fmr/fmrs/FY2019_code/2019summary.odn?fips=5002177950&amp;year=2019&amp;selection_type=county&amp;fmrtype=Final" TargetMode="External"/><Relationship Id="rId240" Type="http://schemas.openxmlformats.org/officeDocument/2006/relationships/hyperlink" Target="https://www.huduser.gov/portal/datasets/fmr/fmrs/FY2019_code/2019summary.odn?fips=5000583500&amp;year=2019&amp;selection_type=county&amp;fmrtype=Final" TargetMode="External"/><Relationship Id="rId14" Type="http://schemas.openxmlformats.org/officeDocument/2006/relationships/hyperlink" Target="https://www.huduser.gov/portal/datasets/fmr/fmrs/FY2019_code/2019summary.odn?fips=5002303250&amp;year=2019&amp;selection_type=county&amp;fmrtype=Final" TargetMode="External"/><Relationship Id="rId35" Type="http://schemas.openxmlformats.org/officeDocument/2006/relationships/hyperlink" Target="https://www.huduser.gov/portal/datasets/fmr/fmrs/FY2019_code/2019summary.odn?fips=5000910075&amp;year=2019&amp;selection_type=county&amp;fmrtype=Final" TargetMode="External"/><Relationship Id="rId56" Type="http://schemas.openxmlformats.org/officeDocument/2006/relationships/hyperlink" Target="https://www.huduser.gov/portal/datasets/fmr/fmrs/FY2019_code/2019summary.odn?fips=5001916300&amp;year=2019&amp;selection_type=county&amp;fmrtype=Final" TargetMode="External"/><Relationship Id="rId77" Type="http://schemas.openxmlformats.org/officeDocument/2006/relationships/hyperlink" Target="https://www.huduser.gov/portal/datasets/fmr/fmrs/FY2019_code/2019summary.odn?fips=5001127100&amp;year=2019&amp;selection_type=county&amp;fmrtype=Final" TargetMode="External"/><Relationship Id="rId100" Type="http://schemas.openxmlformats.org/officeDocument/2006/relationships/hyperlink" Target="https://www.huduser.gov/portal/datasets/fmr/fmrs/FY2019_code/2019summary.odn?fips=5001535050&amp;year=2019&amp;selection_type=county&amp;fmrtype=Final" TargetMode="External"/><Relationship Id="rId8" Type="http://schemas.openxmlformats.org/officeDocument/2006/relationships/hyperlink" Target="https://www.huduser.gov/portal/datasets/fmr/fmrs/FY2019_code/2019summary.odn?fips=5000902162&amp;year=2019&amp;selection_type=county&amp;fmrtype=Final" TargetMode="External"/><Relationship Id="rId98" Type="http://schemas.openxmlformats.org/officeDocument/2006/relationships/hyperlink" Target="https://www.huduser.gov/portal/datasets/fmr/fmrs/FY2019_code/2019summary.odn?fips=5002134450&amp;year=2019&amp;selection_type=county&amp;fmrtype=Final" TargetMode="External"/><Relationship Id="rId121" Type="http://schemas.openxmlformats.org/officeDocument/2006/relationships/hyperlink" Target="https://www.huduser.gov/portal/datasets/fmr/fmrs/FY2019_code/2019summary.odn?fips=5000342850&amp;year=2019&amp;selection_type=county&amp;fmrtype=Final" TargetMode="External"/><Relationship Id="rId142" Type="http://schemas.openxmlformats.org/officeDocument/2006/relationships/hyperlink" Target="https://www.huduser.gov/portal/datasets/fmr/fmrs/FY2019_code/2019summary.odn?fips=5001948925&amp;year=2019&amp;selection_type=county&amp;fmrtype=Final" TargetMode="External"/><Relationship Id="rId163" Type="http://schemas.openxmlformats.org/officeDocument/2006/relationships/hyperlink" Target="https://www.huduser.gov/portal/datasets/fmr/fmrs/FY2019_code/2019summary.odn?fips=5002758375&amp;year=2019&amp;selection_type=county&amp;fmrtype=Final" TargetMode="External"/><Relationship Id="rId184" Type="http://schemas.openxmlformats.org/officeDocument/2006/relationships/hyperlink" Target="https://www.huduser.gov/portal/datasets/fmr/fmrs/FY2019_code/2019summary.odn?fips=5000165050&amp;year=2019&amp;selection_type=county&amp;fmrtype=Final" TargetMode="External"/><Relationship Id="rId219" Type="http://schemas.openxmlformats.org/officeDocument/2006/relationships/hyperlink" Target="https://www.huduser.gov/portal/datasets/fmr/fmrs/FY2019_code/2019summary.odn?fips=5000176075&amp;year=2019&amp;selection_type=county&amp;fmrtype=Final" TargetMode="External"/><Relationship Id="rId230" Type="http://schemas.openxmlformats.org/officeDocument/2006/relationships/hyperlink" Target="https://www.huduser.gov/portal/datasets/fmr/fmrs/FY2019_code/2019summary.odn?fips=5001779975&amp;year=2019&amp;selection_type=county&amp;fmrtype=Final" TargetMode="External"/><Relationship Id="rId251" Type="http://schemas.openxmlformats.org/officeDocument/2006/relationships/hyperlink" Target="https://www.huduser.gov/portal/datasets/fmr/fmrs/FY2019_code/2019summary.odn?fips=5002385525&amp;year=2019&amp;selection_type=county&amp;fmrtype=Final" TargetMode="External"/><Relationship Id="rId25" Type="http://schemas.openxmlformats.org/officeDocument/2006/relationships/hyperlink" Target="https://www.huduser.gov/portal/datasets/fmr/fmrs/FY2019_code/2019summary.odn?fips=5001707600&amp;year=2019&amp;selection_type=county&amp;fmrtype=Final" TargetMode="External"/><Relationship Id="rId46" Type="http://schemas.openxmlformats.org/officeDocument/2006/relationships/hyperlink" Target="https://www.huduser.gov/portal/datasets/fmr/fmrs/FY2019_code/2019summary.odn?fips=5000713300&amp;year=2019&amp;selection_type=county&amp;fmrtype=Final" TargetMode="External"/><Relationship Id="rId67" Type="http://schemas.openxmlformats.org/officeDocument/2006/relationships/hyperlink" Target="https://www.huduser.gov/portal/datasets/fmr/fmrs/FY2019_code/2019summary.odn?fips=5001523725&amp;year=2019&amp;selection_type=county&amp;fmrtype=Final" TargetMode="External"/><Relationship Id="rId88" Type="http://schemas.openxmlformats.org/officeDocument/2006/relationships/hyperlink" Target="https://www.huduser.gov/portal/datasets/fmr/fmrs/FY2019_code/2019summary.odn?fips=5000930775&amp;year=2019&amp;selection_type=county&amp;fmrtype=Final" TargetMode="External"/><Relationship Id="rId111" Type="http://schemas.openxmlformats.org/officeDocument/2006/relationships/hyperlink" Target="https://www.huduser.gov/portal/datasets/fmr/fmrs/FY2019_code/2019summary.odn?fips=5000139325&amp;year=2019&amp;selection_type=county&amp;fmrtype=Final" TargetMode="External"/><Relationship Id="rId132" Type="http://schemas.openxmlformats.org/officeDocument/2006/relationships/hyperlink" Target="https://www.huduser.gov/portal/datasets/fmr/fmrs/FY2019_code/2019summary.odn?fips=5002346225&amp;year=2019&amp;selection_type=county&amp;fmrtype=Final" TargetMode="External"/><Relationship Id="rId153" Type="http://schemas.openxmlformats.org/officeDocument/2006/relationships/hyperlink" Target="https://www.huduser.gov/portal/datasets/fmr/fmrs/FY2019_code/2019summary.odn?fips=5002155450&amp;year=2019&amp;selection_type=county&amp;fmrtype=Final" TargetMode="External"/><Relationship Id="rId174" Type="http://schemas.openxmlformats.org/officeDocument/2006/relationships/hyperlink" Target="https://www.huduser.gov/portal/datasets/fmr/fmrs/FY2019_code/2019summary.odn?fips=5002161300&amp;year=2019&amp;selection_type=county&amp;fmrtype=Final" TargetMode="External"/><Relationship Id="rId195" Type="http://schemas.openxmlformats.org/officeDocument/2006/relationships/hyperlink" Target="https://www.huduser.gov/portal/datasets/fmr/fmrs/FY2019_code/2019summary.odn?fips=5000569925&amp;year=2019&amp;selection_type=county&amp;fmrtype=Final" TargetMode="External"/><Relationship Id="rId209" Type="http://schemas.openxmlformats.org/officeDocument/2006/relationships/hyperlink" Target="https://www.huduser.gov/portal/datasets/fmr/fmrs/FY2019_code/2019summary.odn?fips=5001973525&amp;year=2019&amp;selection_type=county&amp;fmrtype=Final" TargetMode="External"/><Relationship Id="rId220" Type="http://schemas.openxmlformats.org/officeDocument/2006/relationships/hyperlink" Target="https://www.huduser.gov/portal/datasets/fmr/fmrs/FY2019_code/2019summary.odn?fips=5002576225&amp;year=2019&amp;selection_type=county&amp;fmrtype=Final" TargetMode="External"/><Relationship Id="rId241" Type="http://schemas.openxmlformats.org/officeDocument/2006/relationships/hyperlink" Target="https://www.huduser.gov/portal/datasets/fmr/fmrs/FY2019_code/2019summary.odn?fips=5000183800&amp;year=2019&amp;selection_type=county&amp;fmrtype=Final" TargetMode="External"/><Relationship Id="rId15" Type="http://schemas.openxmlformats.org/officeDocument/2006/relationships/hyperlink" Target="https://www.huduser.gov/portal/datasets/fmr/fmrs/FY2019_code/2019summary.odn?fips=5001903550&amp;year=2019&amp;selection_type=county&amp;fmrtype=Final" TargetMode="External"/><Relationship Id="rId36" Type="http://schemas.openxmlformats.org/officeDocument/2006/relationships/hyperlink" Target="https://www.huduser.gov/portal/datasets/fmr/fmrs/FY2019_code/2019summary.odn?fips=5000710300&amp;year=2019&amp;selection_type=county&amp;fmrtype=Final" TargetMode="External"/><Relationship Id="rId57" Type="http://schemas.openxmlformats.org/officeDocument/2006/relationships/hyperlink" Target="https://www.huduser.gov/portal/datasets/fmr/fmrs/FY2019_code/2019summary.odn?fips=5002116825&amp;year=2019&amp;selection_type=county&amp;fmrtype=Final" TargetMode="External"/><Relationship Id="rId78" Type="http://schemas.openxmlformats.org/officeDocument/2006/relationships/hyperlink" Target="https://www.huduser.gov/portal/datasets/fmr/fmrs/FY2019_code/2019summary.odn?fips=5001127700&amp;year=2019&amp;selection_type=county&amp;fmrtype=Final" TargetMode="External"/><Relationship Id="rId99" Type="http://schemas.openxmlformats.org/officeDocument/2006/relationships/hyperlink" Target="https://www.huduser.gov/portal/datasets/fmr/fmrs/FY2019_code/2019summary.odn?fips=5000734600&amp;year=2019&amp;selection_type=county&amp;fmrtype=Final" TargetMode="External"/><Relationship Id="rId101" Type="http://schemas.openxmlformats.org/officeDocument/2006/relationships/hyperlink" Target="https://www.huduser.gov/portal/datasets/fmr/fmrs/FY2019_code/2019summary.odn?fips=5002135425&amp;year=2019&amp;selection_type=county&amp;fmrtype=Final" TargetMode="External"/><Relationship Id="rId122" Type="http://schemas.openxmlformats.org/officeDocument/2006/relationships/hyperlink" Target="https://www.huduser.gov/portal/datasets/fmr/fmrs/FY2019_code/2019summary.odn?fips=5002543375&amp;year=2019&amp;selection_type=county&amp;fmrtype=Final" TargetMode="External"/><Relationship Id="rId143" Type="http://schemas.openxmlformats.org/officeDocument/2006/relationships/hyperlink" Target="https://www.huduser.gov/portal/datasets/fmr/fmrs/FY2019_code/2019summary.odn?fips=5001350650&amp;year=2019&amp;selection_type=county&amp;fmrtype=Final" TargetMode="External"/><Relationship Id="rId164" Type="http://schemas.openxmlformats.org/officeDocument/2006/relationships/hyperlink" Target="https://www.huduser.gov/portal/datasets/fmr/fmrs/FY2019_code/2019summary.odn?fips=5000358600&amp;year=2019&amp;selection_type=county&amp;fmrtype=Final" TargetMode="External"/><Relationship Id="rId185" Type="http://schemas.openxmlformats.org/officeDocument/2006/relationships/hyperlink" Target="https://www.huduser.gov/portal/datasets/fmr/fmrs/FY2019_code/2019summary.odn?fips=5002165275&amp;year=2019&amp;selection_type=county&amp;fmrtype=Final" TargetMode="External"/><Relationship Id="rId9" Type="http://schemas.openxmlformats.org/officeDocument/2006/relationships/hyperlink" Target="https://www.huduser.gov/portal/datasets/fmr/fmrs/FY2019_code/2019summary.odn?fips=5001102500&amp;year=2019&amp;selection_type=county&amp;fmrtype=Final" TargetMode="External"/><Relationship Id="rId210" Type="http://schemas.openxmlformats.org/officeDocument/2006/relationships/hyperlink" Target="https://www.huduser.gov/portal/datasets/fmr/fmrs/FY2019_code/2019summary.odn?fips=5001773675&amp;year=2019&amp;selection_type=county&amp;fmrtype=Final" TargetMode="External"/><Relationship Id="rId26" Type="http://schemas.openxmlformats.org/officeDocument/2006/relationships/hyperlink" Target="https://www.huduser.gov/portal/datasets/fmr/fmrs/FY2019_code/2019summary.odn?fips=5002107750&amp;year=2019&amp;selection_type=county&amp;fmrtype=Final" TargetMode="External"/><Relationship Id="rId231" Type="http://schemas.openxmlformats.org/officeDocument/2006/relationships/hyperlink" Target="https://www.huduser.gov/portal/datasets/fmr/fmrs/FY2019_code/2019summary.odn?fips=5002180875&amp;year=2019&amp;selection_type=county&amp;fmrtype=Final" TargetMode="External"/><Relationship Id="rId252" Type="http://schemas.openxmlformats.org/officeDocument/2006/relationships/hyperlink" Target="https://www.huduser.gov/portal/datasets/fmr/fmrs/FY2019_code/2019summary.odn?fips=5000385675&amp;year=2019&amp;selection_type=county&amp;fmrtype=Final" TargetMode="External"/><Relationship Id="rId47" Type="http://schemas.openxmlformats.org/officeDocument/2006/relationships/hyperlink" Target="https://www.huduser.gov/portal/datasets/fmr/fmrs/FY2019_code/2019summary.odn?fips=5001713525&amp;year=2019&amp;selection_type=county&amp;fmrtype=Final" TargetMode="External"/><Relationship Id="rId68" Type="http://schemas.openxmlformats.org/officeDocument/2006/relationships/hyperlink" Target="https://www.huduser.gov/portal/datasets/fmr/fmrs/FY2019_code/2019summary.odn?fips=5001124050&amp;year=2019&amp;selection_type=county&amp;fmrtype=Final" TargetMode="External"/><Relationship Id="rId89" Type="http://schemas.openxmlformats.org/officeDocument/2006/relationships/hyperlink" Target="https://www.huduser.gov/portal/datasets/fmr/fmrs/FY2019_code/2019summary.odn?fips=5002530925&amp;year=2019&amp;selection_type=county&amp;fmrtype=Final" TargetMode="External"/><Relationship Id="rId112" Type="http://schemas.openxmlformats.org/officeDocument/2006/relationships/hyperlink" Target="https://www.huduser.gov/portal/datasets/fmr/fmrs/FY2019_code/2019summary.odn?fips=5000939700&amp;year=2019&amp;selection_type=county&amp;fmrtype=Final" TargetMode="External"/><Relationship Id="rId133" Type="http://schemas.openxmlformats.org/officeDocument/2006/relationships/hyperlink" Target="https://www.huduser.gov/portal/datasets/fmr/fmrs/FY2019_code/2019summary.odn?fips=5001946450&amp;year=2019&amp;selection_type=county&amp;fmrtype=Final" TargetMode="External"/><Relationship Id="rId154" Type="http://schemas.openxmlformats.org/officeDocument/2006/relationships/hyperlink" Target="https://www.huduser.gov/portal/datasets/fmr/fmrs/FY2019_code/2019summary.odn?fips=5002155600&amp;year=2019&amp;selection_type=county&amp;fmrtype=Final" TargetMode="External"/><Relationship Id="rId175" Type="http://schemas.openxmlformats.org/officeDocument/2006/relationships/hyperlink" Target="https://www.huduser.gov/portal/datasets/fmr/fmrs/FY2019_code/2019summary.odn?fips=5000561525&amp;year=2019&amp;selection_type=county&amp;fmrtype=Final" TargetMode="External"/><Relationship Id="rId196" Type="http://schemas.openxmlformats.org/officeDocument/2006/relationships/hyperlink" Target="https://www.huduser.gov/portal/datasets/fmr/fmrs/FY2019_code/2019summary.odn?fips=5000170075&amp;year=2019&amp;selection_type=county&amp;fmrtype=Final" TargetMode="External"/><Relationship Id="rId200" Type="http://schemas.openxmlformats.org/officeDocument/2006/relationships/hyperlink" Target="https://www.huduser.gov/portal/datasets/fmr/fmrs/FY2019_code/2019summary.odn?fips=5002570750&amp;year=2019&amp;selection_type=county&amp;fmrtype=Final" TargetMode="External"/><Relationship Id="rId16" Type="http://schemas.openxmlformats.org/officeDocument/2006/relationships/hyperlink" Target="https://www.huduser.gov/portal/datasets/fmr/fmrs/FY2019_code/2019summary.odn?fips=5001504375&amp;year=2019&amp;selection_type=county&amp;fmrtype=Final" TargetMode="External"/><Relationship Id="rId221" Type="http://schemas.openxmlformats.org/officeDocument/2006/relationships/hyperlink" Target="https://www.huduser.gov/portal/datasets/fmr/fmrs/FY2019_code/2019summary.odn?fips=5000976337&amp;year=2019&amp;selection_type=county&amp;fmrtype=Final" TargetMode="External"/><Relationship Id="rId242" Type="http://schemas.openxmlformats.org/officeDocument/2006/relationships/hyperlink" Target="https://www.huduser.gov/portal/datasets/fmr/fmrs/FY2019_code/2019summary.odn?fips=5002583950&amp;year=2019&amp;selection_type=county&amp;fmrtype=Final" TargetMode="External"/><Relationship Id="rId37" Type="http://schemas.openxmlformats.org/officeDocument/2006/relationships/hyperlink" Target="https://www.huduser.gov/portal/datasets/fmr/fmrs/FY2019_code/2019summary.odn?fips=5000510450&amp;year=2019&amp;selection_type=county&amp;fmrtype=Final" TargetMode="External"/><Relationship Id="rId58" Type="http://schemas.openxmlformats.org/officeDocument/2006/relationships/hyperlink" Target="https://www.huduser.gov/portal/datasets/fmr/fmrs/FY2019_code/2019summary.odn?fips=5000517125&amp;year=2019&amp;selection_type=county&amp;fmrtype=Final" TargetMode="External"/><Relationship Id="rId79" Type="http://schemas.openxmlformats.org/officeDocument/2006/relationships/hyperlink" Target="https://www.huduser.gov/portal/datasets/fmr/fmrs/FY2019_code/2019summary.odn?fips=5000327962&amp;year=2019&amp;selection_type=county&amp;fmrtype=Final" TargetMode="External"/><Relationship Id="rId102" Type="http://schemas.openxmlformats.org/officeDocument/2006/relationships/hyperlink" Target="https://www.huduser.gov/portal/datasets/fmr/fmrs/FY2019_code/2019summary.odn?fips=5001935575&amp;year=2019&amp;selection_type=county&amp;fmrtype=Final" TargetMode="External"/><Relationship Id="rId123" Type="http://schemas.openxmlformats.org/officeDocument/2006/relationships/hyperlink" Target="https://www.huduser.gov/portal/datasets/fmr/fmrs/FY2019_code/2019summary.odn?fips=5002343600&amp;year=2019&amp;selection_type=county&amp;fmrtype=Final" TargetMode="External"/><Relationship Id="rId144" Type="http://schemas.openxmlformats.org/officeDocument/2006/relationships/hyperlink" Target="https://www.huduser.gov/portal/datasets/fmr/fmrs/FY2019_code/2019summary.odn?fips=5002350275&amp;year=2019&amp;selection_type=county&amp;fmrtype=Final" TargetMode="External"/><Relationship Id="rId90" Type="http://schemas.openxmlformats.org/officeDocument/2006/relationships/hyperlink" Target="https://www.huduser.gov/portal/datasets/fmr/fmrs/FY2019_code/2019summary.odn?fips=5002531150&amp;year=2019&amp;selection_type=county&amp;fmrtype=Final" TargetMode="External"/><Relationship Id="rId165" Type="http://schemas.openxmlformats.org/officeDocument/2006/relationships/hyperlink" Target="https://www.huduser.gov/portal/datasets/fmr/fmrs/FY2019_code/2019summary.odn?fips=5001159125&amp;year=2019&amp;selection_type=county&amp;fmrtype=Final" TargetMode="External"/><Relationship Id="rId186" Type="http://schemas.openxmlformats.org/officeDocument/2006/relationships/hyperlink" Target="https://www.huduser.gov/portal/datasets/fmr/fmrs/FY2019_code/2019summary.odn?fips=5002565762&amp;year=2019&amp;selection_type=county&amp;fmrtype=Final" TargetMode="External"/><Relationship Id="rId211" Type="http://schemas.openxmlformats.org/officeDocument/2006/relationships/hyperlink" Target="https://www.huduser.gov/portal/datasets/fmr/fmrs/FY2019_code/2019summary.odn?fips=5000773975&amp;year=2019&amp;selection_type=county&amp;fmrtype=Final" TargetMode="External"/><Relationship Id="rId232" Type="http://schemas.openxmlformats.org/officeDocument/2006/relationships/hyperlink" Target="https://www.huduser.gov/portal/datasets/fmr/fmrs/FY2019_code/2019summary.odn?fips=5002182300&amp;year=2019&amp;selection_type=county&amp;fmrtype=Final" TargetMode="External"/><Relationship Id="rId253" Type="http://schemas.openxmlformats.org/officeDocument/2006/relationships/hyperlink" Target="https://www.huduser.gov/portal/datasets/fmr/fmrs/FY2019_code/2019summary.odn?fips=5002785975&amp;year=2019&amp;selection_type=county&amp;fmrtype=Final" TargetMode="External"/><Relationship Id="rId27" Type="http://schemas.openxmlformats.org/officeDocument/2006/relationships/hyperlink" Target="https://www.huduser.gov/portal/datasets/fmr/fmrs/FY2019_code/2019summary.odn?fips=5002507900&amp;year=2019&amp;selection_type=county&amp;fmrtype=Final" TargetMode="External"/><Relationship Id="rId48" Type="http://schemas.openxmlformats.org/officeDocument/2006/relationships/hyperlink" Target="https://www.huduser.gov/portal/datasets/fmr/fmrs/FY2019_code/2019summary.odn?fips=5002713675&amp;year=2019&amp;selection_type=county&amp;fmrtype=Final" TargetMode="External"/><Relationship Id="rId69" Type="http://schemas.openxmlformats.org/officeDocument/2006/relationships/hyperlink" Target="https://www.huduser.gov/portal/datasets/fmr/fmrs/FY2019_code/2019summary.odn?fips=5002125375&amp;year=2019&amp;selection_type=county&amp;fmrtype=Final" TargetMode="External"/><Relationship Id="rId113" Type="http://schemas.openxmlformats.org/officeDocument/2006/relationships/hyperlink" Target="https://www.huduser.gov/portal/datasets/fmr/fmrs/FY2019_code/2019summary.odn?fips=5000939775&amp;year=2019&amp;selection_type=county&amp;fmrtype=Final" TargetMode="External"/><Relationship Id="rId134" Type="http://schemas.openxmlformats.org/officeDocument/2006/relationships/hyperlink" Target="https://www.huduser.gov/portal/datasets/fmr/fmrs/FY2019_code/2019summary.odn?fips=5001546675&amp;year=2019&amp;selection_type=county&amp;fmrtype=Final" TargetMode="External"/><Relationship Id="rId80" Type="http://schemas.openxmlformats.org/officeDocument/2006/relationships/hyperlink" Target="https://www.huduser.gov/portal/datasets/fmr/fmrs/FY2019_code/2019summary.odn?fips=5001928075&amp;year=2019&amp;selection_type=county&amp;fmrtype=Final" TargetMode="External"/><Relationship Id="rId155" Type="http://schemas.openxmlformats.org/officeDocument/2006/relationships/hyperlink" Target="https://www.huduser.gov/portal/datasets/fmr/fmrs/FY2019_code/2019summary.odn?fips=5002355825&amp;year=2019&amp;selection_type=county&amp;fmrtype=Final" TargetMode="External"/><Relationship Id="rId176" Type="http://schemas.openxmlformats.org/officeDocument/2006/relationships/hyperlink" Target="https://www.huduser.gov/portal/datasets/fmr/fmrs/FY2019_code/2019summary.odn?fips=5000162575&amp;year=2019&amp;selection_type=county&amp;fmrtype=Final" TargetMode="External"/><Relationship Id="rId197" Type="http://schemas.openxmlformats.org/officeDocument/2006/relationships/hyperlink" Target="https://www.huduser.gov/portal/datasets/fmr/fmrs/FY2019_code/2019summary.odn?fips=5002770375&amp;year=2019&amp;selection_type=county&amp;fmrtype=Final" TargetMode="External"/><Relationship Id="rId201" Type="http://schemas.openxmlformats.org/officeDocument/2006/relationships/hyperlink" Target="https://www.huduser.gov/portal/datasets/fmr/fmrs/FY2019_code/2019summary.odn?fips=5002171050&amp;year=2019&amp;selection_type=county&amp;fmrtype=Final" TargetMode="External"/><Relationship Id="rId222" Type="http://schemas.openxmlformats.org/officeDocument/2006/relationships/hyperlink" Target="https://www.huduser.gov/portal/datasets/fmr/fmrs/FY2019_code/2019summary.odn?fips=5002376525&amp;year=2019&amp;selection_type=county&amp;fmrtype=Final" TargetMode="External"/><Relationship Id="rId243" Type="http://schemas.openxmlformats.org/officeDocument/2006/relationships/hyperlink" Target="https://www.huduser.gov/portal/datasets/fmr/fmrs/FY2019_code/2019summary.odn?fips=5001784175&amp;year=2019&amp;selection_type=county&amp;fmrtype=Final" TargetMode="External"/><Relationship Id="rId17" Type="http://schemas.openxmlformats.org/officeDocument/2006/relationships/hyperlink" Target="https://www.huduser.gov/portal/datasets/fmr/fmrs/FY2019_code/2019summary.odn?fips=5000304825&amp;year=2019&amp;selection_type=county&amp;fmrtype=Final" TargetMode="External"/><Relationship Id="rId38" Type="http://schemas.openxmlformats.org/officeDocument/2006/relationships/hyperlink" Target="https://www.huduser.gov/portal/datasets/fmr/fmrs/FY2019_code/2019summary.odn?fips=5000710675&amp;year=2019&amp;selection_type=county&amp;fmrtype=Final" TargetMode="External"/><Relationship Id="rId59" Type="http://schemas.openxmlformats.org/officeDocument/2006/relationships/hyperlink" Target="https://www.huduser.gov/portal/datasets/fmr/fmrs/FY2019_code/2019summary.odn?fips=5001917350&amp;year=2019&amp;selection_type=county&amp;fmrtype=Final" TargetMode="External"/><Relationship Id="rId103" Type="http://schemas.openxmlformats.org/officeDocument/2006/relationships/hyperlink" Target="https://www.huduser.gov/portal/datasets/fmr/fmrs/FY2019_code/2019summary.odn?fips=5001335875&amp;year=2019&amp;selection_type=county&amp;fmrtype=Final" TargetMode="External"/><Relationship Id="rId124" Type="http://schemas.openxmlformats.org/officeDocument/2006/relationships/hyperlink" Target="https://www.huduser.gov/portal/datasets/fmr/fmrs/FY2019_code/2019summary.odn?fips=5002144125&amp;year=2019&amp;selection_type=county&amp;fmrtype=Final" TargetMode="External"/><Relationship Id="rId70" Type="http://schemas.openxmlformats.org/officeDocument/2006/relationships/hyperlink" Target="https://www.huduser.gov/portal/datasets/fmr/fmrs/FY2019_code/2019summary.odn?fips=5001124925&amp;year=2019&amp;selection_type=county&amp;fmrtype=Final" TargetMode="External"/><Relationship Id="rId91" Type="http://schemas.openxmlformats.org/officeDocument/2006/relationships/hyperlink" Target="https://www.huduser.gov/portal/datasets/fmr/fmrs/FY2019_code/2019summary.odn?fips=5000131525&amp;year=2019&amp;selection_type=county&amp;fmrtype=Final" TargetMode="External"/><Relationship Id="rId145" Type="http://schemas.openxmlformats.org/officeDocument/2006/relationships/hyperlink" Target="https://www.huduser.gov/portal/datasets/fmr/fmrs/FY2019_code/2019summary.odn?fips=5000952750&amp;year=2019&amp;selection_type=county&amp;fmrtype=Final" TargetMode="External"/><Relationship Id="rId166" Type="http://schemas.openxmlformats.org/officeDocument/2006/relationships/hyperlink" Target="https://www.huduser.gov/portal/datasets/fmr/fmrs/FY2019_code/2019summary.odn?fips=5000759275&amp;year=2019&amp;selection_type=county&amp;fmrtype=Final" TargetMode="External"/><Relationship Id="rId187" Type="http://schemas.openxmlformats.org/officeDocument/2006/relationships/hyperlink" Target="https://www.huduser.gov/portal/datasets/fmr/fmrs/FY2019_code/2019summary.odn?fips=5000766175&amp;year=2019&amp;selection_type=county&amp;fmrtype=Final" TargetMode="External"/><Relationship Id="rId1" Type="http://schemas.openxmlformats.org/officeDocument/2006/relationships/hyperlink" Target="https://www.huduser.gov/portal/datasets/fmr/fmrs/FY2019_code/2019summary.odn?fips=5000100325&amp;year=2019&amp;selection_type=county&amp;fmrtype=Final" TargetMode="External"/><Relationship Id="rId212" Type="http://schemas.openxmlformats.org/officeDocument/2006/relationships/hyperlink" Target="https://www.huduser.gov/portal/datasets/fmr/fmrs/FY2019_code/2019summary.odn?fips=5000174650&amp;year=2019&amp;selection_type=county&amp;fmrtype=Final" TargetMode="External"/><Relationship Id="rId233" Type="http://schemas.openxmlformats.org/officeDocument/2006/relationships/hyperlink" Target="https://www.huduser.gov/portal/datasets/fmr/fmrs/FY2019_code/2019summary.odn?fips=5002783050&amp;year=2019&amp;selection_type=county&amp;fmrtype=Final" TargetMode="External"/><Relationship Id="rId254" Type="http://schemas.openxmlformats.org/officeDocument/2006/relationships/hyperlink" Target="https://www.huduser.gov/portal/datasets/fmr/fmrs/FY2019_code/2019summary.odn?fips=5002386125&amp;year=2019&amp;selection_type=county&amp;fmrtype=Final" TargetMode="External"/><Relationship Id="rId28" Type="http://schemas.openxmlformats.org/officeDocument/2006/relationships/hyperlink" Target="https://www.huduser.gov/portal/datasets/fmr/fmrs/FY2019_code/2019summary.odn?fips=5002708275&amp;year=2019&amp;selection_type=county&amp;fmrtype=Final" TargetMode="External"/><Relationship Id="rId49" Type="http://schemas.openxmlformats.org/officeDocument/2006/relationships/hyperlink" Target="https://www.huduser.gov/portal/datasets/fmr/fmrs/FY2019_code/2019summary.odn?fips=5002114350&amp;year=2019&amp;selection_type=county&amp;fmrtype=Final" TargetMode="External"/><Relationship Id="rId114" Type="http://schemas.openxmlformats.org/officeDocument/2006/relationships/hyperlink" Target="https://www.huduser.gov/portal/datasets/fmr/fmrs/FY2019_code/2019summary.odn?fips=5000140075&amp;year=2019&amp;selection_type=county&amp;fmrtype=Final" TargetMode="External"/><Relationship Id="rId60" Type="http://schemas.openxmlformats.org/officeDocument/2006/relationships/hyperlink" Target="https://www.huduser.gov/portal/datasets/fmr/fmrs/FY2019_code/2019summary.odn?fips=5000317725&amp;year=2019&amp;selection_type=county&amp;fmrtype=Final" TargetMode="External"/><Relationship Id="rId81" Type="http://schemas.openxmlformats.org/officeDocument/2006/relationships/hyperlink" Target="https://www.huduser.gov/portal/datasets/fmr/fmrs/FY2019_code/2019summary.odn?fips=5000128600&amp;year=2019&amp;selection_type=county&amp;fmrtype=Final" TargetMode="External"/><Relationship Id="rId135" Type="http://schemas.openxmlformats.org/officeDocument/2006/relationships/hyperlink" Target="https://www.huduser.gov/portal/datasets/fmr/fmrs/FY2019_code/2019summary.odn?fips=5002147200&amp;year=2019&amp;selection_type=county&amp;fmrtype=Final" TargetMode="External"/><Relationship Id="rId156" Type="http://schemas.openxmlformats.org/officeDocument/2006/relationships/hyperlink" Target="https://www.huduser.gov/portal/datasets/fmr/fmrs/FY2019_code/2019summary.odn?fips=5002756050&amp;year=2019&amp;selection_type=county&amp;fmrtype=Final" TargetMode="External"/><Relationship Id="rId177" Type="http://schemas.openxmlformats.org/officeDocument/2006/relationships/hyperlink" Target="https://www.huduser.gov/portal/datasets/fmr/fmrs/FY2019_code/2019summary.odn?fips=5000362875&amp;year=2019&amp;selection_type=county&amp;fmrtype=Final" TargetMode="External"/><Relationship Id="rId198" Type="http://schemas.openxmlformats.org/officeDocument/2006/relationships/hyperlink" Target="https://www.huduser.gov/portal/datasets/fmr/fmrs/FY2019_code/2019summary.odn?fips=5001570525&amp;year=2019&amp;selection_type=county&amp;fmrtype=Final" TargetMode="External"/><Relationship Id="rId202" Type="http://schemas.openxmlformats.org/officeDocument/2006/relationships/hyperlink" Target="https://www.huduser.gov/portal/datasets/fmr/fmrs/FY2019_code/2019summary.odn?fips=5000371425&amp;year=2019&amp;selection_type=county&amp;fmrtype=Final" TargetMode="External"/><Relationship Id="rId223" Type="http://schemas.openxmlformats.org/officeDocument/2006/relationships/hyperlink" Target="https://www.huduser.gov/portal/datasets/fmr/fmrs/FY2019_code/2019summary.odn?fips=5000976562&amp;year=2019&amp;selection_type=county&amp;fmrtype=Final" TargetMode="External"/><Relationship Id="rId244" Type="http://schemas.openxmlformats.org/officeDocument/2006/relationships/hyperlink" Target="https://www.huduser.gov/portal/datasets/fmr/fmrs/FY2019_code/2019summary.odn?fips=5000784475&amp;year=2019&amp;selection_type=county&amp;fmrtype=Final" TargetMode="External"/><Relationship Id="rId18" Type="http://schemas.openxmlformats.org/officeDocument/2006/relationships/hyperlink" Target="https://www.huduser.gov/portal/datasets/fmr/fmrs/FY2019_code/2019summary.odn?fips=5002105200&amp;year=2019&amp;selection_type=county&amp;fmrtype=Final" TargetMode="External"/><Relationship Id="rId39" Type="http://schemas.openxmlformats.org/officeDocument/2006/relationships/hyperlink" Target="https://www.huduser.gov/portal/datasets/fmr/fmrs/FY2019_code/2019summary.odn?fips=5002311125&amp;year=2019&amp;selection_type=county&amp;fmrtype=Final" TargetMode="External"/><Relationship Id="rId50" Type="http://schemas.openxmlformats.org/officeDocument/2006/relationships/hyperlink" Target="https://www.huduser.gov/portal/datasets/fmr/fmrs/FY2019_code/2019summary.odn?fips=5002114500&amp;year=2019&amp;selection_type=county&amp;fmrtype=Final" TargetMode="External"/><Relationship Id="rId104" Type="http://schemas.openxmlformats.org/officeDocument/2006/relationships/hyperlink" Target="https://www.huduser.gov/portal/datasets/fmr/fmrs/FY2019_code/2019summary.odn?fips=5002536175&amp;year=2019&amp;selection_type=county&amp;fmrtype=Final" TargetMode="External"/><Relationship Id="rId125" Type="http://schemas.openxmlformats.org/officeDocument/2006/relationships/hyperlink" Target="https://www.huduser.gov/portal/datasets/fmr/fmrs/FY2019_code/2019summary.odn?fips=5000144350&amp;year=2019&amp;selection_type=county&amp;fmrtype=Final" TargetMode="External"/><Relationship Id="rId146" Type="http://schemas.openxmlformats.org/officeDocument/2006/relationships/hyperlink" Target="https://www.huduser.gov/portal/datasets/fmr/fmrs/FY2019_code/2019summary.odn?fips=5002752900&amp;year=2019&amp;selection_type=county&amp;fmrtype=Final" TargetMode="External"/><Relationship Id="rId167" Type="http://schemas.openxmlformats.org/officeDocument/2006/relationships/hyperlink" Target="https://www.huduser.gov/portal/datasets/fmr/fmrs/FY2019_code/2019summary.odn?fips=5000159650&amp;year=2019&amp;selection_type=county&amp;fmrtype=Final" TargetMode="External"/><Relationship Id="rId188" Type="http://schemas.openxmlformats.org/officeDocument/2006/relationships/hyperlink" Target="https://www.huduser.gov/portal/datasets/fmr/fmrs/FY2019_code/2019summary.odn?fips=5001367000&amp;year=2019&amp;selection_type=county&amp;fmrtype=Final" TargetMode="External"/><Relationship Id="rId71" Type="http://schemas.openxmlformats.org/officeDocument/2006/relationships/hyperlink" Target="https://www.huduser.gov/portal/datasets/fmr/fmrs/FY2019_code/2019summary.odn?fips=5001125225&amp;year=2019&amp;selection_type=county&amp;fmrtype=Final" TargetMode="External"/><Relationship Id="rId92" Type="http://schemas.openxmlformats.org/officeDocument/2006/relationships/hyperlink" Target="https://www.huduser.gov/portal/datasets/fmr/fmrs/FY2019_code/2019summary.odn?fips=5000531825&amp;year=2019&amp;selection_type=county&amp;fmrtype=Final" TargetMode="External"/><Relationship Id="rId213" Type="http://schemas.openxmlformats.org/officeDocument/2006/relationships/hyperlink" Target="https://www.huduser.gov/portal/datasets/fmr/fmrs/FY2019_code/2019summary.odn?fips=5002574800&amp;year=2019&amp;selection_type=county&amp;fmrtype=Final" TargetMode="External"/><Relationship Id="rId234" Type="http://schemas.openxmlformats.org/officeDocument/2006/relationships/hyperlink" Target="https://www.huduser.gov/portal/datasets/fmr/fmrs/FY2019_code/2019summary.odn?fips=5001980200&amp;year=2019&amp;selection_type=county&amp;fmrtype=Final" TargetMode="External"/><Relationship Id="rId2" Type="http://schemas.openxmlformats.org/officeDocument/2006/relationships/hyperlink" Target="https://www.huduser.gov/portal/datasets/fmr/fmrs/FY2019_code/2019summary.odn?fips=5001900475&amp;year=2019&amp;selection_type=county&amp;fmrtype=Final" TargetMode="External"/><Relationship Id="rId29" Type="http://schemas.openxmlformats.org/officeDocument/2006/relationships/hyperlink" Target="https://www.huduser.gov/portal/datasets/fmr/fmrs/FY2019_code/2019summary.odn?fips=5000108575&amp;year=2019&amp;selection_type=county&amp;fmrtype=Final" TargetMode="External"/><Relationship Id="rId255" Type="http://schemas.openxmlformats.org/officeDocument/2006/relationships/hyperlink" Target="https://www.huduser.gov/portal/datasets/fmr/fmrs/FY2019_code/2019summary.odn?fips=5000902125&amp;year=2019&amp;selection_type=county&amp;fmrtype=Final" TargetMode="External"/><Relationship Id="rId40" Type="http://schemas.openxmlformats.org/officeDocument/2006/relationships/hyperlink" Target="https://www.huduser.gov/portal/datasets/fmr/fmrs/FY2019_code/2019summary.odn?fips=5002311350&amp;year=2019&amp;selection_type=county&amp;fmrtype=Final" TargetMode="External"/><Relationship Id="rId115" Type="http://schemas.openxmlformats.org/officeDocument/2006/relationships/hyperlink" Target="https://www.huduser.gov/portal/datasets/fmr/fmrs/FY2019_code/2019summary.odn?fips=5002540225&amp;year=2019&amp;selection_type=county&amp;fmrtype=Final" TargetMode="External"/><Relationship Id="rId136" Type="http://schemas.openxmlformats.org/officeDocument/2006/relationships/hyperlink" Target="https://www.huduser.gov/portal/datasets/fmr/fmrs/FY2019_code/2019summary.odn?fips=5002147425&amp;year=2019&amp;selection_type=county&amp;fmrtype=Final" TargetMode="External"/><Relationship Id="rId157" Type="http://schemas.openxmlformats.org/officeDocument/2006/relationships/hyperlink" Target="https://www.huduser.gov/portal/datasets/fmr/fmrs/FY2019_code/2019summary.odn?fips=5002756350&amp;year=2019&amp;selection_type=county&amp;fmrtype=Final" TargetMode="External"/><Relationship Id="rId178" Type="http://schemas.openxmlformats.org/officeDocument/2006/relationships/hyperlink" Target="https://www.huduser.gov/portal/datasets/fmr/fmrs/FY2019_code/2019summary.odn?fips=5000363175&amp;year=2019&amp;selection_type=county&amp;fmrtype=Final" TargetMode="External"/><Relationship Id="rId61" Type="http://schemas.openxmlformats.org/officeDocument/2006/relationships/hyperlink" Target="https://www.huduser.gov/portal/datasets/fmr/fmrs/FY2019_code/2019summary.odn?fips=5002517875&amp;year=2019&amp;selection_type=county&amp;fmrtype=Final" TargetMode="External"/><Relationship Id="rId82" Type="http://schemas.openxmlformats.org/officeDocument/2006/relationships/hyperlink" Target="https://www.huduser.gov/portal/datasets/fmr/fmrs/FY2019_code/2019summary.odn?fips=5002528900&amp;year=2019&amp;selection_type=county&amp;fmrtype=Final" TargetMode="External"/><Relationship Id="rId199" Type="http://schemas.openxmlformats.org/officeDocument/2006/relationships/hyperlink" Target="https://www.huduser.gov/portal/datasets/fmr/fmrs/FY2019_code/2019summary.odn?fips=5001770675&amp;year=2019&amp;selection_type=county&amp;fmrtype=Final" TargetMode="External"/><Relationship Id="rId203" Type="http://schemas.openxmlformats.org/officeDocument/2006/relationships/hyperlink" Target="https://www.huduser.gov/portal/datasets/fmr/fmrs/FY2019_code/2019summary.odn?fips=5000571575&amp;year=2019&amp;selection_type=county&amp;fmrtype=Final" TargetMode="External"/><Relationship Id="rId19" Type="http://schemas.openxmlformats.org/officeDocument/2006/relationships/hyperlink" Target="https://www.huduser.gov/portal/datasets/fmr/fmrs/FY2019_code/2019summary.odn?fips=5001105425&amp;year=2019&amp;selection_type=county&amp;fmrtype=Final" TargetMode="External"/><Relationship Id="rId224" Type="http://schemas.openxmlformats.org/officeDocument/2006/relationships/hyperlink" Target="https://www.huduser.gov/portal/datasets/fmr/fmrs/FY2019_code/2019summary.odn?fips=5001776750&amp;year=2019&amp;selection_type=county&amp;fmrtype=Final" TargetMode="External"/><Relationship Id="rId245" Type="http://schemas.openxmlformats.org/officeDocument/2006/relationships/hyperlink" Target="https://www.huduser.gov/portal/datasets/fmr/fmrs/FY2019_code/2019summary.odn?fips=5002584700&amp;year=2019&amp;selection_type=county&amp;fmrtype=Final" TargetMode="External"/><Relationship Id="rId30" Type="http://schemas.openxmlformats.org/officeDocument/2006/relationships/hyperlink" Target="https://www.huduser.gov/portal/datasets/fmr/fmrs/FY2019_code/2019summary.odn?fips=5000908725&amp;year=2019&amp;selection_type=county&amp;fmrtype=Final" TargetMode="External"/><Relationship Id="rId105" Type="http://schemas.openxmlformats.org/officeDocument/2006/relationships/hyperlink" Target="https://www.huduser.gov/portal/datasets/fmr/fmrs/FY2019_code/2019summary.odn?fips=5001936325&amp;year=2019&amp;selection_type=county&amp;fmrtype=Final" TargetMode="External"/><Relationship Id="rId126" Type="http://schemas.openxmlformats.org/officeDocument/2006/relationships/hyperlink" Target="https://www.huduser.gov/portal/datasets/fmr/fmrs/FY2019_code/2019summary.odn?fips=5002344500&amp;year=2019&amp;selection_type=county&amp;fmrtype=Final" TargetMode="External"/><Relationship Id="rId147" Type="http://schemas.openxmlformats.org/officeDocument/2006/relationships/hyperlink" Target="https://www.huduser.gov/portal/datasets/fmr/fmrs/FY2019_code/2019summary.odn?fips=5001753425&amp;year=2019&amp;selection_type=county&amp;fmrtype=Final" TargetMode="External"/><Relationship Id="rId168" Type="http://schemas.openxmlformats.org/officeDocument/2006/relationships/hyperlink" Target="https://www.huduser.gov/portal/datasets/fmr/fmrs/FY2019_code/2019summary.odn?fips=5002760100&amp;year=2019&amp;selection_type=county&amp;fmrtype=Final" TargetMode="External"/><Relationship Id="rId51" Type="http://schemas.openxmlformats.org/officeDocument/2006/relationships/hyperlink" Target="https://www.huduser.gov/portal/datasets/fmr/fmrs/FY2019_code/2019summary.odn?fips=5000714875&amp;year=2019&amp;selection_type=county&amp;fmrtype=Final" TargetMode="External"/><Relationship Id="rId72" Type="http://schemas.openxmlformats.org/officeDocument/2006/relationships/hyperlink" Target="https://www.huduser.gov/portal/datasets/fmr/fmrs/FY2019_code/2019summary.odn?fips=5001725675&amp;year=2019&amp;selection_type=county&amp;fmrtype=Final" TargetMode="External"/><Relationship Id="rId93" Type="http://schemas.openxmlformats.org/officeDocument/2006/relationships/hyperlink" Target="https://www.huduser.gov/portal/datasets/fmr/fmrs/FY2019_code/2019summary.odn?fips=5002732275&amp;year=2019&amp;selection_type=county&amp;fmrtype=Final" TargetMode="External"/><Relationship Id="rId189" Type="http://schemas.openxmlformats.org/officeDocument/2006/relationships/hyperlink" Target="https://www.huduser.gov/portal/datasets/fmr/fmrs/FY2019_code/2019summary.odn?fips=5002769550&amp;year=2019&amp;selection_type=county&amp;fmrtype=Final" TargetMode="External"/><Relationship Id="rId3" Type="http://schemas.openxmlformats.org/officeDocument/2006/relationships/hyperlink" Target="https://www.huduser.gov/portal/datasets/fmr/fmrs/FY2019_code/2019summary.odn?fips=5001300860&amp;year=2019&amp;selection_type=county&amp;fmrtype=Final" TargetMode="External"/><Relationship Id="rId214" Type="http://schemas.openxmlformats.org/officeDocument/2006/relationships/hyperlink" Target="https://www.huduser.gov/portal/datasets/fmr/fmrs/FY2019_code/2019summary.odn?fips=5001774950&amp;year=2019&amp;selection_type=county&amp;fmrtype=Final" TargetMode="External"/><Relationship Id="rId235" Type="http://schemas.openxmlformats.org/officeDocument/2006/relationships/hyperlink" Target="https://www.huduser.gov/portal/datasets/fmr/fmrs/FY2019_code/2019summary.odn?fips=5000780350&amp;year=2019&amp;selection_type=county&amp;fmrtype=Final" TargetMode="External"/><Relationship Id="rId256" Type="http://schemas.openxmlformats.org/officeDocument/2006/relationships/hyperlink" Target="https://www.huduser.gov/portal/datasets/fmr/fmrs/FY2019_code/2019summary.odn?fips=5000304825&amp;year=2019&amp;selection_type=county&amp;fmrtype=Final" TargetMode="External"/><Relationship Id="rId116" Type="http://schemas.openxmlformats.org/officeDocument/2006/relationships/hyperlink" Target="https://www.huduser.gov/portal/datasets/fmr/fmrs/FY2019_code/2019summary.odn?fips=5001940525&amp;year=2019&amp;selection_type=county&amp;fmrtype=Final" TargetMode="External"/><Relationship Id="rId137" Type="http://schemas.openxmlformats.org/officeDocument/2006/relationships/hyperlink" Target="https://www.huduser.gov/portal/datasets/fmr/fmrs/FY2019_code/2019summary.odn?fips=5000148700&amp;year=2019&amp;selection_type=county&amp;fmrtype=Final" TargetMode="External"/><Relationship Id="rId158" Type="http://schemas.openxmlformats.org/officeDocument/2006/relationships/hyperlink" Target="https://www.huduser.gov/portal/datasets/fmr/fmrs/FY2019_code/2019summary.odn?fips=5002156875&amp;year=2019&amp;selection_type=county&amp;fmrtype=Final" TargetMode="External"/><Relationship Id="rId20" Type="http://schemas.openxmlformats.org/officeDocument/2006/relationships/hyperlink" Target="https://www.huduser.gov/portal/datasets/fmr/fmrs/FY2019_code/2019summary.odn?fips=5002305650&amp;year=2019&amp;selection_type=county&amp;fmrtype=Final" TargetMode="External"/><Relationship Id="rId41" Type="http://schemas.openxmlformats.org/officeDocument/2006/relationships/hyperlink" Target="https://www.huduser.gov/portal/datasets/fmr/fmrs/FY2019_code/2019summary.odn?fips=5001511500&amp;year=2019&amp;selection_type=county&amp;fmrtype=Final" TargetMode="External"/><Relationship Id="rId62" Type="http://schemas.openxmlformats.org/officeDocument/2006/relationships/hyperlink" Target="https://www.huduser.gov/portal/datasets/fmr/fmrs/FY2019_code/2019summary.odn?fips=5002518325&amp;year=2019&amp;selection_type=county&amp;fmrtype=Final" TargetMode="External"/><Relationship Id="rId83" Type="http://schemas.openxmlformats.org/officeDocument/2006/relationships/hyperlink" Target="https://www.huduser.gov/portal/datasets/fmr/fmrs/FY2019_code/2019summary.odn?fips=5000929125&amp;year=2019&amp;selection_type=county&amp;fmrtype=Final" TargetMode="External"/><Relationship Id="rId179" Type="http://schemas.openxmlformats.org/officeDocument/2006/relationships/hyperlink" Target="https://www.huduser.gov/portal/datasets/fmr/fmrs/FY2019_code/2019summary.odn?fips=5000363550&amp;year=2019&amp;selection_type=county&amp;fmrtype=Final" TargetMode="External"/><Relationship Id="rId190" Type="http://schemas.openxmlformats.org/officeDocument/2006/relationships/hyperlink" Target="https://www.huduser.gov/portal/datasets/fmr/fmrs/FY2019_code/2019summary.odn?fips=5001161675&amp;year=2019&amp;selection_type=county&amp;fmrtype=Final" TargetMode="External"/><Relationship Id="rId204" Type="http://schemas.openxmlformats.org/officeDocument/2006/relationships/hyperlink" Target="https://www.huduser.gov/portal/datasets/fmr/fmrs/FY2019_code/2019summary.odn?fips=5001171725&amp;year=2019&amp;selection_type=county&amp;fmrtype=Final" TargetMode="External"/><Relationship Id="rId225" Type="http://schemas.openxmlformats.org/officeDocument/2006/relationships/hyperlink" Target="https://www.huduser.gov/portal/datasets/fmr/fmrs/FY2019_code/2019summary.odn?fips=5002376975&amp;year=2019&amp;selection_type=county&amp;fmrtype=Final" TargetMode="External"/><Relationship Id="rId246" Type="http://schemas.openxmlformats.org/officeDocument/2006/relationships/hyperlink" Target="https://www.huduser.gov/portal/datasets/fmr/fmrs/FY2019_code/2019summary.odn?fips=5002584850&amp;year=2019&amp;selection_type=county&amp;fmrtype=Final" TargetMode="External"/><Relationship Id="rId106" Type="http://schemas.openxmlformats.org/officeDocument/2006/relationships/hyperlink" Target="https://www.huduser.gov/portal/datasets/fmr/fmrs/FY2019_code/2019summary.odn?fips=5000736700&amp;year=2019&amp;selection_type=county&amp;fmrtype=Final" TargetMode="External"/><Relationship Id="rId127" Type="http://schemas.openxmlformats.org/officeDocument/2006/relationships/hyperlink" Target="https://www.huduser.gov/portal/datasets/fmr/fmrs/FY2019_code/2019summary.odn?fips=5002144800&amp;year=2019&amp;selection_type=county&amp;fmrtype=Final" TargetMode="External"/><Relationship Id="rId10" Type="http://schemas.openxmlformats.org/officeDocument/2006/relationships/hyperlink" Target="https://www.huduser.gov/portal/datasets/fmr/fmrs/FY2019_code/2019summary.odn?fips=5002702575&amp;year=2019&amp;selection_type=county&amp;fmrtype=Final" TargetMode="External"/><Relationship Id="rId31" Type="http://schemas.openxmlformats.org/officeDocument/2006/relationships/hyperlink" Target="https://www.huduser.gov/portal/datasets/fmr/fmrs/FY2019_code/2019summary.odn?fips=5000109025&amp;year=2019&amp;selection_type=county&amp;fmrtype=Final" TargetMode="External"/><Relationship Id="rId52" Type="http://schemas.openxmlformats.org/officeDocument/2006/relationships/hyperlink" Target="https://www.huduser.gov/portal/datasets/fmr/fmrs/FY2019_code/2019summary.odn?fips=5000915250&amp;year=2019&amp;selection_type=county&amp;fmrtype=Final" TargetMode="External"/><Relationship Id="rId73" Type="http://schemas.openxmlformats.org/officeDocument/2006/relationships/hyperlink" Target="https://www.huduser.gov/portal/datasets/fmr/fmrs/FY2019_code/2019summary.odn?fips=5002325825&amp;year=2019&amp;selection_type=county&amp;fmrtype=Final" TargetMode="External"/><Relationship Id="rId94" Type="http://schemas.openxmlformats.org/officeDocument/2006/relationships/hyperlink" Target="https://www.huduser.gov/portal/datasets/fmr/fmrs/FY2019_code/2019summary.odn?fips=5002732425&amp;year=2019&amp;selection_type=county&amp;fmrtype=Final" TargetMode="External"/><Relationship Id="rId148" Type="http://schemas.openxmlformats.org/officeDocument/2006/relationships/hyperlink" Target="https://www.huduser.gov/portal/datasets/fmr/fmrs/FY2019_code/2019summary.odn?fips=5000153725&amp;year=2019&amp;selection_type=county&amp;fmrtype=Final" TargetMode="External"/><Relationship Id="rId169" Type="http://schemas.openxmlformats.org/officeDocument/2006/relationships/hyperlink" Target="https://www.huduser.gov/portal/datasets/fmr/fmrs/FY2019_code/2019summary.odn?fips=5002560250&amp;year=2019&amp;selection_type=county&amp;fmrtype=Final" TargetMode="External"/><Relationship Id="rId4" Type="http://schemas.openxmlformats.org/officeDocument/2006/relationships/hyperlink" Target="https://www.huduser.gov/portal/datasets/fmr/fmrs/FY2019_code/2019summary.odn?fips=5002701300&amp;year=2019&amp;selection_type=county&amp;fmrtype=Final" TargetMode="External"/><Relationship Id="rId180" Type="http://schemas.openxmlformats.org/officeDocument/2006/relationships/hyperlink" Target="https://www.huduser.gov/portal/datasets/fmr/fmrs/FY2019_code/2019summary.odn?fips=5002763775&amp;year=2019&amp;selection_type=county&amp;fmrtype=Final" TargetMode="External"/><Relationship Id="rId215" Type="http://schemas.openxmlformats.org/officeDocument/2006/relationships/hyperlink" Target="https://www.huduser.gov/portal/datasets/fmr/fmrs/FY2019_code/2019summary.odn?fips=5000975175&amp;year=2019&amp;selection_type=county&amp;fmrtype=Final" TargetMode="External"/><Relationship Id="rId236" Type="http://schemas.openxmlformats.org/officeDocument/2006/relationships/hyperlink" Target="https://www.huduser.gov/portal/datasets/fmr/fmrs/FY2019_code/2019summary.odn?fips=5002581400&amp;year=2019&amp;selection_type=county&amp;fmrtype=Final" TargetMode="External"/><Relationship Id="rId257" Type="http://schemas.openxmlformats.org/officeDocument/2006/relationships/hyperlink" Target="https://www.huduser.gov/portal/datasets/fmr/fmrs/FY2019_code/2019summary.odn?fips=5001903550&amp;year=2019&amp;selection_type=county&amp;fmrtype=Fina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s://tax.vermont.gov/sites/tax/files/documents/GB-1183.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57"/>
  <sheetViews>
    <sheetView showGridLines="0" showRowColHeaders="0" tabSelected="1" zoomScaleNormal="100" workbookViewId="0">
      <selection activeCell="Q2" sqref="Q2"/>
    </sheetView>
  </sheetViews>
  <sheetFormatPr defaultRowHeight="13.15"/>
  <cols>
    <col min="1" max="1" width="24.7109375" customWidth="1"/>
    <col min="4" max="4" width="13.42578125" customWidth="1"/>
    <col min="5" max="5" width="15.28515625" customWidth="1"/>
    <col min="6" max="6" width="9.7109375" customWidth="1"/>
    <col min="7" max="7" width="14.85546875" bestFit="1" customWidth="1"/>
    <col min="8" max="8" width="2.85546875" customWidth="1"/>
    <col min="9" max="9" width="12.28515625" bestFit="1" customWidth="1"/>
    <col min="10" max="10" width="3.28515625" customWidth="1"/>
    <col min="11" max="11" width="12.28515625" bestFit="1" customWidth="1"/>
    <col min="12" max="12" width="1.7109375" customWidth="1"/>
    <col min="13" max="13" width="13.7109375" customWidth="1"/>
    <col min="14" max="14" width="1.7109375" customWidth="1"/>
    <col min="15" max="15" width="9.28515625" bestFit="1" customWidth="1"/>
    <col min="24" max="24" width="16.5703125" customWidth="1"/>
  </cols>
  <sheetData>
    <row r="1" spans="1:24" ht="66" customHeight="1" thickBot="1">
      <c r="A1" s="40"/>
      <c r="B1" s="101" t="s">
        <v>0</v>
      </c>
      <c r="C1" s="101"/>
      <c r="D1" s="101"/>
      <c r="E1" s="101"/>
      <c r="F1" s="101"/>
      <c r="G1" s="101"/>
      <c r="H1" s="101"/>
      <c r="I1" s="101"/>
      <c r="J1" s="101"/>
      <c r="K1" s="101"/>
      <c r="L1" s="101"/>
      <c r="M1" s="101"/>
      <c r="N1" s="101"/>
      <c r="O1" s="101"/>
      <c r="T1" s="23"/>
      <c r="U1" s="23"/>
    </row>
    <row r="2" spans="1:24" ht="12.75" customHeight="1" thickBot="1">
      <c r="A2" s="80"/>
      <c r="B2" s="111" t="s">
        <v>1</v>
      </c>
      <c r="C2" s="112"/>
      <c r="D2" s="113" t="s">
        <v>2</v>
      </c>
      <c r="E2" s="114"/>
      <c r="F2" s="23"/>
      <c r="G2" s="82" t="s">
        <v>3</v>
      </c>
      <c r="H2" s="83"/>
      <c r="I2" s="84"/>
      <c r="J2" s="81"/>
      <c r="K2" s="85" t="s">
        <v>4</v>
      </c>
      <c r="L2" s="86"/>
      <c r="M2" s="86"/>
      <c r="N2" s="86"/>
      <c r="O2" s="87"/>
    </row>
    <row r="3" spans="1:24" ht="11.45" customHeight="1">
      <c r="A3" s="40"/>
      <c r="B3" s="102"/>
      <c r="C3" s="102"/>
      <c r="D3" s="102"/>
      <c r="E3" s="102"/>
      <c r="F3" s="102"/>
      <c r="G3" s="102"/>
      <c r="H3" s="102"/>
      <c r="I3" s="102"/>
      <c r="J3" s="102"/>
      <c r="K3" s="102"/>
      <c r="L3" s="102"/>
      <c r="M3" s="102"/>
      <c r="N3" s="102"/>
      <c r="O3" s="102"/>
    </row>
    <row r="4" spans="1:24" ht="21.75" customHeight="1">
      <c r="A4" s="40"/>
      <c r="D4" s="1"/>
      <c r="E4" s="1"/>
      <c r="F4" s="1"/>
      <c r="G4" s="1"/>
      <c r="H4" s="1"/>
      <c r="I4" s="1"/>
      <c r="J4" s="1"/>
      <c r="P4" s="37"/>
      <c r="Q4" s="37"/>
      <c r="R4" s="37"/>
      <c r="S4" s="37"/>
      <c r="T4" s="37"/>
      <c r="U4" s="37"/>
      <c r="V4" s="37"/>
      <c r="W4" s="38"/>
      <c r="X4" s="37"/>
    </row>
    <row r="5" spans="1:24" ht="21.75" customHeight="1">
      <c r="A5" s="40"/>
      <c r="B5" t="s">
        <v>5</v>
      </c>
      <c r="C5" s="108" t="str">
        <f>lists!B3</f>
        <v>West Windsor Town, Windsor County</v>
      </c>
      <c r="D5" s="109"/>
      <c r="E5" s="109"/>
      <c r="F5" s="109"/>
      <c r="G5" s="109"/>
      <c r="H5" s="109"/>
      <c r="I5" s="109"/>
      <c r="O5" s="36"/>
    </row>
    <row r="6" spans="1:24" ht="17.45">
      <c r="A6" s="40"/>
      <c r="B6" t="s">
        <v>6</v>
      </c>
      <c r="C6" s="103"/>
      <c r="D6" s="104"/>
      <c r="E6" s="105"/>
      <c r="G6" s="6" t="s">
        <v>7</v>
      </c>
      <c r="I6" s="12">
        <v>2022</v>
      </c>
    </row>
    <row r="7" spans="1:24">
      <c r="A7" s="40"/>
    </row>
    <row r="8" spans="1:24">
      <c r="A8" s="40"/>
      <c r="H8" s="3"/>
      <c r="I8" s="90" t="s">
        <v>8</v>
      </c>
      <c r="J8" s="90"/>
      <c r="K8" s="90"/>
      <c r="L8" s="2"/>
      <c r="M8" s="46">
        <v>44652</v>
      </c>
      <c r="N8" s="2"/>
      <c r="O8" s="2"/>
    </row>
    <row r="9" spans="1:24" ht="25.5" customHeight="1">
      <c r="A9" s="40"/>
      <c r="C9" s="6"/>
      <c r="D9" s="3"/>
      <c r="E9" s="26"/>
      <c r="F9" s="27"/>
      <c r="G9" s="3"/>
      <c r="H9" s="3"/>
      <c r="L9" s="3"/>
      <c r="M9" s="28"/>
      <c r="N9" s="3"/>
      <c r="O9" s="3"/>
    </row>
    <row r="10" spans="1:24" ht="17.45">
      <c r="A10" s="40"/>
      <c r="B10" t="s">
        <v>9</v>
      </c>
      <c r="D10" s="92" t="s">
        <v>10</v>
      </c>
      <c r="E10" s="93"/>
      <c r="F10" s="93"/>
      <c r="G10" s="94"/>
    </row>
    <row r="11" spans="1:24" ht="27" customHeight="1">
      <c r="A11" s="40"/>
      <c r="E11" s="29"/>
      <c r="F11" s="29"/>
      <c r="G11" s="29"/>
      <c r="P11" s="3"/>
      <c r="T11" s="23" t="s">
        <v>10</v>
      </c>
    </row>
    <row r="12" spans="1:24" ht="17.45">
      <c r="A12" s="40"/>
      <c r="B12" t="s">
        <v>11</v>
      </c>
      <c r="C12" s="92" t="s">
        <v>10</v>
      </c>
      <c r="D12" s="93"/>
      <c r="E12" s="93"/>
      <c r="F12" s="93"/>
      <c r="G12" s="94"/>
      <c r="H12" s="3"/>
      <c r="K12" s="3"/>
      <c r="L12" s="3"/>
      <c r="M12" s="3"/>
      <c r="N12" s="3"/>
      <c r="O12" s="3"/>
    </row>
    <row r="13" spans="1:24">
      <c r="A13" s="40"/>
    </row>
    <row r="14" spans="1:24">
      <c r="A14" s="40"/>
      <c r="B14" s="90" t="s">
        <v>12</v>
      </c>
      <c r="C14" s="90"/>
      <c r="D14" s="110"/>
      <c r="E14" s="8">
        <f>E17+G17+I17+K17+M17+O17</f>
        <v>0</v>
      </c>
      <c r="F14" s="3"/>
    </row>
    <row r="15" spans="1:24">
      <c r="A15" s="40"/>
    </row>
    <row r="16" spans="1:24" s="1" customFormat="1" ht="33" customHeight="1">
      <c r="A16"/>
      <c r="B16"/>
      <c r="C16"/>
      <c r="D16"/>
      <c r="E16" s="4" t="s">
        <v>13</v>
      </c>
      <c r="F16" s="4" t="s">
        <v>14</v>
      </c>
      <c r="G16" s="4" t="s">
        <v>15</v>
      </c>
      <c r="H16" s="4"/>
      <c r="I16" s="4" t="s">
        <v>16</v>
      </c>
      <c r="J16" s="4"/>
      <c r="K16" s="4" t="s">
        <v>17</v>
      </c>
      <c r="L16" s="4"/>
      <c r="M16" s="4" t="s">
        <v>18</v>
      </c>
      <c r="N16" s="4"/>
      <c r="O16" s="4" t="s">
        <v>19</v>
      </c>
    </row>
    <row r="17" spans="1:19" ht="17.45">
      <c r="A17" s="1"/>
      <c r="B17" s="106" t="s">
        <v>20</v>
      </c>
      <c r="C17" s="106"/>
      <c r="D17" s="107"/>
      <c r="E17" s="57">
        <v>0</v>
      </c>
      <c r="F17" s="33"/>
      <c r="G17" s="57">
        <v>0</v>
      </c>
      <c r="H17" s="33"/>
      <c r="I17" s="57">
        <v>0</v>
      </c>
      <c r="J17" s="33"/>
      <c r="K17" s="57">
        <v>0</v>
      </c>
      <c r="L17" s="33"/>
      <c r="M17" s="57">
        <v>0</v>
      </c>
      <c r="N17" s="33"/>
      <c r="O17" s="57">
        <v>0</v>
      </c>
    </row>
    <row r="18" spans="1:19">
      <c r="E18" s="4"/>
      <c r="F18" s="4"/>
      <c r="G18" s="4"/>
      <c r="H18" s="4"/>
      <c r="I18" s="4"/>
      <c r="J18" s="4"/>
      <c r="K18" s="4"/>
      <c r="L18" s="4"/>
      <c r="M18" s="4"/>
      <c r="N18" s="4"/>
      <c r="O18" s="4"/>
    </row>
    <row r="19" spans="1:19">
      <c r="B19" s="90" t="s">
        <v>21</v>
      </c>
      <c r="C19" s="90"/>
      <c r="E19" s="72">
        <f>lists!D4</f>
        <v>764</v>
      </c>
      <c r="F19" s="13"/>
      <c r="G19" s="73">
        <f>lists!F4</f>
        <v>779</v>
      </c>
      <c r="H19" s="13"/>
      <c r="I19" s="73">
        <f>lists!H4</f>
        <v>918</v>
      </c>
      <c r="J19" s="13"/>
      <c r="K19" s="73">
        <f>lists!J4</f>
        <v>1252</v>
      </c>
      <c r="L19" s="13"/>
      <c r="M19" s="73">
        <f>lists!L4</f>
        <v>1378</v>
      </c>
      <c r="N19" s="13"/>
      <c r="O19" s="74">
        <v>0</v>
      </c>
    </row>
    <row r="20" spans="1:19">
      <c r="B20" s="91" t="s">
        <v>22</v>
      </c>
      <c r="C20" s="91"/>
      <c r="E20" s="4"/>
      <c r="F20" s="4"/>
      <c r="G20" s="4"/>
      <c r="H20" s="4"/>
      <c r="I20" s="4"/>
      <c r="J20" s="4"/>
      <c r="K20" s="4"/>
      <c r="L20" s="4"/>
      <c r="M20" s="4"/>
      <c r="N20" s="4"/>
      <c r="O20" s="4"/>
    </row>
    <row r="21" spans="1:19">
      <c r="B21" s="90" t="s">
        <v>23</v>
      </c>
      <c r="C21" s="90"/>
      <c r="D21" s="110"/>
      <c r="E21" s="75">
        <v>0</v>
      </c>
      <c r="F21" s="13"/>
      <c r="G21" s="75">
        <v>0</v>
      </c>
      <c r="H21" s="13"/>
      <c r="I21" s="75">
        <v>0</v>
      </c>
      <c r="J21" s="13"/>
      <c r="K21" s="75">
        <v>0</v>
      </c>
      <c r="L21" s="13"/>
      <c r="M21" s="75">
        <v>0</v>
      </c>
      <c r="N21" s="13"/>
      <c r="O21" s="76">
        <v>0</v>
      </c>
    </row>
    <row r="22" spans="1:19">
      <c r="B22" s="5"/>
      <c r="C22" s="5"/>
      <c r="D22" s="5"/>
      <c r="E22" s="4"/>
      <c r="F22" s="4"/>
      <c r="G22" s="4"/>
      <c r="H22" s="4"/>
      <c r="I22" s="4"/>
      <c r="J22" s="4"/>
      <c r="K22" s="4"/>
      <c r="L22" s="4"/>
      <c r="M22" s="4"/>
      <c r="N22" s="4"/>
      <c r="O22" s="4"/>
    </row>
    <row r="23" spans="1:19">
      <c r="B23" s="90" t="s">
        <v>24</v>
      </c>
      <c r="C23" s="90"/>
      <c r="E23" s="14">
        <f>(E19+E21)*E17</f>
        <v>0</v>
      </c>
      <c r="F23" s="4"/>
      <c r="G23" s="14">
        <f>+(G19+G21)*G17</f>
        <v>0</v>
      </c>
      <c r="H23" s="13"/>
      <c r="I23" s="14">
        <f>+(I19+I21)*I17</f>
        <v>0</v>
      </c>
      <c r="J23" s="13"/>
      <c r="K23" s="14">
        <f>+(K19+K21)*K17</f>
        <v>0</v>
      </c>
      <c r="L23" s="13"/>
      <c r="M23" s="14">
        <f>+(M19+M21)*M17</f>
        <v>0</v>
      </c>
      <c r="N23" s="13"/>
      <c r="O23" s="14">
        <f>+(O19+O21)*O17</f>
        <v>0</v>
      </c>
    </row>
    <row r="25" spans="1:19" ht="17.45">
      <c r="B25" s="90" t="s">
        <v>25</v>
      </c>
      <c r="C25" s="90"/>
      <c r="D25" s="90"/>
      <c r="E25" s="90"/>
      <c r="G25" s="19">
        <f>E23+G23+I23+K23+M23+O23</f>
        <v>0</v>
      </c>
      <c r="I25" t="s">
        <v>26</v>
      </c>
      <c r="K25" s="19">
        <f>G25*12</f>
        <v>0</v>
      </c>
      <c r="S25" s="39"/>
    </row>
    <row r="26" spans="1:19" ht="17.45">
      <c r="E26" s="4" t="s">
        <v>27</v>
      </c>
      <c r="S26" s="39"/>
    </row>
    <row r="27" spans="1:19">
      <c r="B27" s="90" t="s">
        <v>28</v>
      </c>
      <c r="C27" s="90"/>
      <c r="E27" s="77">
        <v>2.4E-2</v>
      </c>
      <c r="G27" s="24">
        <f>ROUND(K25*E27,0)</f>
        <v>0</v>
      </c>
      <c r="H27" t="s">
        <v>29</v>
      </c>
      <c r="I27" s="56">
        <v>0.5</v>
      </c>
      <c r="J27" s="10" t="s">
        <v>30</v>
      </c>
      <c r="K27" s="14">
        <f>ROUND(G27*I27,0)</f>
        <v>0</v>
      </c>
    </row>
    <row r="28" spans="1:19" ht="19.5" customHeight="1"/>
    <row r="29" spans="1:19" ht="17.45">
      <c r="B29" s="90" t="s">
        <v>31</v>
      </c>
      <c r="C29" s="90"/>
      <c r="D29" s="90"/>
      <c r="E29" s="90"/>
      <c r="F29" s="90"/>
      <c r="K29" s="58">
        <v>0</v>
      </c>
    </row>
    <row r="31" spans="1:19">
      <c r="B31" s="90" t="s">
        <v>32</v>
      </c>
      <c r="C31" s="90"/>
      <c r="D31" s="90"/>
      <c r="K31" s="14">
        <f>K25-K27+K29</f>
        <v>0</v>
      </c>
    </row>
    <row r="32" spans="1:19" ht="21" customHeight="1"/>
    <row r="33" spans="2:16" ht="17.45">
      <c r="B33" s="90" t="s">
        <v>33</v>
      </c>
      <c r="C33" s="90"/>
      <c r="D33" s="90"/>
      <c r="G33" s="59">
        <v>0</v>
      </c>
    </row>
    <row r="34" spans="2:16" ht="25.5" customHeight="1">
      <c r="B34" s="100" t="s">
        <v>34</v>
      </c>
      <c r="C34" s="100"/>
      <c r="D34" s="100"/>
      <c r="P34" s="78"/>
    </row>
    <row r="35" spans="2:16" ht="17.45">
      <c r="B35" s="89" t="s">
        <v>35</v>
      </c>
      <c r="C35" s="89"/>
      <c r="G35" s="59"/>
      <c r="I35" s="78" t="s">
        <v>36</v>
      </c>
      <c r="J35" s="78"/>
      <c r="K35" s="78"/>
      <c r="L35" s="78"/>
      <c r="M35" s="78"/>
      <c r="N35" s="78"/>
      <c r="O35" s="78"/>
    </row>
    <row r="36" spans="2:16">
      <c r="B36" s="5"/>
      <c r="E36" s="90" t="s">
        <v>37</v>
      </c>
      <c r="F36" s="90"/>
      <c r="K36" s="31">
        <f>G33-G35</f>
        <v>0</v>
      </c>
    </row>
    <row r="37" spans="2:16" ht="13.9" thickBot="1"/>
    <row r="38" spans="2:16" ht="13.9" thickBot="1">
      <c r="B38" s="90" t="s">
        <v>38</v>
      </c>
      <c r="C38" s="90"/>
      <c r="D38" s="90"/>
      <c r="K38" s="15">
        <f>+K31-K36</f>
        <v>0</v>
      </c>
    </row>
    <row r="40" spans="2:16">
      <c r="B40" s="90" t="s">
        <v>39</v>
      </c>
      <c r="C40" s="90"/>
      <c r="D40" s="90"/>
      <c r="G40" s="77">
        <v>8.0500000000000002E-2</v>
      </c>
      <c r="I40" s="21"/>
    </row>
    <row r="41" spans="2:16">
      <c r="B41" s="91" t="s">
        <v>40</v>
      </c>
      <c r="C41" s="91"/>
    </row>
    <row r="42" spans="2:16">
      <c r="I42" s="4"/>
    </row>
    <row r="43" spans="2:16">
      <c r="C43" s="89" t="s">
        <v>41</v>
      </c>
      <c r="D43" s="90"/>
      <c r="E43" s="90"/>
      <c r="F43" s="47">
        <f>lists!O4</f>
        <v>1.9260999999999999</v>
      </c>
      <c r="I43" s="4"/>
    </row>
    <row r="44" spans="2:16" ht="12.75" customHeight="1">
      <c r="C44" s="95" t="s">
        <v>42</v>
      </c>
      <c r="D44" s="95"/>
      <c r="E44" s="95"/>
      <c r="F44" s="96"/>
      <c r="G44" s="60"/>
      <c r="I44" s="97" t="s">
        <v>43</v>
      </c>
      <c r="J44" s="97"/>
      <c r="K44" s="97"/>
      <c r="L44" s="97"/>
      <c r="M44" s="48">
        <f>F43</f>
        <v>1.9260999999999999</v>
      </c>
    </row>
    <row r="45" spans="2:16" ht="15.6">
      <c r="B45" s="16"/>
      <c r="C45" s="17"/>
      <c r="D45" s="16"/>
      <c r="E45" s="18"/>
      <c r="F45" s="3"/>
      <c r="G45" s="32"/>
    </row>
    <row r="46" spans="2:16" ht="13.9" thickBot="1"/>
    <row r="47" spans="2:16" ht="13.9" thickBot="1">
      <c r="C47" t="s">
        <v>44</v>
      </c>
      <c r="G47" s="34">
        <f>ROUND(IF(G44&gt;0,G40+G44*0.01,G40+M44*0.01),3)</f>
        <v>0.1</v>
      </c>
      <c r="I47" s="25"/>
    </row>
    <row r="49" spans="1:16">
      <c r="C49" t="s">
        <v>45</v>
      </c>
    </row>
    <row r="50" spans="1:16" ht="13.9" thickBot="1"/>
    <row r="51" spans="1:16" ht="16.149999999999999" thickBot="1">
      <c r="D51" s="15">
        <f>+K38</f>
        <v>0</v>
      </c>
      <c r="E51" s="7"/>
      <c r="F51" s="22" t="s">
        <v>46</v>
      </c>
      <c r="I51" s="20">
        <f>G47</f>
        <v>0.1</v>
      </c>
      <c r="K51" s="7" t="s">
        <v>30</v>
      </c>
      <c r="M51" s="9">
        <f>ROUND(D51/I51,0)</f>
        <v>0</v>
      </c>
    </row>
    <row r="53" spans="1:16" ht="29.45" customHeight="1" thickBot="1">
      <c r="C53" s="98" t="s">
        <v>47</v>
      </c>
      <c r="D53" s="99"/>
      <c r="E53" s="99"/>
      <c r="I53" s="4" t="s">
        <v>48</v>
      </c>
      <c r="M53" s="6" t="s">
        <v>49</v>
      </c>
    </row>
    <row r="54" spans="1:16" ht="18" thickBot="1">
      <c r="D54" s="11">
        <f>+M51</f>
        <v>0</v>
      </c>
      <c r="E54" s="6"/>
      <c r="F54" s="22" t="s">
        <v>50</v>
      </c>
      <c r="I54" s="70">
        <v>1</v>
      </c>
      <c r="K54" s="7" t="s">
        <v>30</v>
      </c>
      <c r="M54" s="9">
        <f>ROUND(IF(I54&lt;100%,I54,100%) *D54,-2)</f>
        <v>0</v>
      </c>
    </row>
    <row r="55" spans="1:16" ht="38.25" customHeight="1">
      <c r="P55" s="61"/>
    </row>
    <row r="56" spans="1:16">
      <c r="A56" s="61"/>
      <c r="B56" s="88" t="s">
        <v>51</v>
      </c>
      <c r="C56" s="88"/>
      <c r="D56" s="88"/>
      <c r="E56" s="88"/>
      <c r="F56" s="88"/>
      <c r="G56" s="88"/>
      <c r="H56" s="88"/>
      <c r="I56" s="88"/>
      <c r="J56" s="88"/>
      <c r="K56" s="88"/>
      <c r="L56" s="88"/>
      <c r="M56" s="88"/>
      <c r="N56" s="61"/>
      <c r="O56" s="61"/>
      <c r="P56" s="61"/>
    </row>
    <row r="57" spans="1:16">
      <c r="A57" s="61"/>
      <c r="B57" s="61"/>
      <c r="C57" s="61"/>
      <c r="D57" s="61"/>
      <c r="E57" s="61"/>
      <c r="F57" s="61"/>
      <c r="G57" s="61"/>
      <c r="H57" s="61"/>
      <c r="I57" s="61"/>
      <c r="J57" s="61"/>
      <c r="K57" s="61"/>
      <c r="L57" s="61"/>
      <c r="M57" s="61"/>
      <c r="N57" s="61"/>
      <c r="O57" s="61"/>
    </row>
  </sheetData>
  <sheetProtection selectLockedCells="1"/>
  <mergeCells count="33">
    <mergeCell ref="D2:E2"/>
    <mergeCell ref="E36:F36"/>
    <mergeCell ref="B38:D38"/>
    <mergeCell ref="B1:O1"/>
    <mergeCell ref="B3:O3"/>
    <mergeCell ref="C6:E6"/>
    <mergeCell ref="B17:D17"/>
    <mergeCell ref="D10:G10"/>
    <mergeCell ref="C5:I5"/>
    <mergeCell ref="B19:C19"/>
    <mergeCell ref="B14:D14"/>
    <mergeCell ref="I8:K8"/>
    <mergeCell ref="B27:C27"/>
    <mergeCell ref="B25:E25"/>
    <mergeCell ref="B23:C23"/>
    <mergeCell ref="B21:D21"/>
    <mergeCell ref="B2:C2"/>
    <mergeCell ref="G2:I2"/>
    <mergeCell ref="K2:O2"/>
    <mergeCell ref="B56:M56"/>
    <mergeCell ref="C43:E43"/>
    <mergeCell ref="B20:C20"/>
    <mergeCell ref="C12:G12"/>
    <mergeCell ref="B40:D40"/>
    <mergeCell ref="B41:C41"/>
    <mergeCell ref="C44:F44"/>
    <mergeCell ref="I44:L44"/>
    <mergeCell ref="B29:F29"/>
    <mergeCell ref="C53:E53"/>
    <mergeCell ref="B31:D31"/>
    <mergeCell ref="B33:D33"/>
    <mergeCell ref="B34:D34"/>
    <mergeCell ref="B35:C35"/>
  </mergeCells>
  <dataValidations count="3">
    <dataValidation operator="lessThan" allowBlank="1" showInputMessage="1" showErrorMessage="1" sqref="I54" xr:uid="{00000000-0002-0000-0000-000000000000}"/>
    <dataValidation type="decimal" operator="lessThanOrEqual" allowBlank="1" showInputMessage="1" showErrorMessage="1" sqref="G68" xr:uid="{00000000-0002-0000-0000-000001000000}">
      <formula1>1</formula1>
    </dataValidation>
    <dataValidation type="custom" allowBlank="1" showInputMessage="1" showErrorMessage="1" sqref="D2:E2 G2:I2 K2:O2" xr:uid="{5ACEC6BB-B370-4606-B87A-B31E9B875061}">
      <formula1>"&lt;0&gt;0"</formula1>
    </dataValidation>
  </dataValidations>
  <hyperlinks>
    <hyperlink ref="K2:O2" r:id="rId1" display="Subsidized Housing Instructions" xr:uid="{E895FEC0-C696-4B3C-9D13-E85AE8A2BFD8}"/>
    <hyperlink ref="G2:I2" r:id="rId2" display="Technical Bulletin TB-32" xr:uid="{D169DC18-6009-47C3-A1A6-5EE0C0DA1820}"/>
    <hyperlink ref="D2:E2" r:id="rId3" display="Statute 32 V.S.A. §3481(1)" xr:uid="{7D981D4F-5884-4BF2-931C-B88ABBE41155}"/>
  </hyperlinks>
  <pageMargins left="0.5" right="0.5" top="1" bottom="0.75" header="0" footer="0"/>
  <pageSetup scale="76"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26" r:id="rId7" name="List Box 2">
              <controlPr defaultSize="0" autoLine="0" autoPict="0">
                <anchor moveWithCells="1">
                  <from>
                    <xdr:col>0</xdr:col>
                    <xdr:colOff>160020</xdr:colOff>
                    <xdr:row>4</xdr:row>
                    <xdr:rowOff>198120</xdr:rowOff>
                  </from>
                  <to>
                    <xdr:col>0</xdr:col>
                    <xdr:colOff>1211580</xdr:colOff>
                    <xdr:row>11</xdr:row>
                    <xdr:rowOff>22860</xdr:rowOff>
                  </to>
                </anchor>
              </controlPr>
            </control>
          </mc:Choice>
        </mc:AlternateContent>
        <mc:AlternateContent xmlns:mc="http://schemas.openxmlformats.org/markup-compatibility/2006">
          <mc:Choice Requires="x14">
            <control shapeId="1050" r:id="rId8" name="List Box 26">
              <controlPr defaultSize="0" autoLine="0" autoPict="0">
                <anchor moveWithCells="1">
                  <from>
                    <xdr:col>0</xdr:col>
                    <xdr:colOff>160020</xdr:colOff>
                    <xdr:row>4</xdr:row>
                    <xdr:rowOff>198120</xdr:rowOff>
                  </from>
                  <to>
                    <xdr:col>0</xdr:col>
                    <xdr:colOff>1211580</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68"/>
  <sheetViews>
    <sheetView workbookViewId="0"/>
  </sheetViews>
  <sheetFormatPr defaultRowHeight="13.15"/>
  <cols>
    <col min="1" max="1" width="7.5703125" customWidth="1"/>
    <col min="2" max="2" width="26.42578125" customWidth="1"/>
    <col min="3" max="3" width="10.7109375" customWidth="1"/>
    <col min="4" max="4" width="11.42578125" customWidth="1"/>
    <col min="5" max="5" width="11.5703125" customWidth="1"/>
    <col min="6" max="6" width="11.28515625" customWidth="1"/>
    <col min="7" max="7" width="12.42578125" customWidth="1"/>
    <col min="8" max="8" width="13.5703125" customWidth="1"/>
    <col min="9" max="9" width="11.7109375" bestFit="1" customWidth="1"/>
    <col min="10" max="10" width="9.85546875" bestFit="1" customWidth="1"/>
    <col min="12" max="12" width="14.7109375" customWidth="1"/>
    <col min="13" max="13" width="13.5703125" customWidth="1"/>
    <col min="14" max="14" width="11.85546875" customWidth="1"/>
    <col min="15" max="15" width="12.85546875" customWidth="1"/>
    <col min="16" max="17" width="12.42578125" bestFit="1" customWidth="1"/>
    <col min="19" max="19" width="7.28515625" bestFit="1" customWidth="1"/>
    <col min="20" max="20" width="17.140625" bestFit="1" customWidth="1"/>
    <col min="21" max="21" width="18.5703125" customWidth="1"/>
    <col min="23" max="23" width="17.140625" bestFit="1" customWidth="1"/>
    <col min="24" max="24" width="9" bestFit="1" customWidth="1"/>
    <col min="26" max="26" width="17.140625" bestFit="1" customWidth="1"/>
    <col min="27" max="27" width="13.28515625" bestFit="1" customWidth="1"/>
    <col min="28" max="28" width="9.7109375" bestFit="1" customWidth="1"/>
  </cols>
  <sheetData>
    <row r="1" spans="1:18" s="50" customFormat="1">
      <c r="A1" s="49" t="s">
        <v>52</v>
      </c>
      <c r="B1" s="49"/>
      <c r="C1" s="49" t="s">
        <v>53</v>
      </c>
      <c r="D1" s="49"/>
      <c r="E1" s="49" t="s">
        <v>54</v>
      </c>
      <c r="F1" s="49"/>
      <c r="G1" s="49" t="s">
        <v>55</v>
      </c>
      <c r="H1" s="49"/>
      <c r="I1" s="49" t="s">
        <v>56</v>
      </c>
      <c r="J1" s="49"/>
      <c r="K1" s="49" t="s">
        <v>57</v>
      </c>
      <c r="L1" s="49"/>
      <c r="M1" s="49"/>
      <c r="N1" s="49" t="s">
        <v>58</v>
      </c>
      <c r="O1" s="49"/>
    </row>
    <row r="2" spans="1:18" s="50" customFormat="1">
      <c r="A2" s="51" t="s">
        <v>59</v>
      </c>
      <c r="B2" s="51">
        <v>239</v>
      </c>
      <c r="C2" s="52" t="s">
        <v>59</v>
      </c>
      <c r="D2" s="52">
        <f>B2</f>
        <v>239</v>
      </c>
      <c r="E2" s="51" t="s">
        <v>59</v>
      </c>
      <c r="F2" s="51">
        <f>B2</f>
        <v>239</v>
      </c>
      <c r="G2" s="52" t="s">
        <v>59</v>
      </c>
      <c r="H2" s="52">
        <f>B2</f>
        <v>239</v>
      </c>
      <c r="I2" s="51" t="s">
        <v>59</v>
      </c>
      <c r="J2" s="51">
        <f>B2</f>
        <v>239</v>
      </c>
      <c r="K2" s="52" t="s">
        <v>59</v>
      </c>
      <c r="L2" s="52">
        <f>B2</f>
        <v>239</v>
      </c>
      <c r="M2" s="52"/>
      <c r="N2" s="49" t="s">
        <v>59</v>
      </c>
      <c r="O2" s="52">
        <f>B2</f>
        <v>239</v>
      </c>
    </row>
    <row r="3" spans="1:18" s="50" customFormat="1">
      <c r="A3" s="51" t="s">
        <v>60</v>
      </c>
      <c r="B3" s="52" t="str">
        <f>INDEX(B9:B268,B2,1)</f>
        <v>West Windsor Town, Windsor County</v>
      </c>
      <c r="C3" s="52" t="s">
        <v>60</v>
      </c>
      <c r="D3" s="52" t="str">
        <f>INDEX(B9:B268,B2,1)</f>
        <v>West Windsor Town, Windsor County</v>
      </c>
      <c r="E3" s="51" t="s">
        <v>60</v>
      </c>
      <c r="F3" s="51" t="str">
        <f>INDEX(B9:B268,B2,1)</f>
        <v>West Windsor Town, Windsor County</v>
      </c>
      <c r="G3" s="52" t="s">
        <v>60</v>
      </c>
      <c r="H3" s="52" t="str">
        <f>INDEX(B9:B268,B2,1)</f>
        <v>West Windsor Town, Windsor County</v>
      </c>
      <c r="I3" s="51" t="s">
        <v>60</v>
      </c>
      <c r="J3" s="52" t="str">
        <f>INDEX(B9:B268,B2,1)</f>
        <v>West Windsor Town, Windsor County</v>
      </c>
      <c r="K3" s="52" t="s">
        <v>60</v>
      </c>
      <c r="L3" s="52" t="str">
        <f>INDEX(B9:B268,B2,1)</f>
        <v>West Windsor Town, Windsor County</v>
      </c>
      <c r="M3" s="52"/>
      <c r="N3" s="49" t="s">
        <v>60</v>
      </c>
      <c r="O3" s="52" t="str">
        <f>INDEX(B9:B268,B2,1)</f>
        <v>West Windsor Town, Windsor County</v>
      </c>
    </row>
    <row r="4" spans="1:18" s="50" customFormat="1">
      <c r="A4" s="51" t="s">
        <v>61</v>
      </c>
      <c r="B4" s="51">
        <f>INDEX(A9:A268,B2,1)</f>
        <v>14738</v>
      </c>
      <c r="C4" s="52" t="s">
        <v>61</v>
      </c>
      <c r="D4" s="52">
        <f>INDEX(C9:C268,D2)</f>
        <v>764</v>
      </c>
      <c r="E4" s="51" t="s">
        <v>61</v>
      </c>
      <c r="F4" s="51">
        <f>INDEX(D9:D268,D2)</f>
        <v>779</v>
      </c>
      <c r="G4" s="52" t="s">
        <v>61</v>
      </c>
      <c r="H4" s="53">
        <f>INDEX(E9:E268,D2)</f>
        <v>918</v>
      </c>
      <c r="I4" s="51" t="s">
        <v>61</v>
      </c>
      <c r="J4" s="54">
        <f>INDEX(F9:F268,D2)</f>
        <v>1252</v>
      </c>
      <c r="K4" s="52" t="s">
        <v>61</v>
      </c>
      <c r="L4" s="53">
        <f>INDEX(G9:G268,D2)</f>
        <v>1378</v>
      </c>
      <c r="M4" s="53"/>
      <c r="N4" s="49" t="s">
        <v>61</v>
      </c>
      <c r="O4" s="55">
        <f>INDEX(I9:I268,F2)</f>
        <v>1.9260999999999999</v>
      </c>
    </row>
    <row r="7" spans="1:18">
      <c r="C7">
        <v>2020</v>
      </c>
      <c r="L7" s="41"/>
      <c r="M7" s="41"/>
      <c r="N7" s="41"/>
      <c r="O7" s="41"/>
      <c r="P7" s="42"/>
      <c r="Q7" s="43"/>
      <c r="R7" s="43"/>
    </row>
    <row r="8" spans="1:18" ht="15" thickBot="1">
      <c r="A8" t="s">
        <v>62</v>
      </c>
      <c r="B8" t="s">
        <v>63</v>
      </c>
      <c r="C8" t="s">
        <v>64</v>
      </c>
      <c r="D8" t="s">
        <v>65</v>
      </c>
      <c r="E8" t="s">
        <v>66</v>
      </c>
      <c r="F8" t="s">
        <v>67</v>
      </c>
      <c r="G8" t="s">
        <v>68</v>
      </c>
      <c r="H8" t="s">
        <v>69</v>
      </c>
      <c r="I8" t="s">
        <v>70</v>
      </c>
      <c r="J8" t="s">
        <v>71</v>
      </c>
      <c r="K8" s="71" t="s">
        <v>72</v>
      </c>
      <c r="L8" s="65" t="s">
        <v>73</v>
      </c>
      <c r="M8" s="65" t="s">
        <v>74</v>
      </c>
      <c r="N8" s="65" t="s">
        <v>75</v>
      </c>
      <c r="O8" s="65" t="s">
        <v>76</v>
      </c>
      <c r="P8" s="65" t="s">
        <v>77</v>
      </c>
      <c r="Q8" s="44"/>
      <c r="R8" s="45"/>
    </row>
    <row r="9" spans="1:18" ht="27" thickBot="1">
      <c r="A9">
        <v>1003</v>
      </c>
      <c r="B9" s="64" t="s">
        <v>78</v>
      </c>
      <c r="C9" s="69">
        <v>751</v>
      </c>
      <c r="D9" s="69">
        <v>846</v>
      </c>
      <c r="E9" s="69">
        <v>1058</v>
      </c>
      <c r="F9" s="69">
        <v>1322</v>
      </c>
      <c r="G9" s="69">
        <v>1435</v>
      </c>
      <c r="H9" t="s">
        <v>79</v>
      </c>
      <c r="I9" s="62">
        <f>N9+O9+P9</f>
        <v>1.9395</v>
      </c>
      <c r="J9">
        <f t="shared" ref="J9:J72" si="0">I9*0.01</f>
        <v>1.9394999999999999E-2</v>
      </c>
      <c r="K9" s="3"/>
      <c r="L9" t="s">
        <v>80</v>
      </c>
      <c r="M9" t="s">
        <v>81</v>
      </c>
      <c r="N9" t="s">
        <v>82</v>
      </c>
      <c r="O9" t="s">
        <v>83</v>
      </c>
      <c r="P9" t="s">
        <v>84</v>
      </c>
    </row>
    <row r="10" spans="1:18" ht="16.149999999999999" thickBot="1">
      <c r="A10">
        <v>10006</v>
      </c>
      <c r="B10" s="64" t="s">
        <v>85</v>
      </c>
      <c r="C10" s="68">
        <v>592</v>
      </c>
      <c r="D10" s="68">
        <v>688</v>
      </c>
      <c r="E10" s="68">
        <v>784</v>
      </c>
      <c r="F10" s="68">
        <v>1066</v>
      </c>
      <c r="G10" s="68">
        <v>1222</v>
      </c>
      <c r="H10" t="s">
        <v>86</v>
      </c>
      <c r="I10" s="62">
        <f t="shared" ref="I10:I73" si="1">N10+O10+P10</f>
        <v>2.1874000000000002</v>
      </c>
      <c r="J10">
        <f t="shared" si="0"/>
        <v>2.1874000000000001E-2</v>
      </c>
      <c r="K10" s="3"/>
      <c r="L10" t="s">
        <v>87</v>
      </c>
      <c r="M10" t="s">
        <v>88</v>
      </c>
      <c r="N10" t="s">
        <v>89</v>
      </c>
      <c r="O10" t="s">
        <v>90</v>
      </c>
      <c r="P10" t="s">
        <v>91</v>
      </c>
    </row>
    <row r="11" spans="1:18" ht="27" thickBot="1">
      <c r="A11">
        <v>7009</v>
      </c>
      <c r="B11" s="64" t="s">
        <v>92</v>
      </c>
      <c r="C11" s="68">
        <v>1091</v>
      </c>
      <c r="D11" s="68">
        <v>1265</v>
      </c>
      <c r="E11" s="68">
        <v>1628</v>
      </c>
      <c r="F11" s="68">
        <v>2025</v>
      </c>
      <c r="G11" s="68">
        <v>2208</v>
      </c>
      <c r="H11" t="s">
        <v>93</v>
      </c>
      <c r="I11" s="62">
        <f t="shared" si="1"/>
        <v>1.9476</v>
      </c>
      <c r="J11">
        <f t="shared" si="0"/>
        <v>1.9476E-2</v>
      </c>
      <c r="K11" s="3"/>
      <c r="L11" t="s">
        <v>94</v>
      </c>
      <c r="M11" t="s">
        <v>95</v>
      </c>
      <c r="N11" t="s">
        <v>96</v>
      </c>
      <c r="O11" t="s">
        <v>97</v>
      </c>
      <c r="P11" t="s">
        <v>98</v>
      </c>
    </row>
    <row r="12" spans="1:18" ht="27" thickBot="1">
      <c r="A12">
        <v>14012</v>
      </c>
      <c r="B12" s="64" t="s">
        <v>99</v>
      </c>
      <c r="C12" s="68">
        <v>715</v>
      </c>
      <c r="D12" s="68">
        <v>837</v>
      </c>
      <c r="E12" s="68">
        <v>1007</v>
      </c>
      <c r="F12" s="68">
        <v>1416</v>
      </c>
      <c r="G12" s="68">
        <v>1441</v>
      </c>
      <c r="H12" t="s">
        <v>100</v>
      </c>
      <c r="I12" s="62">
        <f t="shared" si="1"/>
        <v>1.9655</v>
      </c>
      <c r="J12">
        <f t="shared" si="0"/>
        <v>1.9655000000000002E-2</v>
      </c>
      <c r="K12" s="3"/>
      <c r="L12" t="s">
        <v>101</v>
      </c>
      <c r="M12" t="s">
        <v>102</v>
      </c>
      <c r="N12" t="s">
        <v>103</v>
      </c>
      <c r="O12" t="s">
        <v>104</v>
      </c>
      <c r="P12" t="s">
        <v>105</v>
      </c>
    </row>
    <row r="13" spans="1:18" ht="27" thickBot="1">
      <c r="A13">
        <v>2015</v>
      </c>
      <c r="B13" s="64" t="s">
        <v>106</v>
      </c>
      <c r="C13" s="68">
        <v>710</v>
      </c>
      <c r="D13" s="68">
        <v>819</v>
      </c>
      <c r="E13" s="68">
        <v>940</v>
      </c>
      <c r="F13" s="68">
        <v>1270</v>
      </c>
      <c r="G13" s="68">
        <v>1275</v>
      </c>
      <c r="H13" t="s">
        <v>107</v>
      </c>
      <c r="I13" s="62">
        <f t="shared" si="1"/>
        <v>1.7624</v>
      </c>
      <c r="J13">
        <f t="shared" si="0"/>
        <v>1.7624000000000001E-2</v>
      </c>
      <c r="K13" s="3"/>
      <c r="L13" t="s">
        <v>108</v>
      </c>
      <c r="M13" t="s">
        <v>109</v>
      </c>
      <c r="N13" t="s">
        <v>110</v>
      </c>
      <c r="O13" t="s">
        <v>111</v>
      </c>
      <c r="P13" t="s">
        <v>112</v>
      </c>
    </row>
    <row r="14" spans="1:18" ht="27" thickBot="1">
      <c r="A14">
        <v>13018</v>
      </c>
      <c r="B14" s="64" t="s">
        <v>113</v>
      </c>
      <c r="C14" s="68">
        <v>697</v>
      </c>
      <c r="D14" s="68">
        <v>798</v>
      </c>
      <c r="E14" s="68">
        <v>993</v>
      </c>
      <c r="F14" s="68">
        <v>1235</v>
      </c>
      <c r="G14" s="68">
        <v>1347</v>
      </c>
      <c r="H14" t="s">
        <v>114</v>
      </c>
      <c r="I14" s="62">
        <f t="shared" si="1"/>
        <v>2.3940999999999999</v>
      </c>
      <c r="J14">
        <f t="shared" si="0"/>
        <v>2.3941E-2</v>
      </c>
      <c r="K14" s="3"/>
      <c r="L14" t="s">
        <v>115</v>
      </c>
      <c r="M14" t="s">
        <v>116</v>
      </c>
      <c r="N14" t="s">
        <v>117</v>
      </c>
      <c r="O14" t="s">
        <v>104</v>
      </c>
      <c r="P14" t="s">
        <v>118</v>
      </c>
    </row>
    <row r="15" spans="1:18" ht="16.149999999999999" thickBot="1">
      <c r="A15">
        <v>5020</v>
      </c>
      <c r="B15" s="64" t="s">
        <v>119</v>
      </c>
      <c r="C15" s="68">
        <v>560</v>
      </c>
      <c r="D15" s="68">
        <v>583</v>
      </c>
      <c r="E15" s="68">
        <v>741</v>
      </c>
      <c r="F15" s="68">
        <v>985</v>
      </c>
      <c r="G15" s="68">
        <v>1026</v>
      </c>
      <c r="H15" t="s">
        <v>120</v>
      </c>
      <c r="I15" s="62">
        <f t="shared" si="1"/>
        <v>1.7449999999999999</v>
      </c>
      <c r="J15">
        <f t="shared" si="0"/>
        <v>1.745E-2</v>
      </c>
      <c r="K15" s="3"/>
      <c r="L15" t="s">
        <v>121</v>
      </c>
      <c r="M15" t="s">
        <v>122</v>
      </c>
      <c r="N15" t="s">
        <v>123</v>
      </c>
      <c r="O15" t="s">
        <v>104</v>
      </c>
      <c r="P15" t="s">
        <v>124</v>
      </c>
    </row>
    <row r="16" spans="1:18" ht="16.149999999999999" thickBot="1">
      <c r="A16">
        <v>5022</v>
      </c>
      <c r="B16" s="64" t="s">
        <v>125</v>
      </c>
      <c r="C16" s="68">
        <v>560</v>
      </c>
      <c r="D16" s="68">
        <v>583</v>
      </c>
      <c r="E16" s="68">
        <v>741</v>
      </c>
      <c r="F16" s="68">
        <v>985</v>
      </c>
      <c r="G16" s="68">
        <v>1026</v>
      </c>
      <c r="H16" t="s">
        <v>120</v>
      </c>
      <c r="I16" s="62">
        <f t="shared" si="1"/>
        <v>1.7449999999999999</v>
      </c>
      <c r="J16">
        <f t="shared" si="0"/>
        <v>1.745E-2</v>
      </c>
      <c r="K16" s="3"/>
      <c r="L16" t="s">
        <v>126</v>
      </c>
      <c r="M16" t="s">
        <v>122</v>
      </c>
      <c r="N16" t="s">
        <v>123</v>
      </c>
      <c r="O16" t="s">
        <v>104</v>
      </c>
      <c r="P16" t="s">
        <v>124</v>
      </c>
    </row>
    <row r="17" spans="1:16" ht="27" thickBot="1">
      <c r="A17">
        <v>6024</v>
      </c>
      <c r="B17" s="64" t="s">
        <v>127</v>
      </c>
      <c r="C17" s="68">
        <v>1091</v>
      </c>
      <c r="D17" s="68">
        <v>1265</v>
      </c>
      <c r="E17" s="68">
        <v>1628</v>
      </c>
      <c r="F17" s="68">
        <v>2025</v>
      </c>
      <c r="G17" s="68">
        <v>2208</v>
      </c>
      <c r="H17" t="s">
        <v>128</v>
      </c>
      <c r="I17" s="62">
        <f t="shared" si="1"/>
        <v>2.0446</v>
      </c>
      <c r="J17">
        <f t="shared" si="0"/>
        <v>2.0445999999999999E-2</v>
      </c>
      <c r="K17" s="3"/>
      <c r="L17" t="s">
        <v>129</v>
      </c>
      <c r="M17" t="s">
        <v>130</v>
      </c>
      <c r="N17" t="s">
        <v>131</v>
      </c>
      <c r="O17" t="s">
        <v>104</v>
      </c>
      <c r="P17" t="s">
        <v>132</v>
      </c>
    </row>
    <row r="18" spans="1:16" ht="27" thickBot="1">
      <c r="A18">
        <v>14027</v>
      </c>
      <c r="B18" s="64" t="s">
        <v>133</v>
      </c>
      <c r="C18" s="68">
        <v>715</v>
      </c>
      <c r="D18" s="68">
        <v>837</v>
      </c>
      <c r="E18" s="68">
        <v>1007</v>
      </c>
      <c r="F18" s="68">
        <v>1416</v>
      </c>
      <c r="G18" s="68">
        <v>1441</v>
      </c>
      <c r="H18" t="s">
        <v>100</v>
      </c>
      <c r="I18" s="62">
        <f t="shared" si="1"/>
        <v>1.7401</v>
      </c>
      <c r="J18">
        <f t="shared" si="0"/>
        <v>1.7401E-2</v>
      </c>
      <c r="K18" s="3"/>
      <c r="L18" t="s">
        <v>134</v>
      </c>
      <c r="M18" t="s">
        <v>135</v>
      </c>
      <c r="N18" t="s">
        <v>136</v>
      </c>
      <c r="O18" t="s">
        <v>137</v>
      </c>
      <c r="P18" t="s">
        <v>138</v>
      </c>
    </row>
    <row r="19" spans="1:16" ht="27" thickBot="1">
      <c r="A19">
        <v>14030</v>
      </c>
      <c r="B19" s="64" t="s">
        <v>139</v>
      </c>
      <c r="C19" s="68">
        <v>715</v>
      </c>
      <c r="D19" s="68">
        <v>837</v>
      </c>
      <c r="E19" s="68">
        <v>1007</v>
      </c>
      <c r="F19" s="68">
        <v>1416</v>
      </c>
      <c r="G19" s="68">
        <v>1441</v>
      </c>
      <c r="H19" t="s">
        <v>100</v>
      </c>
      <c r="I19" s="62">
        <f t="shared" si="1"/>
        <v>1.9682999999999999</v>
      </c>
      <c r="J19">
        <f t="shared" si="0"/>
        <v>1.9682999999999999E-2</v>
      </c>
      <c r="K19" s="3"/>
      <c r="L19" t="s">
        <v>140</v>
      </c>
      <c r="M19" t="s">
        <v>141</v>
      </c>
      <c r="N19" t="s">
        <v>142</v>
      </c>
      <c r="O19" t="s">
        <v>104</v>
      </c>
      <c r="P19" t="s">
        <v>143</v>
      </c>
    </row>
    <row r="20" spans="1:16" ht="27" thickBot="1">
      <c r="A20">
        <v>3033</v>
      </c>
      <c r="B20" s="64" t="s">
        <v>144</v>
      </c>
      <c r="C20" s="68">
        <v>708</v>
      </c>
      <c r="D20" s="68">
        <v>739</v>
      </c>
      <c r="E20" s="68">
        <v>842</v>
      </c>
      <c r="F20" s="68">
        <v>1047</v>
      </c>
      <c r="G20" s="68">
        <v>1431</v>
      </c>
      <c r="H20" t="s">
        <v>145</v>
      </c>
      <c r="I20" s="62">
        <f t="shared" si="1"/>
        <v>2.4091</v>
      </c>
      <c r="J20">
        <f t="shared" si="0"/>
        <v>2.4091000000000001E-2</v>
      </c>
      <c r="K20" s="3"/>
      <c r="L20" t="s">
        <v>146</v>
      </c>
      <c r="M20" t="s">
        <v>147</v>
      </c>
      <c r="N20" t="s">
        <v>148</v>
      </c>
      <c r="O20" t="s">
        <v>149</v>
      </c>
      <c r="P20" t="s">
        <v>150</v>
      </c>
    </row>
    <row r="21" spans="1:16" ht="27" thickBot="1">
      <c r="A21">
        <v>12036</v>
      </c>
      <c r="B21" s="64" t="s">
        <v>151</v>
      </c>
      <c r="C21" s="68">
        <v>717</v>
      </c>
      <c r="D21" s="68">
        <v>824</v>
      </c>
      <c r="E21" s="68">
        <v>1086</v>
      </c>
      <c r="F21" s="68">
        <v>1358</v>
      </c>
      <c r="G21" s="68">
        <v>1532</v>
      </c>
      <c r="H21" t="s">
        <v>152</v>
      </c>
      <c r="I21" s="62">
        <f t="shared" si="1"/>
        <v>3.3787000000000003</v>
      </c>
      <c r="J21">
        <f t="shared" si="0"/>
        <v>3.3787000000000005E-2</v>
      </c>
      <c r="K21" s="3"/>
      <c r="L21" t="s">
        <v>153</v>
      </c>
      <c r="M21" t="s">
        <v>154</v>
      </c>
      <c r="N21" t="s">
        <v>155</v>
      </c>
      <c r="O21" t="s">
        <v>156</v>
      </c>
      <c r="P21" t="s">
        <v>157</v>
      </c>
    </row>
    <row r="22" spans="1:16" ht="27" thickBot="1">
      <c r="A22">
        <v>12039</v>
      </c>
      <c r="B22" s="64" t="s">
        <v>158</v>
      </c>
      <c r="C22" s="68">
        <v>717</v>
      </c>
      <c r="D22" s="68">
        <v>824</v>
      </c>
      <c r="E22" s="68">
        <v>1086</v>
      </c>
      <c r="F22" s="68">
        <v>1358</v>
      </c>
      <c r="G22" s="68">
        <v>1532</v>
      </c>
      <c r="H22" t="s">
        <v>152</v>
      </c>
      <c r="I22" s="62">
        <f t="shared" si="1"/>
        <v>2.2582</v>
      </c>
      <c r="J22">
        <f t="shared" si="0"/>
        <v>2.2582000000000001E-2</v>
      </c>
      <c r="K22" s="3"/>
      <c r="L22" t="s">
        <v>159</v>
      </c>
      <c r="M22" t="s">
        <v>160</v>
      </c>
      <c r="N22" t="s">
        <v>161</v>
      </c>
      <c r="O22" t="s">
        <v>162</v>
      </c>
      <c r="P22" t="s">
        <v>163</v>
      </c>
    </row>
    <row r="23" spans="1:16" ht="16.149999999999999" thickBot="1">
      <c r="A23">
        <v>10042</v>
      </c>
      <c r="B23" s="64" t="s">
        <v>164</v>
      </c>
      <c r="C23" s="68">
        <v>592</v>
      </c>
      <c r="D23" s="68">
        <v>688</v>
      </c>
      <c r="E23" s="68">
        <v>784</v>
      </c>
      <c r="F23" s="68">
        <v>1066</v>
      </c>
      <c r="G23" s="68">
        <v>1222</v>
      </c>
      <c r="H23" t="s">
        <v>86</v>
      </c>
      <c r="I23" s="62">
        <f t="shared" si="1"/>
        <v>1.7623</v>
      </c>
      <c r="J23">
        <f t="shared" si="0"/>
        <v>1.7623E-2</v>
      </c>
      <c r="K23" s="3"/>
      <c r="L23" t="s">
        <v>165</v>
      </c>
      <c r="M23" t="s">
        <v>166</v>
      </c>
      <c r="N23" t="s">
        <v>167</v>
      </c>
      <c r="O23" t="s">
        <v>168</v>
      </c>
      <c r="P23" t="s">
        <v>169</v>
      </c>
    </row>
    <row r="24" spans="1:16" ht="24" customHeight="1" thickBot="1">
      <c r="A24">
        <v>8048</v>
      </c>
      <c r="B24" s="64" t="s">
        <v>170</v>
      </c>
      <c r="C24" s="68">
        <v>788</v>
      </c>
      <c r="D24" s="68">
        <v>793</v>
      </c>
      <c r="E24" s="68">
        <v>1016</v>
      </c>
      <c r="F24" s="68">
        <v>1264</v>
      </c>
      <c r="G24" s="68">
        <v>1378</v>
      </c>
      <c r="H24" t="s">
        <v>171</v>
      </c>
      <c r="I24" s="62">
        <f t="shared" si="1"/>
        <v>1.9938</v>
      </c>
      <c r="J24">
        <f t="shared" si="0"/>
        <v>1.9938000000000001E-2</v>
      </c>
      <c r="K24" s="3"/>
      <c r="L24" t="s">
        <v>172</v>
      </c>
      <c r="M24" t="s">
        <v>173</v>
      </c>
      <c r="N24" t="s">
        <v>174</v>
      </c>
      <c r="O24" t="s">
        <v>104</v>
      </c>
      <c r="P24" t="s">
        <v>175</v>
      </c>
    </row>
    <row r="25" spans="1:16" ht="27.6" customHeight="1" thickBot="1">
      <c r="A25">
        <v>2051</v>
      </c>
      <c r="B25" s="64" t="s">
        <v>176</v>
      </c>
      <c r="C25" s="68">
        <v>710</v>
      </c>
      <c r="D25" s="68">
        <v>819</v>
      </c>
      <c r="E25" s="68">
        <v>940</v>
      </c>
      <c r="F25" s="68">
        <v>1270</v>
      </c>
      <c r="G25" s="68">
        <v>1275</v>
      </c>
      <c r="H25" t="s">
        <v>107</v>
      </c>
      <c r="I25" s="62">
        <f t="shared" si="1"/>
        <v>2.1680000000000001</v>
      </c>
      <c r="J25">
        <f t="shared" si="0"/>
        <v>2.1680000000000001E-2</v>
      </c>
      <c r="K25" s="3"/>
      <c r="L25" t="s">
        <v>177</v>
      </c>
      <c r="M25" t="s">
        <v>178</v>
      </c>
      <c r="N25" t="s">
        <v>179</v>
      </c>
      <c r="O25" t="s">
        <v>180</v>
      </c>
      <c r="P25" t="s">
        <v>181</v>
      </c>
    </row>
    <row r="26" spans="1:16" ht="16.149999999999999" thickBot="1">
      <c r="A26">
        <v>11054</v>
      </c>
      <c r="B26" s="64" t="s">
        <v>182</v>
      </c>
      <c r="C26" s="68">
        <v>764</v>
      </c>
      <c r="D26" s="68">
        <v>779</v>
      </c>
      <c r="E26" s="68">
        <v>918</v>
      </c>
      <c r="F26" s="68">
        <v>1252</v>
      </c>
      <c r="G26" s="68">
        <v>1378</v>
      </c>
      <c r="H26" t="s">
        <v>183</v>
      </c>
      <c r="I26" s="62">
        <f t="shared" si="1"/>
        <v>2.3791000000000002</v>
      </c>
      <c r="J26">
        <f t="shared" si="0"/>
        <v>2.3791000000000003E-2</v>
      </c>
      <c r="K26" s="3"/>
      <c r="L26" t="s">
        <v>184</v>
      </c>
      <c r="M26" t="s">
        <v>185</v>
      </c>
      <c r="N26" t="s">
        <v>186</v>
      </c>
      <c r="O26" t="s">
        <v>187</v>
      </c>
      <c r="P26" t="s">
        <v>188</v>
      </c>
    </row>
    <row r="27" spans="1:16" ht="27" thickBot="1">
      <c r="A27">
        <v>6057</v>
      </c>
      <c r="B27" s="64" t="s">
        <v>189</v>
      </c>
      <c r="C27" s="68">
        <v>1091</v>
      </c>
      <c r="D27" s="68">
        <v>1265</v>
      </c>
      <c r="E27" s="68">
        <v>1628</v>
      </c>
      <c r="F27" s="68">
        <v>2025</v>
      </c>
      <c r="G27" s="68">
        <v>2208</v>
      </c>
      <c r="H27" t="s">
        <v>128</v>
      </c>
      <c r="I27" s="62">
        <f t="shared" si="1"/>
        <v>2.0057</v>
      </c>
      <c r="J27">
        <f t="shared" si="0"/>
        <v>2.0057000000000002E-2</v>
      </c>
      <c r="K27" s="3"/>
      <c r="L27" t="s">
        <v>190</v>
      </c>
      <c r="M27" t="s">
        <v>191</v>
      </c>
      <c r="N27" t="s">
        <v>192</v>
      </c>
      <c r="O27" t="s">
        <v>193</v>
      </c>
      <c r="P27" t="s">
        <v>194</v>
      </c>
    </row>
    <row r="28" spans="1:16" ht="27" thickBot="1">
      <c r="A28">
        <v>12060</v>
      </c>
      <c r="B28" s="64" t="s">
        <v>195</v>
      </c>
      <c r="C28" s="68">
        <v>717</v>
      </c>
      <c r="D28" s="68">
        <v>824</v>
      </c>
      <c r="E28" s="68">
        <v>1086</v>
      </c>
      <c r="F28" s="68">
        <v>1358</v>
      </c>
      <c r="G28" s="68">
        <v>1532</v>
      </c>
      <c r="H28" t="s">
        <v>152</v>
      </c>
      <c r="I28" s="62">
        <f t="shared" si="1"/>
        <v>1.9725999999999999</v>
      </c>
      <c r="J28">
        <f t="shared" si="0"/>
        <v>1.9726E-2</v>
      </c>
      <c r="K28" s="3"/>
      <c r="L28" t="s">
        <v>196</v>
      </c>
      <c r="M28" t="s">
        <v>197</v>
      </c>
      <c r="N28" t="s">
        <v>198</v>
      </c>
      <c r="O28" t="s">
        <v>199</v>
      </c>
      <c r="P28" t="s">
        <v>200</v>
      </c>
    </row>
    <row r="29" spans="1:16" ht="16.149999999999999" thickBot="1">
      <c r="A29">
        <v>14063</v>
      </c>
      <c r="B29" s="64" t="s">
        <v>201</v>
      </c>
      <c r="C29" s="68">
        <v>715</v>
      </c>
      <c r="D29" s="68">
        <v>837</v>
      </c>
      <c r="E29" s="68">
        <v>1007</v>
      </c>
      <c r="F29" s="68">
        <v>1416</v>
      </c>
      <c r="G29" s="68">
        <v>1441</v>
      </c>
      <c r="H29" t="s">
        <v>100</v>
      </c>
      <c r="I29" s="62">
        <f t="shared" si="1"/>
        <v>2.5556000000000001</v>
      </c>
      <c r="J29">
        <f t="shared" si="0"/>
        <v>2.5556000000000002E-2</v>
      </c>
      <c r="K29" s="3"/>
      <c r="L29" t="s">
        <v>202</v>
      </c>
      <c r="M29" t="s">
        <v>203</v>
      </c>
      <c r="N29" t="s">
        <v>204</v>
      </c>
      <c r="O29" t="s">
        <v>205</v>
      </c>
      <c r="P29" t="s">
        <v>206</v>
      </c>
    </row>
    <row r="30" spans="1:16" ht="27" thickBot="1">
      <c r="A30">
        <v>5066</v>
      </c>
      <c r="B30" s="64" t="s">
        <v>207</v>
      </c>
      <c r="C30" s="68">
        <v>560</v>
      </c>
      <c r="D30" s="68">
        <v>583</v>
      </c>
      <c r="E30" s="68">
        <v>741</v>
      </c>
      <c r="F30" s="68">
        <v>985</v>
      </c>
      <c r="G30" s="68">
        <v>1026</v>
      </c>
      <c r="H30" t="s">
        <v>120</v>
      </c>
      <c r="I30" s="62">
        <f t="shared" si="1"/>
        <v>2.0821000000000001</v>
      </c>
      <c r="J30">
        <f t="shared" si="0"/>
        <v>2.0821000000000003E-2</v>
      </c>
      <c r="K30" s="3"/>
      <c r="L30" t="s">
        <v>208</v>
      </c>
      <c r="M30" t="s">
        <v>209</v>
      </c>
      <c r="N30" t="s">
        <v>210</v>
      </c>
      <c r="O30" t="s">
        <v>211</v>
      </c>
      <c r="P30" t="s">
        <v>212</v>
      </c>
    </row>
    <row r="31" spans="1:16" ht="27" thickBot="1">
      <c r="A31">
        <v>4069</v>
      </c>
      <c r="B31" s="64" t="s">
        <v>213</v>
      </c>
      <c r="C31" s="68">
        <v>1091</v>
      </c>
      <c r="D31" s="68">
        <v>1265</v>
      </c>
      <c r="E31" s="68">
        <v>1628</v>
      </c>
      <c r="F31" s="68">
        <v>2025</v>
      </c>
      <c r="G31" s="68">
        <v>2208</v>
      </c>
      <c r="H31" t="s">
        <v>214</v>
      </c>
      <c r="I31" s="62">
        <f t="shared" si="1"/>
        <v>2.1191</v>
      </c>
      <c r="J31">
        <f t="shared" si="0"/>
        <v>2.1191000000000002E-2</v>
      </c>
      <c r="K31" s="3"/>
      <c r="L31" t="s">
        <v>215</v>
      </c>
      <c r="M31" t="s">
        <v>216</v>
      </c>
      <c r="N31" t="s">
        <v>217</v>
      </c>
      <c r="O31" t="s">
        <v>104</v>
      </c>
      <c r="P31" t="s">
        <v>218</v>
      </c>
    </row>
    <row r="32" spans="1:16" ht="27" thickBot="1">
      <c r="A32">
        <v>9072</v>
      </c>
      <c r="B32" s="64" t="s">
        <v>219</v>
      </c>
      <c r="C32" s="68">
        <v>740</v>
      </c>
      <c r="D32" s="68">
        <v>745</v>
      </c>
      <c r="E32" s="68">
        <v>982</v>
      </c>
      <c r="F32" s="68">
        <v>1250</v>
      </c>
      <c r="G32" s="68">
        <v>1352</v>
      </c>
      <c r="H32" t="s">
        <v>220</v>
      </c>
      <c r="I32" s="62">
        <f t="shared" si="1"/>
        <v>2.3161</v>
      </c>
      <c r="J32">
        <f t="shared" si="0"/>
        <v>2.3161000000000001E-2</v>
      </c>
      <c r="K32" s="3"/>
      <c r="L32" t="s">
        <v>221</v>
      </c>
      <c r="M32" t="s">
        <v>222</v>
      </c>
      <c r="N32" t="s">
        <v>223</v>
      </c>
      <c r="O32" t="s">
        <v>224</v>
      </c>
      <c r="P32" t="s">
        <v>225</v>
      </c>
    </row>
    <row r="33" spans="1:16" ht="27" thickBot="1">
      <c r="A33">
        <v>9075</v>
      </c>
      <c r="B33" s="64" t="s">
        <v>226</v>
      </c>
      <c r="C33" s="68">
        <v>740</v>
      </c>
      <c r="D33" s="68">
        <v>745</v>
      </c>
      <c r="E33" s="68">
        <v>982</v>
      </c>
      <c r="F33" s="68">
        <v>1250</v>
      </c>
      <c r="G33" s="68">
        <v>1352</v>
      </c>
      <c r="H33" t="s">
        <v>220</v>
      </c>
      <c r="I33" s="62">
        <f t="shared" si="1"/>
        <v>2.5337000000000001</v>
      </c>
      <c r="J33">
        <f t="shared" si="0"/>
        <v>2.5337000000000002E-2</v>
      </c>
      <c r="K33" s="3"/>
      <c r="L33" t="s">
        <v>227</v>
      </c>
      <c r="M33" t="s">
        <v>228</v>
      </c>
      <c r="N33" t="s">
        <v>229</v>
      </c>
      <c r="O33" t="s">
        <v>104</v>
      </c>
      <c r="P33" t="s">
        <v>230</v>
      </c>
    </row>
    <row r="34" spans="1:16" ht="27" thickBot="1">
      <c r="A34">
        <v>11078</v>
      </c>
      <c r="B34" s="64" t="s">
        <v>231</v>
      </c>
      <c r="C34" s="68">
        <v>764</v>
      </c>
      <c r="D34" s="68">
        <v>779</v>
      </c>
      <c r="E34" s="68">
        <v>918</v>
      </c>
      <c r="F34" s="68">
        <v>1252</v>
      </c>
      <c r="G34" s="68">
        <v>1378</v>
      </c>
      <c r="H34" t="s">
        <v>183</v>
      </c>
      <c r="I34" s="62">
        <f t="shared" si="1"/>
        <v>2.4260999999999999</v>
      </c>
      <c r="J34">
        <f t="shared" si="0"/>
        <v>2.4261000000000001E-2</v>
      </c>
      <c r="K34" s="3"/>
      <c r="L34" t="s">
        <v>232</v>
      </c>
      <c r="M34" t="s">
        <v>233</v>
      </c>
      <c r="N34" t="s">
        <v>234</v>
      </c>
      <c r="O34" t="s">
        <v>235</v>
      </c>
      <c r="P34" t="s">
        <v>236</v>
      </c>
    </row>
    <row r="35" spans="1:16" ht="27" thickBot="1">
      <c r="A35">
        <v>13081</v>
      </c>
      <c r="B35" s="64" t="s">
        <v>237</v>
      </c>
      <c r="C35" s="68">
        <v>697</v>
      </c>
      <c r="D35" s="68">
        <v>798</v>
      </c>
      <c r="E35" s="68">
        <v>993</v>
      </c>
      <c r="F35" s="68">
        <v>1235</v>
      </c>
      <c r="G35" s="68">
        <v>1347</v>
      </c>
      <c r="H35" t="s">
        <v>114</v>
      </c>
      <c r="I35" s="62">
        <f t="shared" si="1"/>
        <v>2.7329999999999997</v>
      </c>
      <c r="J35">
        <f t="shared" si="0"/>
        <v>2.7329999999999997E-2</v>
      </c>
      <c r="K35" s="3"/>
      <c r="L35" t="s">
        <v>238</v>
      </c>
      <c r="M35" t="s">
        <v>239</v>
      </c>
      <c r="N35" t="s">
        <v>240</v>
      </c>
      <c r="O35" t="s">
        <v>241</v>
      </c>
      <c r="P35" t="s">
        <v>242</v>
      </c>
    </row>
    <row r="36" spans="1:16" ht="19.5" customHeight="1" thickBot="1">
      <c r="A36">
        <v>14084</v>
      </c>
      <c r="B36" s="64" t="s">
        <v>243</v>
      </c>
      <c r="C36" s="68">
        <v>715</v>
      </c>
      <c r="D36" s="68">
        <v>837</v>
      </c>
      <c r="E36" s="68">
        <v>1007</v>
      </c>
      <c r="F36" s="68">
        <v>1416</v>
      </c>
      <c r="G36" s="68">
        <v>1441</v>
      </c>
      <c r="H36" t="s">
        <v>100</v>
      </c>
      <c r="I36" s="62">
        <f t="shared" si="1"/>
        <v>1.8201000000000001</v>
      </c>
      <c r="J36">
        <f t="shared" si="0"/>
        <v>1.8201000000000002E-2</v>
      </c>
      <c r="K36" s="3"/>
      <c r="L36" t="s">
        <v>244</v>
      </c>
      <c r="M36" t="s">
        <v>245</v>
      </c>
      <c r="N36" t="s">
        <v>246</v>
      </c>
      <c r="O36" t="s">
        <v>247</v>
      </c>
      <c r="P36" t="s">
        <v>248</v>
      </c>
    </row>
    <row r="37" spans="1:16" ht="27" thickBot="1">
      <c r="A37">
        <v>1087</v>
      </c>
      <c r="B37" s="64" t="s">
        <v>249</v>
      </c>
      <c r="C37" s="68">
        <v>751</v>
      </c>
      <c r="D37" s="68">
        <v>846</v>
      </c>
      <c r="E37" s="68">
        <v>1058</v>
      </c>
      <c r="F37" s="68">
        <v>1322</v>
      </c>
      <c r="G37" s="68">
        <v>1435</v>
      </c>
      <c r="H37" t="s">
        <v>79</v>
      </c>
      <c r="I37" s="62">
        <f t="shared" si="1"/>
        <v>2.3140999999999998</v>
      </c>
      <c r="J37">
        <f t="shared" si="0"/>
        <v>2.3140999999999998E-2</v>
      </c>
      <c r="K37" s="3"/>
      <c r="L37" t="s">
        <v>250</v>
      </c>
      <c r="M37" t="s">
        <v>251</v>
      </c>
      <c r="N37" t="s">
        <v>252</v>
      </c>
      <c r="O37" t="s">
        <v>253</v>
      </c>
      <c r="P37" t="s">
        <v>254</v>
      </c>
    </row>
    <row r="38" spans="1:16" ht="16.149999999999999" thickBot="1">
      <c r="A38">
        <v>5090</v>
      </c>
      <c r="B38" s="64" t="s">
        <v>255</v>
      </c>
      <c r="C38" s="68">
        <v>560</v>
      </c>
      <c r="D38" s="68">
        <v>583</v>
      </c>
      <c r="E38" s="68">
        <v>741</v>
      </c>
      <c r="F38" s="68">
        <v>985</v>
      </c>
      <c r="G38" s="68">
        <v>1026</v>
      </c>
      <c r="H38" t="s">
        <v>120</v>
      </c>
      <c r="I38" s="62">
        <f t="shared" si="1"/>
        <v>2.1122000000000001</v>
      </c>
      <c r="J38">
        <f t="shared" si="0"/>
        <v>2.1122000000000002E-2</v>
      </c>
      <c r="K38" s="3"/>
      <c r="L38" t="s">
        <v>256</v>
      </c>
      <c r="M38" t="s">
        <v>257</v>
      </c>
      <c r="N38" t="s">
        <v>258</v>
      </c>
      <c r="O38" t="s">
        <v>259</v>
      </c>
      <c r="P38" t="s">
        <v>260</v>
      </c>
    </row>
    <row r="39" spans="1:16" ht="16.149999999999999" thickBot="1">
      <c r="A39">
        <v>1093</v>
      </c>
      <c r="B39" s="64" t="s">
        <v>261</v>
      </c>
      <c r="C39" s="68">
        <v>751</v>
      </c>
      <c r="D39" s="68">
        <v>846</v>
      </c>
      <c r="E39" s="68">
        <v>1058</v>
      </c>
      <c r="F39" s="68">
        <v>1322</v>
      </c>
      <c r="G39" s="68">
        <v>1435</v>
      </c>
      <c r="H39" t="s">
        <v>79</v>
      </c>
      <c r="I39" s="62">
        <f t="shared" si="1"/>
        <v>2.1646999999999998</v>
      </c>
      <c r="J39">
        <f t="shared" si="0"/>
        <v>2.1647E-2</v>
      </c>
      <c r="K39" s="3"/>
      <c r="L39" t="s">
        <v>262</v>
      </c>
      <c r="M39" t="s">
        <v>263</v>
      </c>
      <c r="N39" t="s">
        <v>264</v>
      </c>
      <c r="O39" t="s">
        <v>265</v>
      </c>
      <c r="P39" t="s">
        <v>266</v>
      </c>
    </row>
    <row r="40" spans="1:16" ht="27" thickBot="1">
      <c r="A40">
        <v>9096</v>
      </c>
      <c r="B40" s="64" t="s">
        <v>267</v>
      </c>
      <c r="C40" s="68">
        <v>740</v>
      </c>
      <c r="D40" s="68">
        <v>745</v>
      </c>
      <c r="E40" s="68">
        <v>982</v>
      </c>
      <c r="F40" s="68">
        <v>1250</v>
      </c>
      <c r="G40" s="68">
        <v>1352</v>
      </c>
      <c r="H40" t="s">
        <v>220</v>
      </c>
      <c r="I40" s="62">
        <f t="shared" si="1"/>
        <v>2.0179</v>
      </c>
      <c r="J40">
        <f t="shared" si="0"/>
        <v>2.0178999999999999E-2</v>
      </c>
      <c r="K40" s="3"/>
      <c r="L40" t="s">
        <v>268</v>
      </c>
      <c r="M40" t="s">
        <v>269</v>
      </c>
      <c r="N40" t="s">
        <v>270</v>
      </c>
      <c r="O40" t="s">
        <v>271</v>
      </c>
      <c r="P40" t="s">
        <v>272</v>
      </c>
    </row>
    <row r="41" spans="1:16" ht="27" thickBot="1">
      <c r="A41">
        <v>13099</v>
      </c>
      <c r="B41" s="64" t="s">
        <v>273</v>
      </c>
      <c r="C41" s="68">
        <v>697</v>
      </c>
      <c r="D41" s="68">
        <v>798</v>
      </c>
      <c r="E41" s="68">
        <v>993</v>
      </c>
      <c r="F41" s="68">
        <v>1235</v>
      </c>
      <c r="G41" s="68">
        <v>1347</v>
      </c>
      <c r="H41" t="s">
        <v>114</v>
      </c>
      <c r="I41" s="62">
        <f t="shared" si="1"/>
        <v>1.9623000000000002</v>
      </c>
      <c r="J41">
        <f t="shared" si="0"/>
        <v>1.9623000000000002E-2</v>
      </c>
      <c r="K41" s="3"/>
      <c r="L41" t="s">
        <v>274</v>
      </c>
      <c r="M41" t="s">
        <v>275</v>
      </c>
      <c r="N41" t="s">
        <v>276</v>
      </c>
      <c r="O41" t="s">
        <v>277</v>
      </c>
      <c r="P41" t="s">
        <v>278</v>
      </c>
    </row>
    <row r="42" spans="1:16" ht="27" thickBot="1">
      <c r="A42">
        <v>10102</v>
      </c>
      <c r="B42" s="64" t="s">
        <v>279</v>
      </c>
      <c r="C42" s="68">
        <v>592</v>
      </c>
      <c r="D42" s="68">
        <v>688</v>
      </c>
      <c r="E42" s="68">
        <v>784</v>
      </c>
      <c r="F42" s="68">
        <v>1066</v>
      </c>
      <c r="G42" s="68">
        <v>1222</v>
      </c>
      <c r="H42" t="s">
        <v>86</v>
      </c>
      <c r="I42" s="62">
        <f t="shared" si="1"/>
        <v>2.2991999999999999</v>
      </c>
      <c r="J42">
        <f t="shared" si="0"/>
        <v>2.2991999999999999E-2</v>
      </c>
      <c r="K42" s="3"/>
      <c r="L42" t="s">
        <v>280</v>
      </c>
      <c r="M42" t="s">
        <v>281</v>
      </c>
      <c r="N42" t="s">
        <v>282</v>
      </c>
      <c r="O42" t="s">
        <v>283</v>
      </c>
      <c r="P42" t="s">
        <v>284</v>
      </c>
    </row>
    <row r="43" spans="1:16" ht="27" thickBot="1">
      <c r="A43">
        <v>5105</v>
      </c>
      <c r="B43" s="64" t="s">
        <v>285</v>
      </c>
      <c r="C43" s="68">
        <v>560</v>
      </c>
      <c r="D43" s="68">
        <v>583</v>
      </c>
      <c r="E43" s="68">
        <v>741</v>
      </c>
      <c r="F43" s="68">
        <v>985</v>
      </c>
      <c r="G43" s="68">
        <v>1026</v>
      </c>
      <c r="H43" t="s">
        <v>120</v>
      </c>
      <c r="I43" s="62">
        <f t="shared" si="1"/>
        <v>1.5230999999999999</v>
      </c>
      <c r="J43">
        <f t="shared" si="0"/>
        <v>1.5231E-2</v>
      </c>
      <c r="K43" s="3"/>
      <c r="L43" t="s">
        <v>286</v>
      </c>
      <c r="M43" t="s">
        <v>287</v>
      </c>
      <c r="N43" t="s">
        <v>288</v>
      </c>
      <c r="O43" t="s">
        <v>104</v>
      </c>
      <c r="P43" t="s">
        <v>289</v>
      </c>
    </row>
    <row r="44" spans="1:16" ht="16.149999999999999" thickBot="1">
      <c r="A44">
        <v>4108</v>
      </c>
      <c r="B44" s="64" t="s">
        <v>290</v>
      </c>
      <c r="C44" s="68">
        <v>1091</v>
      </c>
      <c r="D44" s="68">
        <v>1265</v>
      </c>
      <c r="E44" s="68">
        <v>1628</v>
      </c>
      <c r="F44" s="68">
        <v>2025</v>
      </c>
      <c r="G44" s="68">
        <v>2208</v>
      </c>
      <c r="H44" t="s">
        <v>214</v>
      </c>
      <c r="I44" s="62">
        <f t="shared" si="1"/>
        <v>1.7246999999999999</v>
      </c>
      <c r="J44">
        <f t="shared" si="0"/>
        <v>1.7246999999999998E-2</v>
      </c>
      <c r="K44" s="3"/>
      <c r="L44" t="s">
        <v>291</v>
      </c>
      <c r="M44" t="s">
        <v>292</v>
      </c>
      <c r="N44" t="s">
        <v>293</v>
      </c>
      <c r="O44" t="s">
        <v>104</v>
      </c>
      <c r="P44" t="s">
        <v>104</v>
      </c>
    </row>
    <row r="45" spans="1:16" ht="27" thickBot="1">
      <c r="A45">
        <v>3111</v>
      </c>
      <c r="B45" s="64" t="s">
        <v>294</v>
      </c>
      <c r="C45" s="68">
        <v>708</v>
      </c>
      <c r="D45" s="68">
        <v>739</v>
      </c>
      <c r="E45" s="68">
        <v>842</v>
      </c>
      <c r="F45" s="68">
        <v>1047</v>
      </c>
      <c r="G45" s="68">
        <v>1431</v>
      </c>
      <c r="H45" t="s">
        <v>145</v>
      </c>
      <c r="I45" s="62">
        <f t="shared" si="1"/>
        <v>2.0381</v>
      </c>
      <c r="J45">
        <f t="shared" si="0"/>
        <v>2.0381E-2</v>
      </c>
      <c r="K45" s="3"/>
      <c r="L45" t="s">
        <v>295</v>
      </c>
      <c r="M45" t="s">
        <v>296</v>
      </c>
      <c r="N45" t="s">
        <v>297</v>
      </c>
      <c r="O45" t="s">
        <v>187</v>
      </c>
      <c r="P45" t="s">
        <v>298</v>
      </c>
    </row>
    <row r="46" spans="1:16" ht="27" thickBot="1">
      <c r="A46">
        <v>4114</v>
      </c>
      <c r="B46" s="64" t="s">
        <v>299</v>
      </c>
      <c r="C46" s="68">
        <v>1091</v>
      </c>
      <c r="D46" s="68">
        <v>1265</v>
      </c>
      <c r="E46" s="68">
        <v>1628</v>
      </c>
      <c r="F46" s="68">
        <v>2025</v>
      </c>
      <c r="G46" s="68">
        <v>2208</v>
      </c>
      <c r="H46" t="s">
        <v>214</v>
      </c>
      <c r="I46" s="62">
        <f t="shared" si="1"/>
        <v>2.2511999999999999</v>
      </c>
      <c r="J46">
        <f t="shared" si="0"/>
        <v>2.2512000000000001E-2</v>
      </c>
      <c r="K46" s="3"/>
      <c r="L46" t="s">
        <v>300</v>
      </c>
      <c r="M46" t="s">
        <v>301</v>
      </c>
      <c r="N46" t="s">
        <v>302</v>
      </c>
      <c r="O46" t="s">
        <v>303</v>
      </c>
      <c r="P46" t="s">
        <v>304</v>
      </c>
    </row>
    <row r="47" spans="1:16" ht="27" thickBot="1">
      <c r="A47">
        <v>12117</v>
      </c>
      <c r="B47" s="64" t="s">
        <v>305</v>
      </c>
      <c r="C47" s="68">
        <v>717</v>
      </c>
      <c r="D47" s="68">
        <v>824</v>
      </c>
      <c r="E47" s="68">
        <v>1086</v>
      </c>
      <c r="F47" s="68">
        <v>1358</v>
      </c>
      <c r="G47" s="68">
        <v>1532</v>
      </c>
      <c r="H47" t="s">
        <v>152</v>
      </c>
      <c r="I47" s="62">
        <f t="shared" si="1"/>
        <v>2.024</v>
      </c>
      <c r="J47">
        <f t="shared" si="0"/>
        <v>2.0240000000000001E-2</v>
      </c>
      <c r="K47" s="3"/>
      <c r="L47" t="s">
        <v>306</v>
      </c>
      <c r="M47" t="s">
        <v>307</v>
      </c>
      <c r="N47" t="s">
        <v>308</v>
      </c>
      <c r="O47" t="s">
        <v>309</v>
      </c>
      <c r="P47" t="s">
        <v>310</v>
      </c>
    </row>
    <row r="48" spans="1:16" ht="27" thickBot="1">
      <c r="A48">
        <v>12120</v>
      </c>
      <c r="B48" s="64" t="s">
        <v>311</v>
      </c>
      <c r="C48" s="68">
        <v>717</v>
      </c>
      <c r="D48" s="68">
        <v>824</v>
      </c>
      <c r="E48" s="68">
        <v>1086</v>
      </c>
      <c r="F48" s="68">
        <v>1358</v>
      </c>
      <c r="G48" s="68">
        <v>1532</v>
      </c>
      <c r="H48" t="s">
        <v>152</v>
      </c>
      <c r="I48" s="62">
        <f t="shared" si="1"/>
        <v>2.1546000000000003</v>
      </c>
      <c r="J48">
        <f t="shared" si="0"/>
        <v>2.1546000000000003E-2</v>
      </c>
      <c r="K48" s="3"/>
      <c r="L48" t="s">
        <v>312</v>
      </c>
      <c r="M48" t="s">
        <v>313</v>
      </c>
      <c r="N48" t="s">
        <v>314</v>
      </c>
      <c r="O48" t="s">
        <v>315</v>
      </c>
      <c r="P48" t="s">
        <v>316</v>
      </c>
    </row>
    <row r="49" spans="1:16" ht="27" thickBot="1">
      <c r="A49">
        <v>8123</v>
      </c>
      <c r="B49" s="64" t="s">
        <v>317</v>
      </c>
      <c r="C49" s="68">
        <v>788</v>
      </c>
      <c r="D49" s="68">
        <v>793</v>
      </c>
      <c r="E49" s="68">
        <v>1016</v>
      </c>
      <c r="F49" s="68">
        <v>1264</v>
      </c>
      <c r="G49" s="68">
        <v>1378</v>
      </c>
      <c r="H49" t="s">
        <v>171</v>
      </c>
      <c r="I49" s="62">
        <f t="shared" si="1"/>
        <v>1.9413</v>
      </c>
      <c r="J49">
        <f t="shared" si="0"/>
        <v>1.9413E-2</v>
      </c>
      <c r="K49" s="3"/>
      <c r="L49" t="s">
        <v>318</v>
      </c>
      <c r="M49" t="s">
        <v>319</v>
      </c>
      <c r="N49" t="s">
        <v>320</v>
      </c>
      <c r="O49" t="s">
        <v>321</v>
      </c>
      <c r="P49" t="s">
        <v>322</v>
      </c>
    </row>
    <row r="50" spans="1:16" ht="16.149999999999999" thickBot="1">
      <c r="A50">
        <v>5126</v>
      </c>
      <c r="B50" s="64" t="s">
        <v>323</v>
      </c>
      <c r="C50" s="68">
        <v>560</v>
      </c>
      <c r="D50" s="68">
        <v>583</v>
      </c>
      <c r="E50" s="68">
        <v>741</v>
      </c>
      <c r="F50" s="68">
        <v>985</v>
      </c>
      <c r="G50" s="68">
        <v>1026</v>
      </c>
      <c r="H50" t="s">
        <v>120</v>
      </c>
      <c r="I50" s="62">
        <f t="shared" si="1"/>
        <v>2.4855999999999998</v>
      </c>
      <c r="J50">
        <f t="shared" si="0"/>
        <v>2.4856E-2</v>
      </c>
      <c r="K50" s="3"/>
      <c r="L50" t="s">
        <v>324</v>
      </c>
      <c r="M50" t="s">
        <v>325</v>
      </c>
      <c r="N50" t="s">
        <v>326</v>
      </c>
      <c r="O50" t="s">
        <v>104</v>
      </c>
      <c r="P50" t="s">
        <v>327</v>
      </c>
    </row>
    <row r="51" spans="1:16" ht="27" thickBot="1">
      <c r="A51">
        <v>11129</v>
      </c>
      <c r="B51" s="64" t="s">
        <v>328</v>
      </c>
      <c r="C51" s="68">
        <v>764</v>
      </c>
      <c r="D51" s="68">
        <v>779</v>
      </c>
      <c r="E51" s="68">
        <v>918</v>
      </c>
      <c r="F51" s="68">
        <v>1252</v>
      </c>
      <c r="G51" s="68">
        <v>1378</v>
      </c>
      <c r="H51" t="s">
        <v>183</v>
      </c>
      <c r="I51" s="62">
        <f t="shared" si="1"/>
        <v>1.9322999999999999</v>
      </c>
      <c r="J51">
        <f t="shared" si="0"/>
        <v>1.9323E-2</v>
      </c>
      <c r="K51" s="3"/>
      <c r="L51" t="s">
        <v>329</v>
      </c>
      <c r="M51" t="s">
        <v>330</v>
      </c>
      <c r="N51" t="s">
        <v>331</v>
      </c>
      <c r="O51" t="s">
        <v>332</v>
      </c>
      <c r="P51" t="s">
        <v>333</v>
      </c>
    </row>
    <row r="52" spans="1:16" ht="27" thickBot="1">
      <c r="A52">
        <v>14132</v>
      </c>
      <c r="B52" s="64" t="s">
        <v>334</v>
      </c>
      <c r="C52" s="68">
        <v>715</v>
      </c>
      <c r="D52" s="68">
        <v>837</v>
      </c>
      <c r="E52" s="68">
        <v>1007</v>
      </c>
      <c r="F52" s="68">
        <v>1416</v>
      </c>
      <c r="G52" s="68">
        <v>1441</v>
      </c>
      <c r="H52" t="s">
        <v>100</v>
      </c>
      <c r="I52" s="62">
        <f t="shared" si="1"/>
        <v>1.9672000000000001</v>
      </c>
      <c r="J52">
        <f t="shared" si="0"/>
        <v>1.9672000000000002E-2</v>
      </c>
      <c r="K52" s="3"/>
      <c r="L52" t="s">
        <v>335</v>
      </c>
      <c r="M52" t="s">
        <v>336</v>
      </c>
      <c r="N52" t="s">
        <v>337</v>
      </c>
      <c r="O52" t="s">
        <v>180</v>
      </c>
      <c r="P52" t="s">
        <v>338</v>
      </c>
    </row>
    <row r="53" spans="1:16" ht="27" thickBot="1">
      <c r="A53">
        <v>10135</v>
      </c>
      <c r="B53" s="64" t="s">
        <v>339</v>
      </c>
      <c r="C53" s="68">
        <v>592</v>
      </c>
      <c r="D53" s="68">
        <v>688</v>
      </c>
      <c r="E53" s="68">
        <v>784</v>
      </c>
      <c r="F53" s="68">
        <v>1066</v>
      </c>
      <c r="G53" s="68">
        <v>1222</v>
      </c>
      <c r="H53" t="s">
        <v>86</v>
      </c>
      <c r="I53" s="62">
        <f t="shared" si="1"/>
        <v>2.0701000000000001</v>
      </c>
      <c r="J53">
        <f t="shared" si="0"/>
        <v>2.0701000000000001E-2</v>
      </c>
      <c r="K53" s="3"/>
      <c r="L53" t="s">
        <v>340</v>
      </c>
      <c r="M53" t="s">
        <v>341</v>
      </c>
      <c r="N53" t="s">
        <v>342</v>
      </c>
      <c r="O53" t="s">
        <v>271</v>
      </c>
      <c r="P53" t="s">
        <v>343</v>
      </c>
    </row>
    <row r="54" spans="1:16" ht="27" thickBot="1">
      <c r="A54">
        <v>4138</v>
      </c>
      <c r="B54" s="64" t="s">
        <v>344</v>
      </c>
      <c r="C54" s="68">
        <v>1091</v>
      </c>
      <c r="D54" s="68">
        <v>1265</v>
      </c>
      <c r="E54" s="68">
        <v>1628</v>
      </c>
      <c r="F54" s="68">
        <v>2025</v>
      </c>
      <c r="G54" s="68">
        <v>2208</v>
      </c>
      <c r="H54" t="s">
        <v>214</v>
      </c>
      <c r="I54" s="62">
        <f t="shared" si="1"/>
        <v>1.7545999999999999</v>
      </c>
      <c r="J54">
        <f t="shared" si="0"/>
        <v>1.7545999999999999E-2</v>
      </c>
      <c r="K54" s="3"/>
      <c r="L54" t="s">
        <v>345</v>
      </c>
      <c r="M54" t="s">
        <v>346</v>
      </c>
      <c r="N54" t="s">
        <v>347</v>
      </c>
      <c r="O54" t="s">
        <v>348</v>
      </c>
      <c r="P54" t="s">
        <v>349</v>
      </c>
    </row>
    <row r="55" spans="1:16" ht="16.149999999999999" thickBot="1">
      <c r="A55">
        <v>9141</v>
      </c>
      <c r="B55" s="64" t="s">
        <v>350</v>
      </c>
      <c r="C55" s="68">
        <v>740</v>
      </c>
      <c r="D55" s="68">
        <v>745</v>
      </c>
      <c r="E55" s="68">
        <v>982</v>
      </c>
      <c r="F55" s="68">
        <v>1250</v>
      </c>
      <c r="G55" s="68">
        <v>1352</v>
      </c>
      <c r="H55" t="s">
        <v>220</v>
      </c>
      <c r="I55" s="62">
        <f t="shared" si="1"/>
        <v>2.1520000000000001</v>
      </c>
      <c r="J55">
        <f t="shared" si="0"/>
        <v>2.1520000000000001E-2</v>
      </c>
      <c r="K55" s="3"/>
      <c r="L55" t="s">
        <v>351</v>
      </c>
      <c r="M55" t="s">
        <v>352</v>
      </c>
      <c r="N55" t="s">
        <v>353</v>
      </c>
      <c r="O55" t="s">
        <v>104</v>
      </c>
      <c r="P55" t="s">
        <v>354</v>
      </c>
    </row>
    <row r="56" spans="1:16" ht="27" thickBot="1">
      <c r="A56">
        <v>14144</v>
      </c>
      <c r="B56" s="64" t="s">
        <v>355</v>
      </c>
      <c r="C56" s="68">
        <v>715</v>
      </c>
      <c r="D56" s="68">
        <v>837</v>
      </c>
      <c r="E56" s="68">
        <v>1007</v>
      </c>
      <c r="F56" s="68">
        <v>1416</v>
      </c>
      <c r="G56" s="68">
        <v>1441</v>
      </c>
      <c r="H56" t="s">
        <v>100</v>
      </c>
      <c r="I56" s="62">
        <f t="shared" si="1"/>
        <v>2.371</v>
      </c>
      <c r="J56">
        <f t="shared" si="0"/>
        <v>2.3710000000000002E-2</v>
      </c>
      <c r="K56" s="3"/>
      <c r="L56" t="s">
        <v>356</v>
      </c>
      <c r="M56" t="s">
        <v>357</v>
      </c>
      <c r="N56" t="s">
        <v>358</v>
      </c>
      <c r="O56" t="s">
        <v>359</v>
      </c>
      <c r="P56" t="s">
        <v>360</v>
      </c>
    </row>
    <row r="57" spans="1:16" ht="27" thickBot="1">
      <c r="A57">
        <v>11147</v>
      </c>
      <c r="B57" s="64" t="s">
        <v>361</v>
      </c>
      <c r="C57" s="68">
        <v>764</v>
      </c>
      <c r="D57" s="68">
        <v>779</v>
      </c>
      <c r="E57" s="68">
        <v>918</v>
      </c>
      <c r="F57" s="68">
        <v>1252</v>
      </c>
      <c r="G57" s="68">
        <v>1378</v>
      </c>
      <c r="H57" t="s">
        <v>183</v>
      </c>
      <c r="I57" s="62">
        <f t="shared" si="1"/>
        <v>2.0487000000000002</v>
      </c>
      <c r="J57">
        <f t="shared" si="0"/>
        <v>2.0487000000000002E-2</v>
      </c>
      <c r="K57" s="3"/>
      <c r="L57" t="s">
        <v>362</v>
      </c>
      <c r="M57" t="s">
        <v>363</v>
      </c>
      <c r="N57" t="s">
        <v>364</v>
      </c>
      <c r="O57" t="s">
        <v>97</v>
      </c>
      <c r="P57" t="s">
        <v>365</v>
      </c>
    </row>
    <row r="58" spans="1:16" ht="27" thickBot="1">
      <c r="A58">
        <v>11150</v>
      </c>
      <c r="B58" s="64" t="s">
        <v>366</v>
      </c>
      <c r="C58" s="68">
        <v>764</v>
      </c>
      <c r="D58" s="68">
        <v>779</v>
      </c>
      <c r="E58" s="68">
        <v>918</v>
      </c>
      <c r="F58" s="68">
        <v>1252</v>
      </c>
      <c r="G58" s="68">
        <v>1378</v>
      </c>
      <c r="H58" t="s">
        <v>183</v>
      </c>
      <c r="I58" s="62">
        <f t="shared" si="1"/>
        <v>2.0453000000000001</v>
      </c>
      <c r="J58">
        <f t="shared" si="0"/>
        <v>2.0453000000000002E-2</v>
      </c>
      <c r="K58" s="3"/>
      <c r="L58" t="s">
        <v>367</v>
      </c>
      <c r="M58" t="s">
        <v>368</v>
      </c>
      <c r="N58" t="s">
        <v>369</v>
      </c>
      <c r="O58" t="s">
        <v>97</v>
      </c>
      <c r="P58" t="s">
        <v>370</v>
      </c>
    </row>
    <row r="59" spans="1:16" ht="27" thickBot="1">
      <c r="A59">
        <v>4153</v>
      </c>
      <c r="B59" s="64" t="s">
        <v>371</v>
      </c>
      <c r="C59" s="68">
        <v>1091</v>
      </c>
      <c r="D59" s="68">
        <v>1265</v>
      </c>
      <c r="E59" s="68">
        <v>1628</v>
      </c>
      <c r="F59" s="68">
        <v>2025</v>
      </c>
      <c r="G59" s="68">
        <v>2208</v>
      </c>
      <c r="H59" t="s">
        <v>214</v>
      </c>
      <c r="I59" s="62">
        <f t="shared" si="1"/>
        <v>1.9411</v>
      </c>
      <c r="J59">
        <f t="shared" si="0"/>
        <v>1.9411000000000001E-2</v>
      </c>
      <c r="K59" s="3"/>
      <c r="L59" t="s">
        <v>372</v>
      </c>
      <c r="M59" t="s">
        <v>373</v>
      </c>
      <c r="N59" t="s">
        <v>374</v>
      </c>
      <c r="O59" t="s">
        <v>104</v>
      </c>
      <c r="P59" t="s">
        <v>375</v>
      </c>
    </row>
    <row r="60" spans="1:16" ht="16.149999999999999" thickBot="1">
      <c r="A60">
        <v>5156</v>
      </c>
      <c r="B60" s="64" t="s">
        <v>376</v>
      </c>
      <c r="C60" s="68">
        <v>560</v>
      </c>
      <c r="D60" s="68">
        <v>583</v>
      </c>
      <c r="E60" s="68">
        <v>741</v>
      </c>
      <c r="F60" s="68">
        <v>985</v>
      </c>
      <c r="G60" s="68">
        <v>1026</v>
      </c>
      <c r="H60" t="s">
        <v>120</v>
      </c>
      <c r="I60" s="62">
        <f t="shared" si="1"/>
        <v>2.2605</v>
      </c>
      <c r="J60">
        <f t="shared" si="0"/>
        <v>2.2605E-2</v>
      </c>
      <c r="K60" s="3"/>
      <c r="L60" t="s">
        <v>377</v>
      </c>
      <c r="M60" t="s">
        <v>378</v>
      </c>
      <c r="N60" t="s">
        <v>379</v>
      </c>
      <c r="O60" t="s">
        <v>111</v>
      </c>
      <c r="P60" t="s">
        <v>380</v>
      </c>
    </row>
    <row r="61" spans="1:16" ht="16.149999999999999" thickBot="1">
      <c r="A61">
        <v>9159</v>
      </c>
      <c r="B61" s="64" t="s">
        <v>381</v>
      </c>
      <c r="C61" s="68">
        <v>740</v>
      </c>
      <c r="D61" s="68">
        <v>745</v>
      </c>
      <c r="E61" s="68">
        <v>982</v>
      </c>
      <c r="F61" s="68">
        <v>1250</v>
      </c>
      <c r="G61" s="68">
        <v>1352</v>
      </c>
      <c r="H61" t="s">
        <v>220</v>
      </c>
      <c r="I61" s="62">
        <f t="shared" si="1"/>
        <v>2.1903999999999999</v>
      </c>
      <c r="J61">
        <f t="shared" si="0"/>
        <v>2.1904E-2</v>
      </c>
      <c r="K61" s="3"/>
      <c r="L61" t="s">
        <v>382</v>
      </c>
      <c r="M61" t="s">
        <v>383</v>
      </c>
      <c r="N61" t="s">
        <v>384</v>
      </c>
      <c r="O61" t="s">
        <v>259</v>
      </c>
      <c r="P61" t="s">
        <v>385</v>
      </c>
    </row>
    <row r="62" spans="1:16" ht="27" thickBot="1">
      <c r="A62">
        <v>1162</v>
      </c>
      <c r="B62" s="64" t="s">
        <v>386</v>
      </c>
      <c r="C62" s="68">
        <v>751</v>
      </c>
      <c r="D62" s="68">
        <v>846</v>
      </c>
      <c r="E62" s="68">
        <v>1058</v>
      </c>
      <c r="F62" s="68">
        <v>1322</v>
      </c>
      <c r="G62" s="68">
        <v>1435</v>
      </c>
      <c r="H62" t="s">
        <v>79</v>
      </c>
      <c r="I62" s="62">
        <f t="shared" si="1"/>
        <v>1.8862000000000001</v>
      </c>
      <c r="J62">
        <f t="shared" si="0"/>
        <v>1.8862E-2</v>
      </c>
      <c r="K62" s="3"/>
      <c r="L62" t="s">
        <v>387</v>
      </c>
      <c r="M62" t="s">
        <v>388</v>
      </c>
      <c r="N62" t="s">
        <v>389</v>
      </c>
      <c r="O62" t="s">
        <v>390</v>
      </c>
      <c r="P62" t="s">
        <v>391</v>
      </c>
    </row>
    <row r="63" spans="1:16" ht="27" thickBot="1">
      <c r="A63">
        <v>10165</v>
      </c>
      <c r="B63" s="64" t="s">
        <v>392</v>
      </c>
      <c r="C63" s="68">
        <v>592</v>
      </c>
      <c r="D63" s="68">
        <v>688</v>
      </c>
      <c r="E63" s="68">
        <v>784</v>
      </c>
      <c r="F63" s="68">
        <v>1066</v>
      </c>
      <c r="G63" s="68">
        <v>1222</v>
      </c>
      <c r="H63" t="s">
        <v>86</v>
      </c>
      <c r="I63" s="62">
        <f t="shared" si="1"/>
        <v>1.1945999999999999</v>
      </c>
      <c r="J63">
        <f t="shared" si="0"/>
        <v>1.1945999999999998E-2</v>
      </c>
      <c r="K63" s="3"/>
      <c r="L63" t="s">
        <v>393</v>
      </c>
      <c r="M63" t="s">
        <v>394</v>
      </c>
      <c r="N63" t="s">
        <v>395</v>
      </c>
      <c r="O63" t="s">
        <v>162</v>
      </c>
      <c r="P63" t="s">
        <v>104</v>
      </c>
    </row>
    <row r="64" spans="1:16" ht="27" thickBot="1">
      <c r="A64">
        <v>10168</v>
      </c>
      <c r="B64" s="64" t="s">
        <v>396</v>
      </c>
      <c r="C64" s="68">
        <v>592</v>
      </c>
      <c r="D64" s="68">
        <v>688</v>
      </c>
      <c r="E64" s="68">
        <v>784</v>
      </c>
      <c r="F64" s="68">
        <v>1066</v>
      </c>
      <c r="G64" s="68">
        <v>1222</v>
      </c>
      <c r="H64" t="s">
        <v>86</v>
      </c>
      <c r="I64" s="62">
        <f t="shared" si="1"/>
        <v>2.0844</v>
      </c>
      <c r="J64">
        <f t="shared" si="0"/>
        <v>2.0844000000000001E-2</v>
      </c>
      <c r="K64" s="3"/>
      <c r="L64" t="s">
        <v>397</v>
      </c>
      <c r="M64" t="s">
        <v>398</v>
      </c>
      <c r="N64" t="s">
        <v>399</v>
      </c>
      <c r="O64" t="s">
        <v>400</v>
      </c>
      <c r="P64" t="s">
        <v>401</v>
      </c>
    </row>
    <row r="65" spans="1:16" ht="16.149999999999999" thickBot="1">
      <c r="A65">
        <v>11171</v>
      </c>
      <c r="B65" s="64" t="s">
        <v>402</v>
      </c>
      <c r="C65" s="68">
        <v>764</v>
      </c>
      <c r="D65" s="68">
        <v>779</v>
      </c>
      <c r="E65" s="68">
        <v>918</v>
      </c>
      <c r="F65" s="68">
        <v>1252</v>
      </c>
      <c r="G65" s="68">
        <v>1378</v>
      </c>
      <c r="H65" t="s">
        <v>183</v>
      </c>
      <c r="I65" s="62">
        <f t="shared" si="1"/>
        <v>2.0590000000000002</v>
      </c>
      <c r="J65">
        <f t="shared" si="0"/>
        <v>2.0590000000000001E-2</v>
      </c>
      <c r="K65" s="3"/>
      <c r="L65" t="s">
        <v>403</v>
      </c>
      <c r="M65" t="s">
        <v>404</v>
      </c>
      <c r="N65" t="s">
        <v>405</v>
      </c>
      <c r="O65" t="s">
        <v>406</v>
      </c>
      <c r="P65" t="s">
        <v>407</v>
      </c>
    </row>
    <row r="66" spans="1:16" ht="27" thickBot="1">
      <c r="A66">
        <v>3174</v>
      </c>
      <c r="B66" s="64" t="s">
        <v>408</v>
      </c>
      <c r="C66" s="68">
        <v>708</v>
      </c>
      <c r="D66" s="68">
        <v>739</v>
      </c>
      <c r="E66" s="68">
        <v>842</v>
      </c>
      <c r="F66" s="68">
        <v>1047</v>
      </c>
      <c r="G66" s="68">
        <v>1431</v>
      </c>
      <c r="H66" t="s">
        <v>145</v>
      </c>
      <c r="I66" s="62">
        <f t="shared" si="1"/>
        <v>2.0634999999999999</v>
      </c>
      <c r="J66">
        <f t="shared" si="0"/>
        <v>2.0635000000000001E-2</v>
      </c>
      <c r="K66" s="3"/>
      <c r="L66" t="s">
        <v>409</v>
      </c>
      <c r="M66" t="s">
        <v>410</v>
      </c>
      <c r="N66" t="s">
        <v>411</v>
      </c>
      <c r="O66" t="s">
        <v>104</v>
      </c>
      <c r="P66" t="s">
        <v>412</v>
      </c>
    </row>
    <row r="67" spans="1:16" ht="16.149999999999999" thickBot="1">
      <c r="A67">
        <v>10177</v>
      </c>
      <c r="B67" s="64" t="s">
        <v>413</v>
      </c>
      <c r="C67" s="68">
        <v>592</v>
      </c>
      <c r="D67" s="68">
        <v>688</v>
      </c>
      <c r="E67" s="68">
        <v>784</v>
      </c>
      <c r="F67" s="68">
        <v>1066</v>
      </c>
      <c r="G67" s="68">
        <v>1222</v>
      </c>
      <c r="H67" t="s">
        <v>86</v>
      </c>
      <c r="I67" s="62">
        <f t="shared" si="1"/>
        <v>1.9409999999999998</v>
      </c>
      <c r="J67">
        <f t="shared" si="0"/>
        <v>1.941E-2</v>
      </c>
      <c r="K67" s="3"/>
      <c r="L67" t="s">
        <v>414</v>
      </c>
      <c r="M67" t="s">
        <v>415</v>
      </c>
      <c r="N67" t="s">
        <v>416</v>
      </c>
      <c r="O67" t="s">
        <v>417</v>
      </c>
      <c r="P67" t="s">
        <v>418</v>
      </c>
    </row>
    <row r="68" spans="1:16" ht="27" thickBot="1">
      <c r="A68">
        <v>2180</v>
      </c>
      <c r="B68" s="64" t="s">
        <v>419</v>
      </c>
      <c r="C68" s="68">
        <v>710</v>
      </c>
      <c r="D68" s="68">
        <v>819</v>
      </c>
      <c r="E68" s="68">
        <v>940</v>
      </c>
      <c r="F68" s="68">
        <v>1270</v>
      </c>
      <c r="G68" s="68">
        <v>1275</v>
      </c>
      <c r="H68" t="s">
        <v>107</v>
      </c>
      <c r="I68" s="62">
        <f t="shared" si="1"/>
        <v>1.7336</v>
      </c>
      <c r="J68">
        <f t="shared" si="0"/>
        <v>1.7336000000000001E-2</v>
      </c>
      <c r="K68" s="3"/>
      <c r="L68" t="s">
        <v>420</v>
      </c>
      <c r="M68" t="s">
        <v>421</v>
      </c>
      <c r="N68" t="s">
        <v>422</v>
      </c>
      <c r="O68" t="s">
        <v>423</v>
      </c>
      <c r="P68" t="s">
        <v>424</v>
      </c>
    </row>
    <row r="69" spans="1:16" ht="16.149999999999999" thickBot="1">
      <c r="A69">
        <v>13183</v>
      </c>
      <c r="B69" s="64" t="s">
        <v>425</v>
      </c>
      <c r="C69" s="68">
        <v>697</v>
      </c>
      <c r="D69" s="68">
        <v>798</v>
      </c>
      <c r="E69" s="68">
        <v>993</v>
      </c>
      <c r="F69" s="68">
        <v>1235</v>
      </c>
      <c r="G69" s="68">
        <v>1347</v>
      </c>
      <c r="H69" t="s">
        <v>114</v>
      </c>
      <c r="I69" s="62">
        <f t="shared" si="1"/>
        <v>1.8793</v>
      </c>
      <c r="J69">
        <f t="shared" si="0"/>
        <v>1.8793000000000001E-2</v>
      </c>
      <c r="K69" s="3"/>
      <c r="L69" t="s">
        <v>426</v>
      </c>
      <c r="M69" t="s">
        <v>427</v>
      </c>
      <c r="N69" t="s">
        <v>428</v>
      </c>
      <c r="O69" t="s">
        <v>429</v>
      </c>
      <c r="P69" t="s">
        <v>430</v>
      </c>
    </row>
    <row r="70" spans="1:16" ht="27" thickBot="1">
      <c r="A70">
        <v>13186</v>
      </c>
      <c r="B70" s="64" t="s">
        <v>431</v>
      </c>
      <c r="C70" s="68">
        <v>697</v>
      </c>
      <c r="D70" s="68">
        <v>798</v>
      </c>
      <c r="E70" s="68">
        <v>993</v>
      </c>
      <c r="F70" s="68">
        <v>1235</v>
      </c>
      <c r="G70" s="68">
        <v>1347</v>
      </c>
      <c r="H70" t="s">
        <v>114</v>
      </c>
      <c r="I70" s="62">
        <f t="shared" si="1"/>
        <v>1.8872</v>
      </c>
      <c r="J70">
        <f t="shared" si="0"/>
        <v>1.8872E-2</v>
      </c>
      <c r="K70" s="3"/>
      <c r="L70" t="s">
        <v>432</v>
      </c>
      <c r="M70" t="s">
        <v>433</v>
      </c>
      <c r="N70" t="s">
        <v>434</v>
      </c>
      <c r="O70" t="s">
        <v>315</v>
      </c>
      <c r="P70" t="s">
        <v>435</v>
      </c>
    </row>
    <row r="71" spans="1:16" ht="27" thickBot="1">
      <c r="A71">
        <v>12189</v>
      </c>
      <c r="B71" s="64" t="s">
        <v>436</v>
      </c>
      <c r="C71" s="68">
        <v>717</v>
      </c>
      <c r="D71" s="68">
        <v>824</v>
      </c>
      <c r="E71" s="68">
        <v>1086</v>
      </c>
      <c r="F71" s="68">
        <v>1358</v>
      </c>
      <c r="G71" s="68">
        <v>1532</v>
      </c>
      <c r="H71" t="s">
        <v>152</v>
      </c>
      <c r="I71" s="62">
        <f t="shared" si="1"/>
        <v>2.1036999999999999</v>
      </c>
      <c r="J71">
        <f t="shared" si="0"/>
        <v>2.1037E-2</v>
      </c>
      <c r="K71" s="3"/>
      <c r="L71" t="s">
        <v>437</v>
      </c>
      <c r="M71" t="s">
        <v>263</v>
      </c>
      <c r="N71" t="s">
        <v>438</v>
      </c>
      <c r="O71" t="s">
        <v>439</v>
      </c>
      <c r="P71" t="s">
        <v>440</v>
      </c>
    </row>
    <row r="72" spans="1:16" ht="27" thickBot="1">
      <c r="A72">
        <v>5192</v>
      </c>
      <c r="B72" s="64" t="s">
        <v>441</v>
      </c>
      <c r="C72" s="68">
        <v>560</v>
      </c>
      <c r="D72" s="68">
        <v>583</v>
      </c>
      <c r="E72" s="68">
        <v>741</v>
      </c>
      <c r="F72" s="68">
        <v>985</v>
      </c>
      <c r="G72" s="68">
        <v>1026</v>
      </c>
      <c r="H72" t="s">
        <v>120</v>
      </c>
      <c r="I72" s="62">
        <f t="shared" si="1"/>
        <v>2.4262999999999999</v>
      </c>
      <c r="J72">
        <f t="shared" si="0"/>
        <v>2.4263E-2</v>
      </c>
      <c r="K72" s="3"/>
      <c r="L72" t="s">
        <v>442</v>
      </c>
      <c r="M72" t="s">
        <v>443</v>
      </c>
      <c r="N72" t="s">
        <v>444</v>
      </c>
      <c r="O72" t="s">
        <v>104</v>
      </c>
      <c r="P72" t="s">
        <v>445</v>
      </c>
    </row>
    <row r="73" spans="1:16" ht="27" thickBot="1">
      <c r="A73">
        <v>12195</v>
      </c>
      <c r="B73" s="64" t="s">
        <v>446</v>
      </c>
      <c r="C73" s="68">
        <v>717</v>
      </c>
      <c r="D73" s="68">
        <v>824</v>
      </c>
      <c r="E73" s="68">
        <v>1086</v>
      </c>
      <c r="F73" s="68">
        <v>1358</v>
      </c>
      <c r="G73" s="68">
        <v>1532</v>
      </c>
      <c r="H73" t="s">
        <v>152</v>
      </c>
      <c r="I73" s="62">
        <f t="shared" si="1"/>
        <v>2.1333000000000002</v>
      </c>
      <c r="J73">
        <f t="shared" ref="J73:J136" si="2">I73*0.01</f>
        <v>2.1333000000000001E-2</v>
      </c>
      <c r="K73" s="3"/>
      <c r="L73" t="s">
        <v>447</v>
      </c>
      <c r="M73" t="s">
        <v>448</v>
      </c>
      <c r="N73" t="s">
        <v>449</v>
      </c>
      <c r="O73" t="s">
        <v>168</v>
      </c>
      <c r="P73" t="s">
        <v>450</v>
      </c>
    </row>
    <row r="74" spans="1:16" ht="16.149999999999999" thickBot="1">
      <c r="A74">
        <v>8198</v>
      </c>
      <c r="B74" s="64" t="s">
        <v>451</v>
      </c>
      <c r="C74" s="68">
        <v>788</v>
      </c>
      <c r="D74" s="68">
        <v>793</v>
      </c>
      <c r="E74" s="68">
        <v>1016</v>
      </c>
      <c r="F74" s="68">
        <v>1264</v>
      </c>
      <c r="G74" s="68">
        <v>1378</v>
      </c>
      <c r="H74" t="s">
        <v>171</v>
      </c>
      <c r="I74" s="62">
        <f>N74+O74+P74</f>
        <v>2.2517</v>
      </c>
      <c r="J74">
        <f t="shared" si="2"/>
        <v>2.2517000000000002E-2</v>
      </c>
      <c r="K74" s="3"/>
      <c r="L74" t="s">
        <v>452</v>
      </c>
      <c r="M74" t="s">
        <v>453</v>
      </c>
      <c r="N74" t="s">
        <v>454</v>
      </c>
      <c r="O74" t="s">
        <v>455</v>
      </c>
      <c r="P74" t="s">
        <v>456</v>
      </c>
    </row>
    <row r="75" spans="1:16" ht="16.149999999999999" thickBot="1">
      <c r="A75">
        <v>8201</v>
      </c>
      <c r="B75" s="64" t="s">
        <v>457</v>
      </c>
      <c r="C75" s="68">
        <v>788</v>
      </c>
      <c r="D75" s="68">
        <v>793</v>
      </c>
      <c r="E75" s="68">
        <v>1016</v>
      </c>
      <c r="F75" s="68">
        <v>1264</v>
      </c>
      <c r="G75" s="68">
        <v>1378</v>
      </c>
      <c r="H75" t="s">
        <v>171</v>
      </c>
      <c r="I75" s="62">
        <f>N75+O75+P75</f>
        <v>1.7298</v>
      </c>
      <c r="J75">
        <f t="shared" si="2"/>
        <v>1.7298000000000001E-2</v>
      </c>
      <c r="K75" s="3"/>
      <c r="L75" t="s">
        <v>458</v>
      </c>
      <c r="M75" t="s">
        <v>459</v>
      </c>
      <c r="N75" t="s">
        <v>460</v>
      </c>
      <c r="O75" t="s">
        <v>104</v>
      </c>
      <c r="P75" t="s">
        <v>461</v>
      </c>
    </row>
    <row r="76" spans="1:16" ht="27" thickBot="1">
      <c r="A76">
        <v>6204</v>
      </c>
      <c r="B76" s="64" t="s">
        <v>462</v>
      </c>
      <c r="C76" s="68">
        <v>1091</v>
      </c>
      <c r="D76" s="68">
        <v>1265</v>
      </c>
      <c r="E76" s="68">
        <v>1628</v>
      </c>
      <c r="F76" s="68">
        <v>2025</v>
      </c>
      <c r="G76" s="68">
        <v>2208</v>
      </c>
      <c r="H76" t="s">
        <v>128</v>
      </c>
      <c r="I76" s="62">
        <f>N76+O76+P76</f>
        <v>1.8758999999999999</v>
      </c>
      <c r="J76">
        <f t="shared" si="2"/>
        <v>1.8758999999999998E-2</v>
      </c>
      <c r="K76" s="3"/>
      <c r="L76" t="s">
        <v>463</v>
      </c>
      <c r="M76" t="s">
        <v>464</v>
      </c>
      <c r="N76" t="s">
        <v>465</v>
      </c>
      <c r="O76" t="s">
        <v>466</v>
      </c>
      <c r="P76" t="s">
        <v>467</v>
      </c>
    </row>
    <row r="77" spans="1:16" ht="16.149999999999999" thickBot="1">
      <c r="A77">
        <v>4208</v>
      </c>
      <c r="B77" s="64" t="s">
        <v>468</v>
      </c>
      <c r="C77" s="68">
        <v>560</v>
      </c>
      <c r="D77" s="68">
        <v>583</v>
      </c>
      <c r="E77" s="68">
        <v>741</v>
      </c>
      <c r="F77" s="68">
        <v>985</v>
      </c>
      <c r="G77" s="68">
        <v>1026</v>
      </c>
      <c r="H77" t="s">
        <v>120</v>
      </c>
      <c r="I77" s="62">
        <f>N77+O77+P77</f>
        <v>1.7449999999999999</v>
      </c>
      <c r="J77">
        <f t="shared" si="2"/>
        <v>1.745E-2</v>
      </c>
      <c r="K77" s="3"/>
      <c r="L77" t="s">
        <v>469</v>
      </c>
      <c r="M77" t="s">
        <v>122</v>
      </c>
      <c r="N77" t="s">
        <v>123</v>
      </c>
      <c r="O77" t="s">
        <v>104</v>
      </c>
      <c r="P77" t="s">
        <v>124</v>
      </c>
    </row>
    <row r="78" spans="1:16" ht="27" thickBot="1">
      <c r="A78">
        <v>4207</v>
      </c>
      <c r="B78" s="64" t="s">
        <v>470</v>
      </c>
      <c r="C78" s="68">
        <v>1091</v>
      </c>
      <c r="D78" s="68">
        <v>1265</v>
      </c>
      <c r="E78" s="68">
        <v>1628</v>
      </c>
      <c r="F78" s="68">
        <v>2025</v>
      </c>
      <c r="G78" s="68">
        <v>2208</v>
      </c>
      <c r="H78" t="s">
        <v>214</v>
      </c>
      <c r="I78" s="62">
        <f t="shared" ref="I78:I141" si="3">N78+O78+P78</f>
        <v>2.0089999999999999</v>
      </c>
      <c r="J78">
        <f t="shared" si="2"/>
        <v>2.009E-2</v>
      </c>
      <c r="K78" s="3"/>
      <c r="L78" t="s">
        <v>471</v>
      </c>
      <c r="M78" t="s">
        <v>472</v>
      </c>
      <c r="N78" t="s">
        <v>473</v>
      </c>
      <c r="O78" t="s">
        <v>83</v>
      </c>
      <c r="P78" t="s">
        <v>474</v>
      </c>
    </row>
    <row r="79" spans="1:16" ht="27" thickBot="1">
      <c r="A79">
        <v>11216</v>
      </c>
      <c r="B79" s="64" t="s">
        <v>475</v>
      </c>
      <c r="C79" s="68">
        <v>764</v>
      </c>
      <c r="D79" s="68">
        <v>779</v>
      </c>
      <c r="E79" s="68">
        <v>918</v>
      </c>
      <c r="F79" s="68">
        <v>1252</v>
      </c>
      <c r="G79" s="68">
        <v>1378</v>
      </c>
      <c r="H79" t="s">
        <v>183</v>
      </c>
      <c r="I79" s="62">
        <f t="shared" si="3"/>
        <v>2.7172999999999998</v>
      </c>
      <c r="J79">
        <f t="shared" si="2"/>
        <v>2.7172999999999999E-2</v>
      </c>
      <c r="K79" s="3"/>
      <c r="L79" t="s">
        <v>476</v>
      </c>
      <c r="M79" t="s">
        <v>477</v>
      </c>
      <c r="N79" t="s">
        <v>478</v>
      </c>
      <c r="O79" t="s">
        <v>97</v>
      </c>
      <c r="P79" t="s">
        <v>479</v>
      </c>
    </row>
    <row r="80" spans="1:16" ht="16.149999999999999" thickBot="1">
      <c r="A80">
        <v>6210</v>
      </c>
      <c r="B80" s="64" t="s">
        <v>480</v>
      </c>
      <c r="C80" s="68">
        <v>1091</v>
      </c>
      <c r="D80" s="68">
        <v>1265</v>
      </c>
      <c r="E80" s="68">
        <v>1628</v>
      </c>
      <c r="F80" s="68">
        <v>2025</v>
      </c>
      <c r="G80" s="68">
        <v>2208</v>
      </c>
      <c r="H80" t="s">
        <v>128</v>
      </c>
      <c r="I80" s="62">
        <f t="shared" si="3"/>
        <v>2.0633999999999997</v>
      </c>
      <c r="J80">
        <f t="shared" si="2"/>
        <v>2.0633999999999996E-2</v>
      </c>
      <c r="K80" s="3"/>
      <c r="L80" t="s">
        <v>481</v>
      </c>
      <c r="M80" t="s">
        <v>482</v>
      </c>
      <c r="N80" t="s">
        <v>483</v>
      </c>
      <c r="O80" t="s">
        <v>321</v>
      </c>
      <c r="P80" t="s">
        <v>484</v>
      </c>
    </row>
    <row r="81" spans="1:16" ht="27" thickBot="1">
      <c r="A81">
        <v>6213</v>
      </c>
      <c r="B81" s="64" t="s">
        <v>485</v>
      </c>
      <c r="C81" s="68">
        <v>1091</v>
      </c>
      <c r="D81" s="68">
        <v>1265</v>
      </c>
      <c r="E81" s="68">
        <v>1628</v>
      </c>
      <c r="F81" s="68">
        <v>2025</v>
      </c>
      <c r="G81" s="68">
        <v>2208</v>
      </c>
      <c r="H81" t="s">
        <v>128</v>
      </c>
      <c r="I81" s="62">
        <f t="shared" si="3"/>
        <v>2.1287000000000003</v>
      </c>
      <c r="J81">
        <f t="shared" si="2"/>
        <v>2.1287000000000004E-2</v>
      </c>
      <c r="K81" s="3"/>
      <c r="L81" t="s">
        <v>486</v>
      </c>
      <c r="M81" t="s">
        <v>487</v>
      </c>
      <c r="N81" t="s">
        <v>488</v>
      </c>
      <c r="O81" t="s">
        <v>199</v>
      </c>
      <c r="P81" t="s">
        <v>489</v>
      </c>
    </row>
    <row r="82" spans="1:16" ht="16.149999999999999" thickBot="1">
      <c r="A82">
        <v>9219</v>
      </c>
      <c r="B82" s="64" t="s">
        <v>490</v>
      </c>
      <c r="C82" s="68">
        <v>740</v>
      </c>
      <c r="D82" s="68">
        <v>745</v>
      </c>
      <c r="E82" s="68">
        <v>982</v>
      </c>
      <c r="F82" s="68">
        <v>1250</v>
      </c>
      <c r="G82" s="68">
        <v>1352</v>
      </c>
      <c r="H82" t="s">
        <v>220</v>
      </c>
      <c r="I82" s="62">
        <f t="shared" si="3"/>
        <v>2.1071999999999997</v>
      </c>
      <c r="J82">
        <f t="shared" si="2"/>
        <v>2.1071999999999997E-2</v>
      </c>
      <c r="K82" s="3"/>
      <c r="L82" t="s">
        <v>491</v>
      </c>
      <c r="M82" t="s">
        <v>492</v>
      </c>
      <c r="N82" t="s">
        <v>493</v>
      </c>
      <c r="O82" t="s">
        <v>494</v>
      </c>
      <c r="P82" t="s">
        <v>495</v>
      </c>
    </row>
    <row r="83" spans="1:16" ht="27" thickBot="1">
      <c r="A83">
        <v>12222</v>
      </c>
      <c r="B83" s="64" t="s">
        <v>496</v>
      </c>
      <c r="C83" s="68">
        <v>717</v>
      </c>
      <c r="D83" s="68">
        <v>824</v>
      </c>
      <c r="E83" s="68">
        <v>1086</v>
      </c>
      <c r="F83" s="68">
        <v>1358</v>
      </c>
      <c r="G83" s="68">
        <v>1532</v>
      </c>
      <c r="H83" t="s">
        <v>152</v>
      </c>
      <c r="I83" s="62">
        <f t="shared" si="3"/>
        <v>1.8311999999999999</v>
      </c>
      <c r="J83">
        <f t="shared" si="2"/>
        <v>1.8311999999999998E-2</v>
      </c>
      <c r="K83" s="3"/>
      <c r="L83" t="s">
        <v>497</v>
      </c>
      <c r="M83" t="s">
        <v>498</v>
      </c>
      <c r="N83" t="s">
        <v>499</v>
      </c>
      <c r="O83" t="s">
        <v>500</v>
      </c>
      <c r="P83" t="s">
        <v>501</v>
      </c>
    </row>
    <row r="84" spans="1:16" ht="27" thickBot="1">
      <c r="A84">
        <v>5225</v>
      </c>
      <c r="B84" s="64" t="s">
        <v>502</v>
      </c>
      <c r="C84" s="68">
        <v>560</v>
      </c>
      <c r="D84" s="68">
        <v>583</v>
      </c>
      <c r="E84" s="68">
        <v>741</v>
      </c>
      <c r="F84" s="68">
        <v>985</v>
      </c>
      <c r="G84" s="68">
        <v>1026</v>
      </c>
      <c r="H84" t="s">
        <v>120</v>
      </c>
      <c r="I84" s="62">
        <f t="shared" si="3"/>
        <v>1.7449999999999999</v>
      </c>
      <c r="J84">
        <f t="shared" si="2"/>
        <v>1.745E-2</v>
      </c>
      <c r="K84" s="3"/>
      <c r="L84" t="s">
        <v>503</v>
      </c>
      <c r="M84" t="s">
        <v>122</v>
      </c>
      <c r="N84" t="s">
        <v>123</v>
      </c>
      <c r="O84" t="s">
        <v>104</v>
      </c>
      <c r="P84" t="s">
        <v>124</v>
      </c>
    </row>
    <row r="85" spans="1:16" ht="27" thickBot="1">
      <c r="A85">
        <v>1228</v>
      </c>
      <c r="B85" s="64" t="s">
        <v>504</v>
      </c>
      <c r="C85" s="68">
        <v>751</v>
      </c>
      <c r="D85" s="68">
        <v>846</v>
      </c>
      <c r="E85" s="68">
        <v>1058</v>
      </c>
      <c r="F85" s="68">
        <v>1322</v>
      </c>
      <c r="G85" s="68">
        <v>1435</v>
      </c>
      <c r="H85" t="s">
        <v>79</v>
      </c>
      <c r="I85" s="62">
        <f t="shared" si="3"/>
        <v>1.8721999999999999</v>
      </c>
      <c r="J85">
        <f t="shared" si="2"/>
        <v>1.8721999999999999E-2</v>
      </c>
      <c r="K85" s="3"/>
      <c r="L85" t="s">
        <v>505</v>
      </c>
      <c r="M85" t="s">
        <v>506</v>
      </c>
      <c r="N85" t="s">
        <v>507</v>
      </c>
      <c r="O85" t="s">
        <v>494</v>
      </c>
      <c r="P85" t="s">
        <v>508</v>
      </c>
    </row>
    <row r="86" spans="1:16" ht="27" thickBot="1">
      <c r="A86">
        <v>6231</v>
      </c>
      <c r="B86" s="64" t="s">
        <v>509</v>
      </c>
      <c r="C86" s="68">
        <v>1091</v>
      </c>
      <c r="D86" s="68">
        <v>1265</v>
      </c>
      <c r="E86" s="68">
        <v>1628</v>
      </c>
      <c r="F86" s="68">
        <v>2025</v>
      </c>
      <c r="G86" s="68">
        <v>2208</v>
      </c>
      <c r="H86" t="s">
        <v>128</v>
      </c>
      <c r="I86" s="62">
        <f t="shared" si="3"/>
        <v>2.262</v>
      </c>
      <c r="J86">
        <f t="shared" si="2"/>
        <v>2.2620000000000001E-2</v>
      </c>
      <c r="K86" s="3"/>
      <c r="L86" t="s">
        <v>510</v>
      </c>
      <c r="M86" t="s">
        <v>511</v>
      </c>
      <c r="N86" t="s">
        <v>512</v>
      </c>
      <c r="O86" t="s">
        <v>199</v>
      </c>
      <c r="P86" t="s">
        <v>513</v>
      </c>
    </row>
    <row r="87" spans="1:16" ht="27" thickBot="1">
      <c r="A87">
        <v>6234</v>
      </c>
      <c r="B87" s="64" t="s">
        <v>514</v>
      </c>
      <c r="C87" s="68">
        <v>1091</v>
      </c>
      <c r="D87" s="68">
        <v>1265</v>
      </c>
      <c r="E87" s="68">
        <v>1628</v>
      </c>
      <c r="F87" s="68">
        <v>2025</v>
      </c>
      <c r="G87" s="68">
        <v>2208</v>
      </c>
      <c r="H87" t="s">
        <v>128</v>
      </c>
      <c r="I87" s="62">
        <f t="shared" si="3"/>
        <v>1.8413000000000002</v>
      </c>
      <c r="J87">
        <f t="shared" si="2"/>
        <v>1.8413000000000002E-2</v>
      </c>
      <c r="K87" s="3"/>
      <c r="L87" t="s">
        <v>515</v>
      </c>
      <c r="M87" t="s">
        <v>516</v>
      </c>
      <c r="N87" t="s">
        <v>517</v>
      </c>
      <c r="O87" t="s">
        <v>423</v>
      </c>
      <c r="P87" t="s">
        <v>518</v>
      </c>
    </row>
    <row r="88" spans="1:16" ht="27" thickBot="1">
      <c r="A88">
        <v>6237</v>
      </c>
      <c r="B88" s="64" t="s">
        <v>519</v>
      </c>
      <c r="C88" s="68">
        <v>1091</v>
      </c>
      <c r="D88" s="68">
        <v>1265</v>
      </c>
      <c r="E88" s="68">
        <v>1628</v>
      </c>
      <c r="F88" s="68">
        <v>2025</v>
      </c>
      <c r="G88" s="68">
        <v>2208</v>
      </c>
      <c r="H88" t="s">
        <v>128</v>
      </c>
      <c r="I88" s="62">
        <f t="shared" si="3"/>
        <v>1.8243999999999998</v>
      </c>
      <c r="J88">
        <f t="shared" si="2"/>
        <v>1.8244E-2</v>
      </c>
      <c r="K88" s="3"/>
      <c r="L88" t="s">
        <v>520</v>
      </c>
      <c r="M88" t="s">
        <v>521</v>
      </c>
      <c r="N88" t="s">
        <v>522</v>
      </c>
      <c r="O88" t="s">
        <v>400</v>
      </c>
      <c r="P88" t="s">
        <v>523</v>
      </c>
    </row>
    <row r="89" spans="1:16" ht="27" thickBot="1">
      <c r="A89">
        <v>2240</v>
      </c>
      <c r="B89" s="64" t="s">
        <v>524</v>
      </c>
      <c r="C89" s="68">
        <v>710</v>
      </c>
      <c r="D89" s="68">
        <v>819</v>
      </c>
      <c r="E89" s="68">
        <v>940</v>
      </c>
      <c r="F89" s="68">
        <v>1270</v>
      </c>
      <c r="G89" s="68">
        <v>1275</v>
      </c>
      <c r="H89" t="s">
        <v>107</v>
      </c>
      <c r="I89" s="62">
        <f t="shared" si="3"/>
        <v>2.3498000000000001</v>
      </c>
      <c r="J89">
        <f t="shared" si="2"/>
        <v>2.3498000000000002E-2</v>
      </c>
      <c r="K89" s="3"/>
      <c r="L89" t="s">
        <v>525</v>
      </c>
      <c r="M89" t="s">
        <v>526</v>
      </c>
      <c r="N89" t="s">
        <v>527</v>
      </c>
      <c r="O89" t="s">
        <v>104</v>
      </c>
      <c r="P89" t="s">
        <v>528</v>
      </c>
    </row>
    <row r="90" spans="1:16" ht="16.149999999999999" thickBot="1">
      <c r="A90">
        <v>10243</v>
      </c>
      <c r="B90" s="64" t="s">
        <v>529</v>
      </c>
      <c r="C90" s="68">
        <v>592</v>
      </c>
      <c r="D90" s="68">
        <v>688</v>
      </c>
      <c r="E90" s="68">
        <v>784</v>
      </c>
      <c r="F90" s="68">
        <v>1066</v>
      </c>
      <c r="G90" s="68">
        <v>1222</v>
      </c>
      <c r="H90" t="s">
        <v>86</v>
      </c>
      <c r="I90" s="62">
        <f t="shared" si="3"/>
        <v>2.0139</v>
      </c>
      <c r="J90">
        <f t="shared" si="2"/>
        <v>2.0139000000000001E-2</v>
      </c>
      <c r="K90" s="3"/>
      <c r="L90" t="s">
        <v>530</v>
      </c>
      <c r="M90" t="s">
        <v>531</v>
      </c>
      <c r="N90" t="s">
        <v>532</v>
      </c>
      <c r="O90" t="s">
        <v>199</v>
      </c>
      <c r="P90" t="s">
        <v>533</v>
      </c>
    </row>
    <row r="91" spans="1:16" ht="16.149999999999999" thickBot="1">
      <c r="A91">
        <v>1246</v>
      </c>
      <c r="B91" s="64" t="s">
        <v>534</v>
      </c>
      <c r="C91" s="68">
        <v>751</v>
      </c>
      <c r="D91" s="68">
        <v>846</v>
      </c>
      <c r="E91" s="68">
        <v>1058</v>
      </c>
      <c r="F91" s="68">
        <v>1322</v>
      </c>
      <c r="G91" s="68">
        <v>1435</v>
      </c>
      <c r="H91" t="s">
        <v>79</v>
      </c>
      <c r="I91" s="62">
        <f t="shared" si="3"/>
        <v>2.4546999999999999</v>
      </c>
      <c r="J91">
        <f t="shared" si="2"/>
        <v>2.4546999999999999E-2</v>
      </c>
      <c r="K91" s="3"/>
      <c r="L91" t="s">
        <v>535</v>
      </c>
      <c r="M91" t="s">
        <v>536</v>
      </c>
      <c r="N91" t="s">
        <v>537</v>
      </c>
      <c r="O91" t="s">
        <v>104</v>
      </c>
      <c r="P91" t="s">
        <v>538</v>
      </c>
    </row>
    <row r="92" spans="1:16" ht="27" thickBot="1">
      <c r="A92">
        <v>13249</v>
      </c>
      <c r="B92" s="64" t="s">
        <v>539</v>
      </c>
      <c r="C92" s="68">
        <v>697</v>
      </c>
      <c r="D92" s="68">
        <v>798</v>
      </c>
      <c r="E92" s="68">
        <v>993</v>
      </c>
      <c r="F92" s="68">
        <v>1235</v>
      </c>
      <c r="G92" s="68">
        <v>1347</v>
      </c>
      <c r="H92" t="s">
        <v>114</v>
      </c>
      <c r="I92" s="62">
        <f t="shared" si="3"/>
        <v>2.3285</v>
      </c>
      <c r="J92">
        <f t="shared" si="2"/>
        <v>2.3285E-2</v>
      </c>
      <c r="K92" s="3"/>
      <c r="L92" t="s">
        <v>540</v>
      </c>
      <c r="M92" t="s">
        <v>541</v>
      </c>
      <c r="N92" t="s">
        <v>542</v>
      </c>
      <c r="O92" t="s">
        <v>543</v>
      </c>
      <c r="P92" t="s">
        <v>544</v>
      </c>
    </row>
    <row r="93" spans="1:16" ht="16.149999999999999" thickBot="1">
      <c r="A93">
        <v>5252</v>
      </c>
      <c r="B93" s="64" t="s">
        <v>545</v>
      </c>
      <c r="C93" s="68">
        <v>560</v>
      </c>
      <c r="D93" s="68">
        <v>583</v>
      </c>
      <c r="E93" s="68">
        <v>741</v>
      </c>
      <c r="F93" s="68">
        <v>985</v>
      </c>
      <c r="G93" s="68">
        <v>1026</v>
      </c>
      <c r="H93" t="s">
        <v>120</v>
      </c>
      <c r="I93" s="62">
        <f t="shared" si="3"/>
        <v>1.9870000000000001</v>
      </c>
      <c r="J93">
        <f t="shared" si="2"/>
        <v>1.9870000000000002E-2</v>
      </c>
      <c r="K93" s="3"/>
      <c r="L93" t="s">
        <v>546</v>
      </c>
      <c r="M93" t="s">
        <v>547</v>
      </c>
      <c r="N93" t="s">
        <v>548</v>
      </c>
      <c r="O93" t="s">
        <v>235</v>
      </c>
      <c r="P93" t="s">
        <v>549</v>
      </c>
    </row>
    <row r="94" spans="1:16" ht="27" thickBot="1">
      <c r="A94">
        <v>7255</v>
      </c>
      <c r="B94" s="64" t="s">
        <v>550</v>
      </c>
      <c r="C94" s="68">
        <v>1091</v>
      </c>
      <c r="D94" s="68">
        <v>1265</v>
      </c>
      <c r="E94" s="68">
        <v>1628</v>
      </c>
      <c r="F94" s="68">
        <v>2025</v>
      </c>
      <c r="G94" s="68">
        <v>2208</v>
      </c>
      <c r="H94" t="s">
        <v>93</v>
      </c>
      <c r="I94" s="62">
        <f t="shared" si="3"/>
        <v>1.8155000000000001</v>
      </c>
      <c r="J94">
        <f t="shared" si="2"/>
        <v>1.8155000000000001E-2</v>
      </c>
      <c r="K94" s="3"/>
      <c r="L94" t="s">
        <v>551</v>
      </c>
      <c r="M94" t="s">
        <v>552</v>
      </c>
      <c r="N94" t="s">
        <v>553</v>
      </c>
      <c r="O94" t="s">
        <v>104</v>
      </c>
      <c r="P94" t="s">
        <v>554</v>
      </c>
    </row>
    <row r="95" spans="1:16" ht="27" thickBot="1">
      <c r="A95">
        <v>1261</v>
      </c>
      <c r="B95" s="64" t="s">
        <v>555</v>
      </c>
      <c r="C95" s="68">
        <v>751</v>
      </c>
      <c r="D95" s="68">
        <v>846</v>
      </c>
      <c r="E95" s="68">
        <v>1058</v>
      </c>
      <c r="F95" s="68">
        <v>1322</v>
      </c>
      <c r="G95" s="68">
        <v>1435</v>
      </c>
      <c r="H95" t="s">
        <v>79</v>
      </c>
      <c r="I95" s="62">
        <f t="shared" si="3"/>
        <v>2.0074000000000001</v>
      </c>
      <c r="J95">
        <f t="shared" si="2"/>
        <v>2.0074000000000002E-2</v>
      </c>
      <c r="K95" s="3"/>
      <c r="L95" t="s">
        <v>556</v>
      </c>
      <c r="M95" t="s">
        <v>557</v>
      </c>
      <c r="N95" t="s">
        <v>558</v>
      </c>
      <c r="O95" t="s">
        <v>104</v>
      </c>
      <c r="P95" t="s">
        <v>559</v>
      </c>
    </row>
    <row r="96" spans="1:16" ht="27" thickBot="1">
      <c r="A96">
        <v>10264</v>
      </c>
      <c r="B96" s="64" t="s">
        <v>560</v>
      </c>
      <c r="C96" s="68">
        <v>592</v>
      </c>
      <c r="D96" s="68">
        <v>688</v>
      </c>
      <c r="E96" s="68">
        <v>784</v>
      </c>
      <c r="F96" s="68">
        <v>1066</v>
      </c>
      <c r="G96" s="68">
        <v>1222</v>
      </c>
      <c r="H96" t="s">
        <v>86</v>
      </c>
      <c r="I96" s="62">
        <f t="shared" si="3"/>
        <v>2.1114000000000002</v>
      </c>
      <c r="J96">
        <f t="shared" si="2"/>
        <v>2.1114000000000001E-2</v>
      </c>
      <c r="K96" s="3"/>
      <c r="L96" t="s">
        <v>561</v>
      </c>
      <c r="M96" t="s">
        <v>562</v>
      </c>
      <c r="N96" t="s">
        <v>563</v>
      </c>
      <c r="O96" t="s">
        <v>303</v>
      </c>
      <c r="P96" t="s">
        <v>564</v>
      </c>
    </row>
    <row r="97" spans="1:16" ht="27" thickBot="1">
      <c r="A97">
        <v>3267</v>
      </c>
      <c r="B97" s="64" t="s">
        <v>565</v>
      </c>
      <c r="C97" s="68">
        <v>708</v>
      </c>
      <c r="D97" s="68">
        <v>739</v>
      </c>
      <c r="E97" s="68">
        <v>842</v>
      </c>
      <c r="F97" s="68">
        <v>1047</v>
      </c>
      <c r="G97" s="68">
        <v>1431</v>
      </c>
      <c r="H97" t="s">
        <v>145</v>
      </c>
      <c r="I97" s="62">
        <f t="shared" si="3"/>
        <v>2.1532</v>
      </c>
      <c r="J97">
        <f t="shared" si="2"/>
        <v>2.1531999999999999E-2</v>
      </c>
      <c r="K97" s="3"/>
      <c r="L97" t="s">
        <v>566</v>
      </c>
      <c r="M97" t="s">
        <v>567</v>
      </c>
      <c r="N97" t="s">
        <v>568</v>
      </c>
      <c r="O97" t="s">
        <v>241</v>
      </c>
      <c r="P97" t="s">
        <v>569</v>
      </c>
    </row>
    <row r="98" spans="1:16" ht="16.149999999999999" thickBot="1">
      <c r="A98">
        <v>5270</v>
      </c>
      <c r="B98" s="64" t="s">
        <v>570</v>
      </c>
      <c r="C98" s="68">
        <v>560</v>
      </c>
      <c r="D98" s="68">
        <v>583</v>
      </c>
      <c r="E98" s="68">
        <v>741</v>
      </c>
      <c r="F98" s="68">
        <v>985</v>
      </c>
      <c r="G98" s="68">
        <v>1026</v>
      </c>
      <c r="H98" t="s">
        <v>120</v>
      </c>
      <c r="I98" s="62">
        <f t="shared" si="3"/>
        <v>1.7788999999999999</v>
      </c>
      <c r="J98">
        <f t="shared" si="2"/>
        <v>1.7788999999999999E-2</v>
      </c>
      <c r="K98" s="3"/>
      <c r="L98" t="s">
        <v>571</v>
      </c>
      <c r="M98" t="s">
        <v>572</v>
      </c>
      <c r="N98" t="s">
        <v>573</v>
      </c>
      <c r="O98" t="s">
        <v>104</v>
      </c>
      <c r="P98" t="s">
        <v>574</v>
      </c>
    </row>
    <row r="99" spans="1:16" ht="27" thickBot="1">
      <c r="A99">
        <v>13273</v>
      </c>
      <c r="B99" s="64" t="s">
        <v>575</v>
      </c>
      <c r="C99" s="68">
        <v>697</v>
      </c>
      <c r="D99" s="68">
        <v>798</v>
      </c>
      <c r="E99" s="68">
        <v>993</v>
      </c>
      <c r="F99" s="68">
        <v>1235</v>
      </c>
      <c r="G99" s="68">
        <v>1347</v>
      </c>
      <c r="H99" t="s">
        <v>114</v>
      </c>
      <c r="I99" s="62">
        <f t="shared" si="3"/>
        <v>2.2038000000000002</v>
      </c>
      <c r="J99">
        <f t="shared" si="2"/>
        <v>2.2038000000000002E-2</v>
      </c>
      <c r="K99" s="3"/>
      <c r="L99" t="s">
        <v>576</v>
      </c>
      <c r="M99" t="s">
        <v>577</v>
      </c>
      <c r="N99" t="s">
        <v>578</v>
      </c>
      <c r="O99" t="s">
        <v>180</v>
      </c>
      <c r="P99" t="s">
        <v>579</v>
      </c>
    </row>
    <row r="100" spans="1:16" ht="27" thickBot="1">
      <c r="A100">
        <v>13276</v>
      </c>
      <c r="B100" s="64" t="s">
        <v>580</v>
      </c>
      <c r="C100" s="68">
        <v>697</v>
      </c>
      <c r="D100" s="68">
        <v>798</v>
      </c>
      <c r="E100" s="68">
        <v>993</v>
      </c>
      <c r="F100" s="68">
        <v>1235</v>
      </c>
      <c r="G100" s="68">
        <v>1347</v>
      </c>
      <c r="H100" t="s">
        <v>114</v>
      </c>
      <c r="I100" s="62">
        <f t="shared" si="3"/>
        <v>2.6896</v>
      </c>
      <c r="J100">
        <f t="shared" si="2"/>
        <v>2.6896E-2</v>
      </c>
      <c r="K100" s="3"/>
      <c r="L100" t="s">
        <v>581</v>
      </c>
      <c r="M100" t="s">
        <v>582</v>
      </c>
      <c r="N100" t="s">
        <v>583</v>
      </c>
      <c r="O100" t="s">
        <v>584</v>
      </c>
      <c r="P100" t="s">
        <v>585</v>
      </c>
    </row>
    <row r="101" spans="1:16" ht="27" thickBot="1">
      <c r="A101">
        <v>1279</v>
      </c>
      <c r="B101" s="64" t="s">
        <v>586</v>
      </c>
      <c r="C101" s="68">
        <v>751</v>
      </c>
      <c r="D101" s="68">
        <v>846</v>
      </c>
      <c r="E101" s="68">
        <v>1058</v>
      </c>
      <c r="F101" s="68">
        <v>1322</v>
      </c>
      <c r="G101" s="68">
        <v>1435</v>
      </c>
      <c r="H101" t="s">
        <v>79</v>
      </c>
      <c r="I101" s="62">
        <f t="shared" si="3"/>
        <v>2.3750999999999998</v>
      </c>
      <c r="J101">
        <f t="shared" si="2"/>
        <v>2.3750999999999998E-2</v>
      </c>
      <c r="K101" s="3"/>
      <c r="L101" t="s">
        <v>587</v>
      </c>
      <c r="M101" t="s">
        <v>588</v>
      </c>
      <c r="N101" t="s">
        <v>589</v>
      </c>
      <c r="O101" t="s">
        <v>104</v>
      </c>
      <c r="P101" t="s">
        <v>590</v>
      </c>
    </row>
    <row r="102" spans="1:16" ht="27" thickBot="1">
      <c r="A102">
        <v>3282</v>
      </c>
      <c r="B102" s="64" t="s">
        <v>591</v>
      </c>
      <c r="C102" s="68">
        <v>708</v>
      </c>
      <c r="D102" s="68">
        <v>739</v>
      </c>
      <c r="E102" s="68">
        <v>842</v>
      </c>
      <c r="F102" s="68">
        <v>1047</v>
      </c>
      <c r="G102" s="68">
        <v>1431</v>
      </c>
      <c r="H102" t="s">
        <v>145</v>
      </c>
      <c r="I102" s="62">
        <f t="shared" si="3"/>
        <v>2.6724000000000001</v>
      </c>
      <c r="J102">
        <f t="shared" si="2"/>
        <v>2.6724000000000001E-2</v>
      </c>
      <c r="K102" s="3"/>
      <c r="L102" t="s">
        <v>592</v>
      </c>
      <c r="M102" t="s">
        <v>593</v>
      </c>
      <c r="N102" t="s">
        <v>594</v>
      </c>
      <c r="O102" t="s">
        <v>595</v>
      </c>
      <c r="P102" t="s">
        <v>596</v>
      </c>
    </row>
    <row r="103" spans="1:16" ht="27" thickBot="1">
      <c r="A103">
        <v>14285</v>
      </c>
      <c r="B103" s="64" t="s">
        <v>597</v>
      </c>
      <c r="C103" s="68">
        <v>715</v>
      </c>
      <c r="D103" s="68">
        <v>837</v>
      </c>
      <c r="E103" s="68">
        <v>1007</v>
      </c>
      <c r="F103" s="68">
        <v>1416</v>
      </c>
      <c r="G103" s="68">
        <v>1441</v>
      </c>
      <c r="H103" t="s">
        <v>100</v>
      </c>
      <c r="I103" s="62">
        <f t="shared" si="3"/>
        <v>2.3673999999999999</v>
      </c>
      <c r="J103">
        <f t="shared" si="2"/>
        <v>2.3674000000000001E-2</v>
      </c>
      <c r="K103" s="3"/>
      <c r="L103" t="s">
        <v>598</v>
      </c>
      <c r="M103" t="s">
        <v>599</v>
      </c>
      <c r="N103" t="s">
        <v>600</v>
      </c>
      <c r="O103" t="s">
        <v>162</v>
      </c>
      <c r="P103" t="s">
        <v>601</v>
      </c>
    </row>
    <row r="104" spans="1:16" ht="27" thickBot="1">
      <c r="A104">
        <v>14288</v>
      </c>
      <c r="B104" s="64" t="s">
        <v>602</v>
      </c>
      <c r="C104" s="68">
        <v>715</v>
      </c>
      <c r="D104" s="68">
        <v>837</v>
      </c>
      <c r="E104" s="68">
        <v>1007</v>
      </c>
      <c r="F104" s="68">
        <v>1416</v>
      </c>
      <c r="G104" s="68">
        <v>1441</v>
      </c>
      <c r="H104" t="s">
        <v>100</v>
      </c>
      <c r="I104" s="62">
        <f t="shared" si="3"/>
        <v>1.9796</v>
      </c>
      <c r="J104">
        <f t="shared" si="2"/>
        <v>1.9796000000000001E-2</v>
      </c>
      <c r="K104" s="3"/>
      <c r="L104" t="s">
        <v>603</v>
      </c>
      <c r="M104" t="s">
        <v>604</v>
      </c>
      <c r="N104" t="s">
        <v>605</v>
      </c>
      <c r="O104" t="s">
        <v>606</v>
      </c>
      <c r="P104" t="s">
        <v>607</v>
      </c>
    </row>
    <row r="105" spans="1:16" ht="27" thickBot="1">
      <c r="A105">
        <v>6291</v>
      </c>
      <c r="B105" s="64" t="s">
        <v>608</v>
      </c>
      <c r="C105" s="68">
        <v>1091</v>
      </c>
      <c r="D105" s="68">
        <v>1265</v>
      </c>
      <c r="E105" s="68">
        <v>1628</v>
      </c>
      <c r="F105" s="68">
        <v>2025</v>
      </c>
      <c r="G105" s="68">
        <v>2208</v>
      </c>
      <c r="H105" t="s">
        <v>128</v>
      </c>
      <c r="I105" s="62">
        <f t="shared" si="3"/>
        <v>1.8960999999999999</v>
      </c>
      <c r="J105">
        <f t="shared" si="2"/>
        <v>1.8960999999999999E-2</v>
      </c>
      <c r="K105" s="3"/>
      <c r="L105" t="s">
        <v>609</v>
      </c>
      <c r="M105" t="s">
        <v>160</v>
      </c>
      <c r="N105" t="s">
        <v>610</v>
      </c>
      <c r="O105" t="s">
        <v>611</v>
      </c>
      <c r="P105" t="s">
        <v>612</v>
      </c>
    </row>
    <row r="106" spans="1:16" ht="27" thickBot="1">
      <c r="A106">
        <v>4294</v>
      </c>
      <c r="B106" s="64" t="s">
        <v>613</v>
      </c>
      <c r="C106" s="68">
        <v>1091</v>
      </c>
      <c r="D106" s="68">
        <v>1265</v>
      </c>
      <c r="E106" s="68">
        <v>1628</v>
      </c>
      <c r="F106" s="68">
        <v>2025</v>
      </c>
      <c r="G106" s="68">
        <v>2208</v>
      </c>
      <c r="H106" t="s">
        <v>214</v>
      </c>
      <c r="I106" s="62">
        <f t="shared" si="3"/>
        <v>2.0097999999999998</v>
      </c>
      <c r="J106">
        <f t="shared" si="2"/>
        <v>2.0097999999999998E-2</v>
      </c>
      <c r="K106" s="3"/>
      <c r="L106" t="s">
        <v>614</v>
      </c>
      <c r="M106" t="s">
        <v>615</v>
      </c>
      <c r="N106" t="s">
        <v>616</v>
      </c>
      <c r="O106" t="s">
        <v>617</v>
      </c>
      <c r="P106" t="s">
        <v>618</v>
      </c>
    </row>
    <row r="107" spans="1:16" ht="16.149999999999999" thickBot="1">
      <c r="A107">
        <v>10297</v>
      </c>
      <c r="B107" s="64" t="s">
        <v>619</v>
      </c>
      <c r="C107" s="68">
        <v>592</v>
      </c>
      <c r="D107" s="68">
        <v>688</v>
      </c>
      <c r="E107" s="68">
        <v>784</v>
      </c>
      <c r="F107" s="68">
        <v>1066</v>
      </c>
      <c r="G107" s="68">
        <v>1222</v>
      </c>
      <c r="H107" t="s">
        <v>86</v>
      </c>
      <c r="I107" s="62">
        <f t="shared" si="3"/>
        <v>2.2694999999999999</v>
      </c>
      <c r="J107">
        <f t="shared" si="2"/>
        <v>2.2695E-2</v>
      </c>
      <c r="K107" s="3"/>
      <c r="L107" t="s">
        <v>620</v>
      </c>
      <c r="M107" t="s">
        <v>621</v>
      </c>
      <c r="N107" t="s">
        <v>622</v>
      </c>
      <c r="O107" t="s">
        <v>83</v>
      </c>
      <c r="P107" t="s">
        <v>623</v>
      </c>
    </row>
    <row r="108" spans="1:16" ht="27" thickBot="1">
      <c r="A108">
        <v>11300</v>
      </c>
      <c r="B108" s="64" t="s">
        <v>624</v>
      </c>
      <c r="C108" s="68">
        <v>764</v>
      </c>
      <c r="D108" s="68">
        <v>779</v>
      </c>
      <c r="E108" s="68">
        <v>918</v>
      </c>
      <c r="F108" s="68">
        <v>1252</v>
      </c>
      <c r="G108" s="68">
        <v>1378</v>
      </c>
      <c r="H108" t="s">
        <v>183</v>
      </c>
      <c r="I108" s="62">
        <f t="shared" si="3"/>
        <v>2.2031999999999998</v>
      </c>
      <c r="J108">
        <f t="shared" si="2"/>
        <v>2.2032E-2</v>
      </c>
      <c r="K108" s="3"/>
      <c r="L108" t="s">
        <v>625</v>
      </c>
      <c r="M108" t="s">
        <v>626</v>
      </c>
      <c r="N108" t="s">
        <v>627</v>
      </c>
      <c r="O108" t="s">
        <v>104</v>
      </c>
      <c r="P108" t="s">
        <v>628</v>
      </c>
    </row>
    <row r="109" spans="1:16" ht="27" thickBot="1">
      <c r="A109">
        <v>4303</v>
      </c>
      <c r="B109" s="64" t="s">
        <v>629</v>
      </c>
      <c r="C109" s="68">
        <v>1091</v>
      </c>
      <c r="D109" s="68">
        <v>1265</v>
      </c>
      <c r="E109" s="68">
        <v>1628</v>
      </c>
      <c r="F109" s="68">
        <v>2025</v>
      </c>
      <c r="G109" s="68">
        <v>2208</v>
      </c>
      <c r="H109" t="s">
        <v>214</v>
      </c>
      <c r="I109" s="62">
        <f t="shared" si="3"/>
        <v>2.1781999999999999</v>
      </c>
      <c r="J109">
        <f t="shared" si="2"/>
        <v>2.1781999999999999E-2</v>
      </c>
      <c r="K109" s="3"/>
      <c r="L109" t="s">
        <v>630</v>
      </c>
      <c r="M109" t="s">
        <v>631</v>
      </c>
      <c r="N109" t="s">
        <v>632</v>
      </c>
      <c r="O109" t="s">
        <v>97</v>
      </c>
      <c r="P109" t="s">
        <v>633</v>
      </c>
    </row>
    <row r="110" spans="1:16" ht="27" thickBot="1">
      <c r="A110">
        <v>8306</v>
      </c>
      <c r="B110" s="64" t="s">
        <v>634</v>
      </c>
      <c r="C110" s="68">
        <v>788</v>
      </c>
      <c r="D110" s="68">
        <v>793</v>
      </c>
      <c r="E110" s="68">
        <v>1016</v>
      </c>
      <c r="F110" s="68">
        <v>1264</v>
      </c>
      <c r="G110" s="68">
        <v>1378</v>
      </c>
      <c r="H110" t="s">
        <v>171</v>
      </c>
      <c r="I110" s="62">
        <f t="shared" si="3"/>
        <v>2.2222999999999997</v>
      </c>
      <c r="J110">
        <f t="shared" si="2"/>
        <v>2.2222999999999996E-2</v>
      </c>
      <c r="K110" s="3"/>
      <c r="L110" t="s">
        <v>635</v>
      </c>
      <c r="M110" t="s">
        <v>636</v>
      </c>
      <c r="N110" t="s">
        <v>637</v>
      </c>
      <c r="O110" t="s">
        <v>162</v>
      </c>
      <c r="P110" t="s">
        <v>638</v>
      </c>
    </row>
    <row r="111" spans="1:16" ht="16.149999999999999" thickBot="1">
      <c r="A111">
        <v>11309</v>
      </c>
      <c r="B111" s="64" t="s">
        <v>639</v>
      </c>
      <c r="C111" s="68">
        <v>764</v>
      </c>
      <c r="D111" s="68">
        <v>779</v>
      </c>
      <c r="E111" s="68">
        <v>918</v>
      </c>
      <c r="F111" s="68">
        <v>1252</v>
      </c>
      <c r="G111" s="68">
        <v>1378</v>
      </c>
      <c r="H111" t="s">
        <v>183</v>
      </c>
      <c r="I111" s="62">
        <f t="shared" si="3"/>
        <v>2.1474000000000002</v>
      </c>
      <c r="J111">
        <f t="shared" si="2"/>
        <v>2.1474000000000004E-2</v>
      </c>
      <c r="K111" s="3"/>
      <c r="L111" t="s">
        <v>640</v>
      </c>
      <c r="M111" t="s">
        <v>641</v>
      </c>
      <c r="N111" t="s">
        <v>642</v>
      </c>
      <c r="O111" t="s">
        <v>104</v>
      </c>
      <c r="P111" t="s">
        <v>643</v>
      </c>
    </row>
    <row r="112" spans="1:16" ht="27" thickBot="1">
      <c r="A112">
        <v>10312</v>
      </c>
      <c r="B112" s="64" t="s">
        <v>644</v>
      </c>
      <c r="C112" s="68">
        <v>592</v>
      </c>
      <c r="D112" s="68">
        <v>688</v>
      </c>
      <c r="E112" s="68">
        <v>784</v>
      </c>
      <c r="F112" s="68">
        <v>1066</v>
      </c>
      <c r="G112" s="68">
        <v>1222</v>
      </c>
      <c r="H112" t="s">
        <v>86</v>
      </c>
      <c r="I112" s="62">
        <f t="shared" si="3"/>
        <v>2.1674000000000002</v>
      </c>
      <c r="J112">
        <f t="shared" si="2"/>
        <v>2.1674000000000002E-2</v>
      </c>
      <c r="K112" s="3"/>
      <c r="L112" t="s">
        <v>645</v>
      </c>
      <c r="M112" t="s">
        <v>646</v>
      </c>
      <c r="N112" t="s">
        <v>647</v>
      </c>
      <c r="O112" t="s">
        <v>104</v>
      </c>
      <c r="P112" t="s">
        <v>648</v>
      </c>
    </row>
    <row r="113" spans="1:16" ht="27" thickBot="1">
      <c r="A113">
        <v>7318</v>
      </c>
      <c r="B113" s="64" t="s">
        <v>649</v>
      </c>
      <c r="C113" s="68">
        <v>1091</v>
      </c>
      <c r="D113" s="68">
        <v>1265</v>
      </c>
      <c r="E113" s="68">
        <v>1628</v>
      </c>
      <c r="F113" s="68">
        <v>2025</v>
      </c>
      <c r="G113" s="68">
        <v>2208</v>
      </c>
      <c r="H113" t="s">
        <v>93</v>
      </c>
      <c r="I113" s="62">
        <f t="shared" si="3"/>
        <v>1.8158999999999998</v>
      </c>
      <c r="J113">
        <f t="shared" si="2"/>
        <v>1.8158999999999998E-2</v>
      </c>
      <c r="K113" s="3"/>
      <c r="L113" t="s">
        <v>650</v>
      </c>
      <c r="M113" t="s">
        <v>651</v>
      </c>
      <c r="N113" t="s">
        <v>652</v>
      </c>
      <c r="O113" t="s">
        <v>653</v>
      </c>
      <c r="P113" t="s">
        <v>654</v>
      </c>
    </row>
    <row r="114" spans="1:16" ht="27" thickBot="1">
      <c r="A114">
        <v>13324</v>
      </c>
      <c r="B114" s="64" t="s">
        <v>655</v>
      </c>
      <c r="C114" s="68">
        <v>697</v>
      </c>
      <c r="D114" s="68">
        <v>798</v>
      </c>
      <c r="E114" s="68">
        <v>993</v>
      </c>
      <c r="F114" s="68">
        <v>1235</v>
      </c>
      <c r="G114" s="68">
        <v>1347</v>
      </c>
      <c r="H114" t="s">
        <v>114</v>
      </c>
      <c r="I114" s="62">
        <f t="shared" si="3"/>
        <v>1.9118999999999997</v>
      </c>
      <c r="J114">
        <f t="shared" si="2"/>
        <v>1.9118999999999997E-2</v>
      </c>
      <c r="K114" s="3"/>
      <c r="L114" t="s">
        <v>656</v>
      </c>
      <c r="M114" t="s">
        <v>657</v>
      </c>
      <c r="N114" t="s">
        <v>658</v>
      </c>
      <c r="O114" t="s">
        <v>309</v>
      </c>
      <c r="P114" t="s">
        <v>659</v>
      </c>
    </row>
    <row r="115" spans="1:16" ht="16.149999999999999" thickBot="1">
      <c r="A115">
        <v>10327</v>
      </c>
      <c r="B115" s="64" t="s">
        <v>660</v>
      </c>
      <c r="C115" s="68">
        <v>592</v>
      </c>
      <c r="D115" s="68">
        <v>688</v>
      </c>
      <c r="E115" s="68">
        <v>784</v>
      </c>
      <c r="F115" s="68">
        <v>1066</v>
      </c>
      <c r="G115" s="68">
        <v>1222</v>
      </c>
      <c r="H115" t="s">
        <v>86</v>
      </c>
      <c r="I115" s="62">
        <f t="shared" si="3"/>
        <v>1.9384000000000001</v>
      </c>
      <c r="J115">
        <f t="shared" si="2"/>
        <v>1.9384000000000002E-2</v>
      </c>
      <c r="K115" s="3"/>
      <c r="L115" t="s">
        <v>661</v>
      </c>
      <c r="M115" t="s">
        <v>662</v>
      </c>
      <c r="N115" t="s">
        <v>663</v>
      </c>
      <c r="O115" t="s">
        <v>500</v>
      </c>
      <c r="P115" t="s">
        <v>664</v>
      </c>
    </row>
    <row r="116" spans="1:16" ht="27" thickBot="1">
      <c r="A116">
        <v>4333</v>
      </c>
      <c r="B116" s="64" t="s">
        <v>665</v>
      </c>
      <c r="C116" s="68">
        <v>1091</v>
      </c>
      <c r="D116" s="68">
        <v>1265</v>
      </c>
      <c r="E116" s="68">
        <v>1628</v>
      </c>
      <c r="F116" s="68">
        <v>2025</v>
      </c>
      <c r="G116" s="68">
        <v>2208</v>
      </c>
      <c r="H116" t="s">
        <v>214</v>
      </c>
      <c r="I116" s="62">
        <f t="shared" si="3"/>
        <v>1.9766000000000001</v>
      </c>
      <c r="J116">
        <f t="shared" si="2"/>
        <v>1.9766000000000002E-2</v>
      </c>
      <c r="K116" s="3"/>
      <c r="L116" t="s">
        <v>666</v>
      </c>
      <c r="M116" t="s">
        <v>667</v>
      </c>
      <c r="N116" t="s">
        <v>668</v>
      </c>
      <c r="O116" t="s">
        <v>205</v>
      </c>
      <c r="P116" t="s">
        <v>669</v>
      </c>
    </row>
    <row r="117" spans="1:16" ht="27" thickBot="1">
      <c r="A117">
        <v>8336</v>
      </c>
      <c r="B117" s="64" t="s">
        <v>670</v>
      </c>
      <c r="C117" s="68">
        <v>788</v>
      </c>
      <c r="D117" s="68">
        <v>793</v>
      </c>
      <c r="E117" s="68">
        <v>1016</v>
      </c>
      <c r="F117" s="68">
        <v>1264</v>
      </c>
      <c r="G117" s="68">
        <v>1378</v>
      </c>
      <c r="H117" t="s">
        <v>171</v>
      </c>
      <c r="I117" s="62">
        <f t="shared" si="3"/>
        <v>2.3661000000000003</v>
      </c>
      <c r="J117">
        <f t="shared" si="2"/>
        <v>2.3661000000000005E-2</v>
      </c>
      <c r="K117" s="3"/>
      <c r="L117" t="s">
        <v>671</v>
      </c>
      <c r="M117" t="s">
        <v>672</v>
      </c>
      <c r="N117" t="s">
        <v>673</v>
      </c>
      <c r="O117" t="s">
        <v>674</v>
      </c>
      <c r="P117" t="s">
        <v>675</v>
      </c>
    </row>
    <row r="118" spans="1:16" ht="27" thickBot="1">
      <c r="A118">
        <v>11588</v>
      </c>
      <c r="B118" s="64" t="s">
        <v>676</v>
      </c>
      <c r="C118" s="68">
        <v>764</v>
      </c>
      <c r="D118" s="68">
        <v>779</v>
      </c>
      <c r="E118" s="68">
        <v>918</v>
      </c>
      <c r="F118" s="68">
        <v>1252</v>
      </c>
      <c r="G118" s="68">
        <v>1378</v>
      </c>
      <c r="H118" t="s">
        <v>183</v>
      </c>
      <c r="I118" s="62">
        <f t="shared" si="3"/>
        <v>1.7823</v>
      </c>
      <c r="J118">
        <f t="shared" si="2"/>
        <v>1.7823000000000002E-2</v>
      </c>
      <c r="K118" s="3"/>
      <c r="L118" t="s">
        <v>677</v>
      </c>
      <c r="M118" t="s">
        <v>678</v>
      </c>
      <c r="N118" t="s">
        <v>679</v>
      </c>
      <c r="O118" t="s">
        <v>104</v>
      </c>
      <c r="P118" t="s">
        <v>680</v>
      </c>
    </row>
    <row r="119" spans="1:16" ht="16.149999999999999" thickBot="1">
      <c r="A119">
        <v>3339</v>
      </c>
      <c r="B119" s="64" t="s">
        <v>681</v>
      </c>
      <c r="C119" s="68">
        <v>708</v>
      </c>
      <c r="D119" s="68">
        <v>739</v>
      </c>
      <c r="E119" s="68">
        <v>842</v>
      </c>
      <c r="F119" s="68">
        <v>1047</v>
      </c>
      <c r="G119" s="68">
        <v>1431</v>
      </c>
      <c r="H119" t="s">
        <v>145</v>
      </c>
      <c r="I119" s="62">
        <f t="shared" si="3"/>
        <v>1.9156</v>
      </c>
      <c r="J119">
        <f t="shared" si="2"/>
        <v>1.9155999999999999E-2</v>
      </c>
      <c r="K119" s="3"/>
      <c r="L119" t="s">
        <v>682</v>
      </c>
      <c r="M119" t="s">
        <v>683</v>
      </c>
      <c r="N119" t="s">
        <v>684</v>
      </c>
      <c r="O119" t="s">
        <v>617</v>
      </c>
      <c r="P119" t="s">
        <v>685</v>
      </c>
    </row>
    <row r="120" spans="1:16" ht="27" thickBot="1">
      <c r="A120">
        <v>2342</v>
      </c>
      <c r="B120" s="64" t="s">
        <v>686</v>
      </c>
      <c r="C120" s="68">
        <v>710</v>
      </c>
      <c r="D120" s="68">
        <v>819</v>
      </c>
      <c r="E120" s="68">
        <v>940</v>
      </c>
      <c r="F120" s="68">
        <v>1270</v>
      </c>
      <c r="G120" s="68">
        <v>1275</v>
      </c>
      <c r="H120" t="s">
        <v>107</v>
      </c>
      <c r="I120" s="62">
        <f t="shared" si="3"/>
        <v>1.8294000000000001</v>
      </c>
      <c r="J120">
        <f t="shared" si="2"/>
        <v>1.8294000000000001E-2</v>
      </c>
      <c r="K120" s="3"/>
      <c r="L120" t="s">
        <v>687</v>
      </c>
      <c r="M120" t="s">
        <v>688</v>
      </c>
      <c r="N120" t="s">
        <v>689</v>
      </c>
      <c r="O120" t="s">
        <v>104</v>
      </c>
      <c r="P120" t="s">
        <v>690</v>
      </c>
    </row>
    <row r="121" spans="1:16" ht="27" thickBot="1">
      <c r="A121">
        <v>1345</v>
      </c>
      <c r="B121" s="64" t="s">
        <v>691</v>
      </c>
      <c r="C121" s="68">
        <v>751</v>
      </c>
      <c r="D121" s="68">
        <v>846</v>
      </c>
      <c r="E121" s="68">
        <v>1058</v>
      </c>
      <c r="F121" s="68">
        <v>1322</v>
      </c>
      <c r="G121" s="68">
        <v>1435</v>
      </c>
      <c r="H121" t="s">
        <v>79</v>
      </c>
      <c r="I121" s="62">
        <f t="shared" si="3"/>
        <v>1.8226</v>
      </c>
      <c r="J121">
        <f t="shared" si="2"/>
        <v>1.8225999999999999E-2</v>
      </c>
      <c r="K121" s="3"/>
      <c r="L121" t="s">
        <v>692</v>
      </c>
      <c r="M121" t="s">
        <v>693</v>
      </c>
      <c r="N121" t="s">
        <v>694</v>
      </c>
      <c r="O121" t="s">
        <v>390</v>
      </c>
      <c r="P121" t="s">
        <v>695</v>
      </c>
    </row>
    <row r="122" spans="1:16" ht="27" thickBot="1">
      <c r="A122">
        <v>5348</v>
      </c>
      <c r="B122" s="64" t="s">
        <v>696</v>
      </c>
      <c r="C122" s="68">
        <v>560</v>
      </c>
      <c r="D122" s="68">
        <v>583</v>
      </c>
      <c r="E122" s="68">
        <v>741</v>
      </c>
      <c r="F122" s="68">
        <v>985</v>
      </c>
      <c r="G122" s="68">
        <v>1026</v>
      </c>
      <c r="H122" t="s">
        <v>120</v>
      </c>
      <c r="I122" s="62">
        <f t="shared" si="3"/>
        <v>1.9104999999999999</v>
      </c>
      <c r="J122">
        <f t="shared" si="2"/>
        <v>1.9105E-2</v>
      </c>
      <c r="K122" s="3"/>
      <c r="L122" t="s">
        <v>697</v>
      </c>
      <c r="M122" t="s">
        <v>698</v>
      </c>
      <c r="N122" t="s">
        <v>699</v>
      </c>
      <c r="O122" t="s">
        <v>104</v>
      </c>
      <c r="P122" t="s">
        <v>700</v>
      </c>
    </row>
    <row r="123" spans="1:16" ht="16.149999999999999" thickBot="1">
      <c r="A123">
        <v>5351</v>
      </c>
      <c r="B123" s="64" t="s">
        <v>701</v>
      </c>
      <c r="C123" s="68">
        <v>560</v>
      </c>
      <c r="D123" s="68">
        <v>583</v>
      </c>
      <c r="E123" s="68">
        <v>741</v>
      </c>
      <c r="F123" s="68">
        <v>985</v>
      </c>
      <c r="G123" s="68">
        <v>1026</v>
      </c>
      <c r="H123" t="s">
        <v>120</v>
      </c>
      <c r="I123" s="62">
        <f t="shared" si="3"/>
        <v>1.7449999999999999</v>
      </c>
      <c r="J123">
        <f t="shared" si="2"/>
        <v>1.745E-2</v>
      </c>
      <c r="K123" s="3"/>
      <c r="L123" t="s">
        <v>702</v>
      </c>
      <c r="M123" t="s">
        <v>122</v>
      </c>
      <c r="N123" t="s">
        <v>123</v>
      </c>
      <c r="O123" t="s">
        <v>104</v>
      </c>
      <c r="P123" t="s">
        <v>124</v>
      </c>
    </row>
    <row r="124" spans="1:16" ht="16.149999999999999" thickBot="1">
      <c r="A124">
        <v>1354</v>
      </c>
      <c r="B124" s="64" t="s">
        <v>703</v>
      </c>
      <c r="C124" s="68">
        <v>751</v>
      </c>
      <c r="D124" s="68">
        <v>846</v>
      </c>
      <c r="E124" s="68">
        <v>1058</v>
      </c>
      <c r="F124" s="68">
        <v>1322</v>
      </c>
      <c r="G124" s="68">
        <v>1435</v>
      </c>
      <c r="H124" t="s">
        <v>79</v>
      </c>
      <c r="I124" s="62">
        <f t="shared" si="3"/>
        <v>2.2409999999999997</v>
      </c>
      <c r="J124">
        <f t="shared" si="2"/>
        <v>2.2409999999999996E-2</v>
      </c>
      <c r="K124" s="3"/>
      <c r="L124" t="s">
        <v>704</v>
      </c>
      <c r="M124" t="s">
        <v>705</v>
      </c>
      <c r="N124" t="s">
        <v>269</v>
      </c>
      <c r="O124" t="s">
        <v>199</v>
      </c>
      <c r="P124" t="s">
        <v>706</v>
      </c>
    </row>
    <row r="125" spans="1:16" ht="27" thickBot="1">
      <c r="A125">
        <v>13357</v>
      </c>
      <c r="B125" s="64" t="s">
        <v>707</v>
      </c>
      <c r="C125" s="68">
        <v>697</v>
      </c>
      <c r="D125" s="68">
        <v>798</v>
      </c>
      <c r="E125" s="68">
        <v>993</v>
      </c>
      <c r="F125" s="68">
        <v>1235</v>
      </c>
      <c r="G125" s="68">
        <v>1347</v>
      </c>
      <c r="H125" t="s">
        <v>114</v>
      </c>
      <c r="I125" s="62">
        <f t="shared" si="3"/>
        <v>1.9599</v>
      </c>
      <c r="J125">
        <f t="shared" si="2"/>
        <v>1.9599000000000002E-2</v>
      </c>
      <c r="K125" s="3"/>
      <c r="L125" t="s">
        <v>708</v>
      </c>
      <c r="M125" t="s">
        <v>709</v>
      </c>
      <c r="N125" t="s">
        <v>710</v>
      </c>
      <c r="O125" t="s">
        <v>309</v>
      </c>
      <c r="P125" t="s">
        <v>711</v>
      </c>
    </row>
    <row r="126" spans="1:16" ht="16.149999999999999" thickBot="1">
      <c r="A126">
        <v>10360</v>
      </c>
      <c r="B126" s="64" t="s">
        <v>712</v>
      </c>
      <c r="C126" s="68">
        <v>592</v>
      </c>
      <c r="D126" s="68">
        <v>688</v>
      </c>
      <c r="E126" s="68">
        <v>784</v>
      </c>
      <c r="F126" s="68">
        <v>1066</v>
      </c>
      <c r="G126" s="68">
        <v>1222</v>
      </c>
      <c r="H126" t="s">
        <v>86</v>
      </c>
      <c r="I126" s="62">
        <f t="shared" si="3"/>
        <v>1.714</v>
      </c>
      <c r="J126">
        <f t="shared" si="2"/>
        <v>1.7139999999999999E-2</v>
      </c>
      <c r="K126" s="3"/>
      <c r="L126" t="s">
        <v>713</v>
      </c>
      <c r="M126" t="s">
        <v>714</v>
      </c>
      <c r="N126" t="s">
        <v>715</v>
      </c>
      <c r="O126" t="s">
        <v>104</v>
      </c>
      <c r="P126" t="s">
        <v>716</v>
      </c>
    </row>
    <row r="127" spans="1:16" ht="16.149999999999999" thickBot="1">
      <c r="A127">
        <v>14363</v>
      </c>
      <c r="B127" s="64" t="s">
        <v>717</v>
      </c>
      <c r="C127" s="68">
        <v>715</v>
      </c>
      <c r="D127" s="68">
        <v>837</v>
      </c>
      <c r="E127" s="68">
        <v>1007</v>
      </c>
      <c r="F127" s="68">
        <v>1416</v>
      </c>
      <c r="G127" s="68">
        <v>1441</v>
      </c>
      <c r="H127" t="s">
        <v>100</v>
      </c>
      <c r="I127" s="62">
        <f t="shared" si="3"/>
        <v>1.8193999999999999</v>
      </c>
      <c r="J127">
        <f t="shared" si="2"/>
        <v>1.8193999999999998E-2</v>
      </c>
      <c r="K127" s="3"/>
      <c r="L127" t="s">
        <v>718</v>
      </c>
      <c r="M127" t="s">
        <v>719</v>
      </c>
      <c r="N127" t="s">
        <v>720</v>
      </c>
      <c r="O127" t="s">
        <v>211</v>
      </c>
      <c r="P127" t="s">
        <v>721</v>
      </c>
    </row>
    <row r="128" spans="1:16" ht="27" thickBot="1">
      <c r="A128">
        <v>5366</v>
      </c>
      <c r="B128" s="64" t="s">
        <v>722</v>
      </c>
      <c r="C128" s="68">
        <v>560</v>
      </c>
      <c r="D128" s="68">
        <v>583</v>
      </c>
      <c r="E128" s="68">
        <v>741</v>
      </c>
      <c r="F128" s="68">
        <v>985</v>
      </c>
      <c r="G128" s="68">
        <v>1026</v>
      </c>
      <c r="H128" t="s">
        <v>120</v>
      </c>
      <c r="I128" s="62">
        <f t="shared" si="3"/>
        <v>2.1160999999999999</v>
      </c>
      <c r="J128">
        <f t="shared" si="2"/>
        <v>2.1160999999999999E-2</v>
      </c>
      <c r="K128" s="3"/>
      <c r="L128" t="s">
        <v>723</v>
      </c>
      <c r="M128" t="s">
        <v>724</v>
      </c>
      <c r="N128" t="s">
        <v>725</v>
      </c>
      <c r="O128" t="s">
        <v>726</v>
      </c>
      <c r="P128" t="s">
        <v>727</v>
      </c>
    </row>
    <row r="129" spans="1:16" ht="27" thickBot="1">
      <c r="A129">
        <v>3369</v>
      </c>
      <c r="B129" s="64" t="s">
        <v>728</v>
      </c>
      <c r="C129" s="68">
        <v>708</v>
      </c>
      <c r="D129" s="68">
        <v>739</v>
      </c>
      <c r="E129" s="68">
        <v>842</v>
      </c>
      <c r="F129" s="68">
        <v>1047</v>
      </c>
      <c r="G129" s="68">
        <v>1431</v>
      </c>
      <c r="H129" t="s">
        <v>145</v>
      </c>
      <c r="I129" s="62">
        <f t="shared" si="3"/>
        <v>1.9122000000000001</v>
      </c>
      <c r="J129">
        <f t="shared" si="2"/>
        <v>1.9122E-2</v>
      </c>
      <c r="K129" s="3"/>
      <c r="L129" t="s">
        <v>729</v>
      </c>
      <c r="M129" t="s">
        <v>730</v>
      </c>
      <c r="N129" t="s">
        <v>731</v>
      </c>
      <c r="O129" t="s">
        <v>732</v>
      </c>
      <c r="P129" t="s">
        <v>733</v>
      </c>
    </row>
    <row r="130" spans="1:16" ht="27" thickBot="1">
      <c r="A130">
        <v>5372</v>
      </c>
      <c r="B130" s="64" t="s">
        <v>734</v>
      </c>
      <c r="C130" s="68">
        <v>560</v>
      </c>
      <c r="D130" s="68">
        <v>583</v>
      </c>
      <c r="E130" s="68">
        <v>741</v>
      </c>
      <c r="F130" s="68">
        <v>985</v>
      </c>
      <c r="G130" s="68">
        <v>1026</v>
      </c>
      <c r="H130" t="s">
        <v>120</v>
      </c>
      <c r="I130" s="62">
        <f t="shared" si="3"/>
        <v>1.7790999999999999</v>
      </c>
      <c r="J130">
        <f t="shared" si="2"/>
        <v>1.7790999999999998E-2</v>
      </c>
      <c r="K130" s="3"/>
      <c r="L130" t="s">
        <v>735</v>
      </c>
      <c r="M130" t="s">
        <v>736</v>
      </c>
      <c r="N130" t="s">
        <v>737</v>
      </c>
      <c r="O130" t="s">
        <v>241</v>
      </c>
      <c r="P130" t="s">
        <v>738</v>
      </c>
    </row>
    <row r="131" spans="1:16" ht="27" thickBot="1">
      <c r="A131">
        <v>2375</v>
      </c>
      <c r="B131" s="64" t="s">
        <v>739</v>
      </c>
      <c r="C131" s="68">
        <v>710</v>
      </c>
      <c r="D131" s="68">
        <v>819</v>
      </c>
      <c r="E131" s="68">
        <v>940</v>
      </c>
      <c r="F131" s="68">
        <v>1270</v>
      </c>
      <c r="G131" s="68">
        <v>1275</v>
      </c>
      <c r="H131" t="s">
        <v>107</v>
      </c>
      <c r="I131" s="62">
        <f t="shared" si="3"/>
        <v>1.8675000000000002</v>
      </c>
      <c r="J131">
        <f t="shared" si="2"/>
        <v>1.8675000000000001E-2</v>
      </c>
      <c r="K131" s="3"/>
      <c r="L131" t="s">
        <v>740</v>
      </c>
      <c r="M131" t="s">
        <v>741</v>
      </c>
      <c r="N131" t="s">
        <v>742</v>
      </c>
      <c r="O131" t="s">
        <v>162</v>
      </c>
      <c r="P131" t="s">
        <v>743</v>
      </c>
    </row>
    <row r="132" spans="1:16" ht="27" thickBot="1">
      <c r="A132">
        <v>13378</v>
      </c>
      <c r="B132" s="64" t="s">
        <v>744</v>
      </c>
      <c r="C132" s="68">
        <v>697</v>
      </c>
      <c r="D132" s="68">
        <v>798</v>
      </c>
      <c r="E132" s="68">
        <v>993</v>
      </c>
      <c r="F132" s="68">
        <v>1235</v>
      </c>
      <c r="G132" s="68">
        <v>1347</v>
      </c>
      <c r="H132" t="s">
        <v>114</v>
      </c>
      <c r="I132" s="62">
        <f t="shared" si="3"/>
        <v>2.0613000000000001</v>
      </c>
      <c r="J132">
        <f t="shared" si="2"/>
        <v>2.0613000000000003E-2</v>
      </c>
      <c r="K132" s="3"/>
      <c r="L132" t="s">
        <v>745</v>
      </c>
      <c r="M132" t="s">
        <v>746</v>
      </c>
      <c r="N132" t="s">
        <v>747</v>
      </c>
      <c r="O132" t="s">
        <v>748</v>
      </c>
      <c r="P132" t="s">
        <v>749</v>
      </c>
    </row>
    <row r="133" spans="1:16" ht="27" thickBot="1">
      <c r="A133">
        <v>12381</v>
      </c>
      <c r="B133" s="64" t="s">
        <v>750</v>
      </c>
      <c r="C133" s="68">
        <v>717</v>
      </c>
      <c r="D133" s="68">
        <v>824</v>
      </c>
      <c r="E133" s="68">
        <v>1086</v>
      </c>
      <c r="F133" s="68">
        <v>1358</v>
      </c>
      <c r="G133" s="68">
        <v>1532</v>
      </c>
      <c r="H133" t="s">
        <v>152</v>
      </c>
      <c r="I133" s="62">
        <f t="shared" si="3"/>
        <v>2.0895000000000001</v>
      </c>
      <c r="J133">
        <f t="shared" si="2"/>
        <v>2.0895E-2</v>
      </c>
      <c r="K133" s="3"/>
      <c r="L133" t="s">
        <v>751</v>
      </c>
      <c r="M133" t="s">
        <v>752</v>
      </c>
      <c r="N133" t="s">
        <v>753</v>
      </c>
      <c r="O133" t="s">
        <v>754</v>
      </c>
      <c r="P133" t="s">
        <v>755</v>
      </c>
    </row>
    <row r="134" spans="1:16" ht="16.149999999999999" thickBot="1">
      <c r="A134">
        <v>11384</v>
      </c>
      <c r="B134" s="64" t="s">
        <v>756</v>
      </c>
      <c r="C134" s="68">
        <v>764</v>
      </c>
      <c r="D134" s="68">
        <v>779</v>
      </c>
      <c r="E134" s="68">
        <v>918</v>
      </c>
      <c r="F134" s="68">
        <v>1252</v>
      </c>
      <c r="G134" s="68">
        <v>1378</v>
      </c>
      <c r="H134" t="s">
        <v>183</v>
      </c>
      <c r="I134" s="62">
        <f t="shared" si="3"/>
        <v>1.8301000000000001</v>
      </c>
      <c r="J134">
        <f t="shared" si="2"/>
        <v>1.8301000000000001E-2</v>
      </c>
      <c r="K134" s="3"/>
      <c r="L134" t="s">
        <v>757</v>
      </c>
      <c r="M134" t="s">
        <v>758</v>
      </c>
      <c r="N134" t="s">
        <v>759</v>
      </c>
      <c r="O134" t="s">
        <v>760</v>
      </c>
      <c r="P134" t="s">
        <v>761</v>
      </c>
    </row>
    <row r="135" spans="1:16" ht="27" thickBot="1">
      <c r="A135">
        <v>1387</v>
      </c>
      <c r="B135" s="64" t="s">
        <v>762</v>
      </c>
      <c r="C135" s="68">
        <v>751</v>
      </c>
      <c r="D135" s="68">
        <v>846</v>
      </c>
      <c r="E135" s="68">
        <v>1058</v>
      </c>
      <c r="F135" s="68">
        <v>1322</v>
      </c>
      <c r="G135" s="68">
        <v>1435</v>
      </c>
      <c r="H135" t="s">
        <v>79</v>
      </c>
      <c r="I135" s="62">
        <f t="shared" si="3"/>
        <v>2.25</v>
      </c>
      <c r="J135">
        <f t="shared" si="2"/>
        <v>2.2499999999999999E-2</v>
      </c>
      <c r="K135" s="3"/>
      <c r="L135" t="s">
        <v>763</v>
      </c>
      <c r="M135" t="s">
        <v>764</v>
      </c>
      <c r="N135" t="s">
        <v>765</v>
      </c>
      <c r="O135" t="s">
        <v>390</v>
      </c>
      <c r="P135" t="s">
        <v>766</v>
      </c>
    </row>
    <row r="136" spans="1:16" ht="27" thickBot="1">
      <c r="A136">
        <v>12390</v>
      </c>
      <c r="B136" s="64" t="s">
        <v>767</v>
      </c>
      <c r="C136" s="68">
        <v>717</v>
      </c>
      <c r="D136" s="68">
        <v>824</v>
      </c>
      <c r="E136" s="68">
        <v>1086</v>
      </c>
      <c r="F136" s="68">
        <v>1358</v>
      </c>
      <c r="G136" s="68">
        <v>1532</v>
      </c>
      <c r="H136" t="s">
        <v>152</v>
      </c>
      <c r="I136" s="62">
        <f t="shared" si="3"/>
        <v>1.9849000000000001</v>
      </c>
      <c r="J136">
        <f t="shared" si="2"/>
        <v>1.9849000000000002E-2</v>
      </c>
      <c r="K136" s="3"/>
      <c r="L136" t="s">
        <v>768</v>
      </c>
      <c r="M136" t="s">
        <v>186</v>
      </c>
      <c r="N136" t="s">
        <v>769</v>
      </c>
      <c r="O136" t="s">
        <v>199</v>
      </c>
      <c r="P136" t="s">
        <v>770</v>
      </c>
    </row>
    <row r="137" spans="1:16" ht="27" thickBot="1">
      <c r="A137">
        <v>11393</v>
      </c>
      <c r="B137" s="64" t="s">
        <v>771</v>
      </c>
      <c r="C137" s="68">
        <v>764</v>
      </c>
      <c r="D137" s="68">
        <v>779</v>
      </c>
      <c r="E137" s="68">
        <v>918</v>
      </c>
      <c r="F137" s="68">
        <v>1252</v>
      </c>
      <c r="G137" s="68">
        <v>1378</v>
      </c>
      <c r="H137" t="s">
        <v>183</v>
      </c>
      <c r="I137" s="62">
        <f t="shared" si="3"/>
        <v>2.2488000000000001</v>
      </c>
      <c r="J137">
        <f t="shared" ref="J137:J200" si="4">I137*0.01</f>
        <v>2.2488000000000001E-2</v>
      </c>
      <c r="K137" s="3"/>
      <c r="L137" t="s">
        <v>772</v>
      </c>
      <c r="M137" t="s">
        <v>773</v>
      </c>
      <c r="N137" t="s">
        <v>774</v>
      </c>
      <c r="O137" t="s">
        <v>104</v>
      </c>
      <c r="P137" t="s">
        <v>775</v>
      </c>
    </row>
    <row r="138" spans="1:16" ht="27" thickBot="1">
      <c r="A138">
        <v>4396</v>
      </c>
      <c r="B138" s="64" t="s">
        <v>776</v>
      </c>
      <c r="C138" s="68">
        <v>1091</v>
      </c>
      <c r="D138" s="68">
        <v>1265</v>
      </c>
      <c r="E138" s="68">
        <v>1628</v>
      </c>
      <c r="F138" s="68">
        <v>2025</v>
      </c>
      <c r="G138" s="68">
        <v>2208</v>
      </c>
      <c r="H138" t="s">
        <v>214</v>
      </c>
      <c r="I138" s="62">
        <f t="shared" si="3"/>
        <v>2.0366999999999997</v>
      </c>
      <c r="J138">
        <f t="shared" si="4"/>
        <v>2.0366999999999996E-2</v>
      </c>
      <c r="K138" s="3"/>
      <c r="L138" t="s">
        <v>777</v>
      </c>
      <c r="M138" t="s">
        <v>778</v>
      </c>
      <c r="N138" t="s">
        <v>779</v>
      </c>
      <c r="O138" t="s">
        <v>111</v>
      </c>
      <c r="P138" t="s">
        <v>780</v>
      </c>
    </row>
    <row r="139" spans="1:16" ht="27" thickBot="1">
      <c r="A139">
        <v>1399</v>
      </c>
      <c r="B139" s="64" t="s">
        <v>781</v>
      </c>
      <c r="C139" s="68">
        <v>751</v>
      </c>
      <c r="D139" s="68">
        <v>846</v>
      </c>
      <c r="E139" s="68">
        <v>1058</v>
      </c>
      <c r="F139" s="68">
        <v>1322</v>
      </c>
      <c r="G139" s="68">
        <v>1435</v>
      </c>
      <c r="H139" t="s">
        <v>79</v>
      </c>
      <c r="I139" s="62">
        <f t="shared" si="3"/>
        <v>1.9049</v>
      </c>
      <c r="J139">
        <f t="shared" si="4"/>
        <v>1.9049E-2</v>
      </c>
      <c r="K139" s="3"/>
      <c r="L139" t="s">
        <v>782</v>
      </c>
      <c r="M139" t="s">
        <v>783</v>
      </c>
      <c r="N139" t="s">
        <v>784</v>
      </c>
      <c r="O139" t="s">
        <v>785</v>
      </c>
      <c r="P139" t="s">
        <v>786</v>
      </c>
    </row>
    <row r="140" spans="1:16" ht="27" thickBot="1">
      <c r="A140">
        <v>6402</v>
      </c>
      <c r="B140" s="64" t="s">
        <v>787</v>
      </c>
      <c r="C140" s="68">
        <v>1091</v>
      </c>
      <c r="D140" s="68">
        <v>1265</v>
      </c>
      <c r="E140" s="68">
        <v>1628</v>
      </c>
      <c r="F140" s="68">
        <v>2025</v>
      </c>
      <c r="G140" s="68">
        <v>2208</v>
      </c>
      <c r="H140" t="s">
        <v>128</v>
      </c>
      <c r="I140" s="62">
        <f t="shared" si="3"/>
        <v>2.0181</v>
      </c>
      <c r="J140">
        <f t="shared" si="4"/>
        <v>2.0181000000000001E-2</v>
      </c>
      <c r="K140" s="3"/>
      <c r="L140" t="s">
        <v>788</v>
      </c>
      <c r="M140" t="s">
        <v>789</v>
      </c>
      <c r="N140" t="s">
        <v>790</v>
      </c>
      <c r="O140" t="s">
        <v>162</v>
      </c>
      <c r="P140" t="s">
        <v>791</v>
      </c>
    </row>
    <row r="141" spans="1:16" ht="27" thickBot="1">
      <c r="A141">
        <v>12405</v>
      </c>
      <c r="B141" s="64" t="s">
        <v>792</v>
      </c>
      <c r="C141" s="68">
        <v>717</v>
      </c>
      <c r="D141" s="68">
        <v>824</v>
      </c>
      <c r="E141" s="68">
        <v>1086</v>
      </c>
      <c r="F141" s="68">
        <v>1358</v>
      </c>
      <c r="G141" s="68">
        <v>1532</v>
      </c>
      <c r="H141" t="s">
        <v>152</v>
      </c>
      <c r="I141" s="62">
        <f t="shared" si="3"/>
        <v>2.5018000000000002</v>
      </c>
      <c r="J141">
        <f t="shared" si="4"/>
        <v>2.5018000000000002E-2</v>
      </c>
      <c r="K141" s="3"/>
      <c r="L141" t="s">
        <v>793</v>
      </c>
      <c r="M141" t="s">
        <v>794</v>
      </c>
      <c r="N141" t="s">
        <v>795</v>
      </c>
      <c r="O141" t="s">
        <v>617</v>
      </c>
      <c r="P141" t="s">
        <v>796</v>
      </c>
    </row>
    <row r="142" spans="1:16" ht="27" thickBot="1">
      <c r="A142">
        <v>12408</v>
      </c>
      <c r="B142" s="64" t="s">
        <v>797</v>
      </c>
      <c r="C142" s="68">
        <v>717</v>
      </c>
      <c r="D142" s="68">
        <v>824</v>
      </c>
      <c r="E142" s="68">
        <v>1086</v>
      </c>
      <c r="F142" s="68">
        <v>1358</v>
      </c>
      <c r="G142" s="68">
        <v>1532</v>
      </c>
      <c r="H142" t="s">
        <v>152</v>
      </c>
      <c r="I142" s="62">
        <f t="shared" ref="I142:I205" si="5">N142+O142+P142</f>
        <v>1.8422000000000001</v>
      </c>
      <c r="J142">
        <f t="shared" si="4"/>
        <v>1.8422000000000001E-2</v>
      </c>
      <c r="K142" s="3"/>
      <c r="L142" t="s">
        <v>798</v>
      </c>
      <c r="M142" t="s">
        <v>799</v>
      </c>
      <c r="N142" t="s">
        <v>800</v>
      </c>
      <c r="O142" t="s">
        <v>104</v>
      </c>
      <c r="P142" t="s">
        <v>801</v>
      </c>
    </row>
    <row r="143" spans="1:16" ht="16.149999999999999" thickBot="1">
      <c r="A143">
        <v>10411</v>
      </c>
      <c r="B143" s="64" t="s">
        <v>802</v>
      </c>
      <c r="C143" s="68">
        <v>592</v>
      </c>
      <c r="D143" s="68">
        <v>688</v>
      </c>
      <c r="E143" s="68">
        <v>784</v>
      </c>
      <c r="F143" s="68">
        <v>1066</v>
      </c>
      <c r="G143" s="68">
        <v>1222</v>
      </c>
      <c r="H143" t="s">
        <v>86</v>
      </c>
      <c r="I143" s="62">
        <f t="shared" si="5"/>
        <v>1.8363</v>
      </c>
      <c r="J143">
        <f t="shared" si="4"/>
        <v>1.8363000000000001E-2</v>
      </c>
      <c r="K143" s="3"/>
      <c r="L143" t="s">
        <v>803</v>
      </c>
      <c r="M143" t="s">
        <v>242</v>
      </c>
      <c r="N143" t="s">
        <v>804</v>
      </c>
      <c r="O143" t="s">
        <v>247</v>
      </c>
      <c r="P143" t="s">
        <v>805</v>
      </c>
    </row>
    <row r="144" spans="1:16" ht="27" thickBot="1">
      <c r="A144">
        <v>8414</v>
      </c>
      <c r="B144" s="64" t="s">
        <v>806</v>
      </c>
      <c r="C144" s="68">
        <v>788</v>
      </c>
      <c r="D144" s="68">
        <v>793</v>
      </c>
      <c r="E144" s="68">
        <v>1016</v>
      </c>
      <c r="F144" s="68">
        <v>1264</v>
      </c>
      <c r="G144" s="68">
        <v>1378</v>
      </c>
      <c r="H144" t="s">
        <v>171</v>
      </c>
      <c r="I144" s="62">
        <f t="shared" si="5"/>
        <v>2.2909000000000002</v>
      </c>
      <c r="J144">
        <f t="shared" si="4"/>
        <v>2.2909000000000002E-2</v>
      </c>
      <c r="K144" s="3"/>
      <c r="L144" t="s">
        <v>807</v>
      </c>
      <c r="M144" t="s">
        <v>808</v>
      </c>
      <c r="N144" t="s">
        <v>809</v>
      </c>
      <c r="O144" t="s">
        <v>406</v>
      </c>
      <c r="P144" t="s">
        <v>810</v>
      </c>
    </row>
    <row r="145" spans="1:16" ht="27" thickBot="1">
      <c r="A145">
        <v>11417</v>
      </c>
      <c r="B145" s="64" t="s">
        <v>811</v>
      </c>
      <c r="C145" s="68">
        <v>764</v>
      </c>
      <c r="D145" s="68">
        <v>779</v>
      </c>
      <c r="E145" s="68">
        <v>918</v>
      </c>
      <c r="F145" s="68">
        <v>1252</v>
      </c>
      <c r="G145" s="68">
        <v>1378</v>
      </c>
      <c r="H145" t="s">
        <v>183</v>
      </c>
      <c r="I145" s="62">
        <f t="shared" si="5"/>
        <v>1.8559000000000001</v>
      </c>
      <c r="J145">
        <f t="shared" si="4"/>
        <v>1.8559000000000003E-2</v>
      </c>
      <c r="K145" s="3"/>
      <c r="L145" t="s">
        <v>812</v>
      </c>
      <c r="M145" t="s">
        <v>813</v>
      </c>
      <c r="N145" t="s">
        <v>814</v>
      </c>
      <c r="O145" t="s">
        <v>439</v>
      </c>
      <c r="P145" t="s">
        <v>815</v>
      </c>
    </row>
    <row r="146" spans="1:16" ht="27" thickBot="1">
      <c r="A146">
        <v>11420</v>
      </c>
      <c r="B146" s="64" t="s">
        <v>816</v>
      </c>
      <c r="C146" s="68">
        <v>764</v>
      </c>
      <c r="D146" s="68">
        <v>779</v>
      </c>
      <c r="E146" s="68">
        <v>918</v>
      </c>
      <c r="F146" s="68">
        <v>1252</v>
      </c>
      <c r="G146" s="68">
        <v>1378</v>
      </c>
      <c r="H146" t="s">
        <v>183</v>
      </c>
      <c r="I146" s="62">
        <f t="shared" si="5"/>
        <v>2.0183</v>
      </c>
      <c r="J146">
        <f t="shared" si="4"/>
        <v>2.0183E-2</v>
      </c>
      <c r="K146" s="3"/>
      <c r="L146" t="s">
        <v>817</v>
      </c>
      <c r="M146" t="s">
        <v>818</v>
      </c>
      <c r="N146" t="s">
        <v>819</v>
      </c>
      <c r="O146" t="s">
        <v>104</v>
      </c>
      <c r="P146" t="s">
        <v>820</v>
      </c>
    </row>
    <row r="147" spans="1:16" ht="27" thickBot="1">
      <c r="A147">
        <v>1432</v>
      </c>
      <c r="B147" s="64" t="s">
        <v>821</v>
      </c>
      <c r="C147" s="68">
        <v>751</v>
      </c>
      <c r="D147" s="68">
        <v>846</v>
      </c>
      <c r="E147" s="68">
        <v>1058</v>
      </c>
      <c r="F147" s="68">
        <v>1322</v>
      </c>
      <c r="G147" s="68">
        <v>1435</v>
      </c>
      <c r="H147" t="s">
        <v>79</v>
      </c>
      <c r="I147" s="62">
        <f t="shared" si="5"/>
        <v>1.8613999999999999</v>
      </c>
      <c r="J147">
        <f t="shared" si="4"/>
        <v>1.8613999999999999E-2</v>
      </c>
      <c r="K147" s="3"/>
      <c r="L147" t="s">
        <v>822</v>
      </c>
      <c r="M147" t="s">
        <v>443</v>
      </c>
      <c r="N147" t="s">
        <v>823</v>
      </c>
      <c r="O147" t="s">
        <v>187</v>
      </c>
      <c r="P147" t="s">
        <v>824</v>
      </c>
    </row>
    <row r="148" spans="1:16" ht="27" thickBot="1">
      <c r="A148">
        <v>3423</v>
      </c>
      <c r="B148" s="64" t="s">
        <v>825</v>
      </c>
      <c r="C148" s="68">
        <v>708</v>
      </c>
      <c r="D148" s="68">
        <v>739</v>
      </c>
      <c r="E148" s="68">
        <v>842</v>
      </c>
      <c r="F148" s="68">
        <v>1047</v>
      </c>
      <c r="G148" s="68">
        <v>1431</v>
      </c>
      <c r="H148" t="s">
        <v>145</v>
      </c>
      <c r="I148" s="62">
        <f t="shared" si="5"/>
        <v>2.1463000000000001</v>
      </c>
      <c r="J148">
        <f t="shared" si="4"/>
        <v>2.1463000000000003E-2</v>
      </c>
      <c r="K148" s="3"/>
      <c r="L148" t="s">
        <v>826</v>
      </c>
      <c r="M148" t="s">
        <v>827</v>
      </c>
      <c r="N148" t="s">
        <v>828</v>
      </c>
      <c r="O148" t="s">
        <v>309</v>
      </c>
      <c r="P148" t="s">
        <v>829</v>
      </c>
    </row>
    <row r="149" spans="1:16" ht="27" thickBot="1">
      <c r="A149">
        <v>9426</v>
      </c>
      <c r="B149" s="64" t="s">
        <v>830</v>
      </c>
      <c r="C149" s="68">
        <v>740</v>
      </c>
      <c r="D149" s="68">
        <v>745</v>
      </c>
      <c r="E149" s="68">
        <v>982</v>
      </c>
      <c r="F149" s="68">
        <v>1250</v>
      </c>
      <c r="G149" s="68">
        <v>1352</v>
      </c>
      <c r="H149" t="s">
        <v>220</v>
      </c>
      <c r="I149" s="62">
        <f t="shared" si="5"/>
        <v>1.8301000000000001</v>
      </c>
      <c r="J149">
        <f t="shared" si="4"/>
        <v>1.8301000000000001E-2</v>
      </c>
      <c r="K149" s="3"/>
      <c r="L149" t="s">
        <v>831</v>
      </c>
      <c r="M149" t="s">
        <v>832</v>
      </c>
      <c r="N149" t="s">
        <v>833</v>
      </c>
      <c r="O149" t="s">
        <v>104</v>
      </c>
      <c r="P149" t="s">
        <v>834</v>
      </c>
    </row>
    <row r="150" spans="1:16" ht="27" thickBot="1">
      <c r="A150">
        <v>13429</v>
      </c>
      <c r="B150" s="64" t="s">
        <v>835</v>
      </c>
      <c r="C150" s="68">
        <v>697</v>
      </c>
      <c r="D150" s="68">
        <v>798</v>
      </c>
      <c r="E150" s="68">
        <v>993</v>
      </c>
      <c r="F150" s="68">
        <v>1235</v>
      </c>
      <c r="G150" s="68">
        <v>1347</v>
      </c>
      <c r="H150" t="s">
        <v>114</v>
      </c>
      <c r="I150" s="62">
        <f t="shared" si="5"/>
        <v>2.1029999999999998</v>
      </c>
      <c r="J150">
        <f t="shared" si="4"/>
        <v>2.1029999999999997E-2</v>
      </c>
      <c r="K150" s="3"/>
      <c r="L150" t="s">
        <v>836</v>
      </c>
      <c r="M150" t="s">
        <v>837</v>
      </c>
      <c r="N150" t="s">
        <v>838</v>
      </c>
      <c r="O150" t="s">
        <v>104</v>
      </c>
      <c r="P150" t="s">
        <v>839</v>
      </c>
    </row>
    <row r="151" spans="1:16" ht="16.149999999999999" thickBot="1">
      <c r="A151">
        <v>10435</v>
      </c>
      <c r="B151" s="64" t="s">
        <v>840</v>
      </c>
      <c r="C151" s="68">
        <v>592</v>
      </c>
      <c r="D151" s="68">
        <v>688</v>
      </c>
      <c r="E151" s="68">
        <v>784</v>
      </c>
      <c r="F151" s="68">
        <v>1066</v>
      </c>
      <c r="G151" s="68">
        <v>1222</v>
      </c>
      <c r="H151" t="s">
        <v>86</v>
      </c>
      <c r="I151" s="62">
        <f t="shared" si="5"/>
        <v>2.7967</v>
      </c>
      <c r="J151">
        <f t="shared" si="4"/>
        <v>2.7966999999999999E-2</v>
      </c>
      <c r="K151" s="3"/>
      <c r="L151" t="s">
        <v>841</v>
      </c>
      <c r="M151" t="s">
        <v>842</v>
      </c>
      <c r="N151" t="s">
        <v>843</v>
      </c>
      <c r="O151" t="s">
        <v>543</v>
      </c>
      <c r="P151" t="s">
        <v>844</v>
      </c>
    </row>
    <row r="152" spans="1:16" ht="16.149999999999999" thickBot="1">
      <c r="A152">
        <v>10438</v>
      </c>
      <c r="B152" s="64" t="s">
        <v>845</v>
      </c>
      <c r="C152" s="68">
        <v>592</v>
      </c>
      <c r="D152" s="68">
        <v>688</v>
      </c>
      <c r="E152" s="68">
        <v>784</v>
      </c>
      <c r="F152" s="68">
        <v>1066</v>
      </c>
      <c r="G152" s="68">
        <v>1222</v>
      </c>
      <c r="H152" t="s">
        <v>86</v>
      </c>
      <c r="I152" s="62">
        <f t="shared" si="5"/>
        <v>2.0943000000000001</v>
      </c>
      <c r="J152">
        <f t="shared" si="4"/>
        <v>2.0943E-2</v>
      </c>
      <c r="K152" s="3"/>
      <c r="L152" t="s">
        <v>846</v>
      </c>
      <c r="M152" t="s">
        <v>847</v>
      </c>
      <c r="N152" t="s">
        <v>848</v>
      </c>
      <c r="O152" t="s">
        <v>104</v>
      </c>
      <c r="P152" t="s">
        <v>849</v>
      </c>
    </row>
    <row r="153" spans="1:16" ht="27" thickBot="1">
      <c r="A153">
        <v>2440</v>
      </c>
      <c r="B153" s="64" t="s">
        <v>850</v>
      </c>
      <c r="C153" s="68">
        <v>753</v>
      </c>
      <c r="D153" s="68">
        <v>821</v>
      </c>
      <c r="E153" s="68">
        <v>935</v>
      </c>
      <c r="F153" s="68">
        <v>1262</v>
      </c>
      <c r="G153" s="68">
        <v>1267</v>
      </c>
      <c r="H153" t="s">
        <v>107</v>
      </c>
      <c r="I153" s="62">
        <f t="shared" si="5"/>
        <v>2.1738999999999997</v>
      </c>
      <c r="J153">
        <f t="shared" si="4"/>
        <v>2.1738999999999998E-2</v>
      </c>
      <c r="K153" s="3"/>
      <c r="L153" t="s">
        <v>851</v>
      </c>
      <c r="M153" t="s">
        <v>852</v>
      </c>
      <c r="N153" t="s">
        <v>853</v>
      </c>
      <c r="O153" t="s">
        <v>180</v>
      </c>
      <c r="P153" t="s">
        <v>854</v>
      </c>
    </row>
    <row r="154" spans="1:16" ht="27" thickBot="1">
      <c r="A154">
        <v>7444</v>
      </c>
      <c r="B154" s="64" t="s">
        <v>855</v>
      </c>
      <c r="C154" s="68">
        <v>1091</v>
      </c>
      <c r="D154" s="68">
        <v>1265</v>
      </c>
      <c r="E154" s="68">
        <v>1628</v>
      </c>
      <c r="F154" s="68">
        <v>2025</v>
      </c>
      <c r="G154" s="68">
        <v>2208</v>
      </c>
      <c r="H154" t="s">
        <v>93</v>
      </c>
      <c r="I154" s="62">
        <f t="shared" si="5"/>
        <v>1.8128</v>
      </c>
      <c r="J154">
        <f t="shared" si="4"/>
        <v>1.8128000000000002E-2</v>
      </c>
      <c r="K154" s="3"/>
      <c r="L154" t="s">
        <v>856</v>
      </c>
      <c r="M154" t="s">
        <v>857</v>
      </c>
      <c r="N154" t="s">
        <v>858</v>
      </c>
      <c r="O154" t="s">
        <v>760</v>
      </c>
      <c r="P154" t="s">
        <v>859</v>
      </c>
    </row>
    <row r="155" spans="1:16" ht="27" thickBot="1">
      <c r="A155">
        <v>12441</v>
      </c>
      <c r="B155" s="64" t="s">
        <v>860</v>
      </c>
      <c r="C155" s="68">
        <v>717</v>
      </c>
      <c r="D155" s="68">
        <v>824</v>
      </c>
      <c r="E155" s="68">
        <v>1086</v>
      </c>
      <c r="F155" s="68">
        <v>1358</v>
      </c>
      <c r="G155" s="68">
        <v>1532</v>
      </c>
      <c r="H155" t="s">
        <v>152</v>
      </c>
      <c r="I155" s="62">
        <f t="shared" si="5"/>
        <v>2.4582999999999999</v>
      </c>
      <c r="J155">
        <f t="shared" si="4"/>
        <v>2.4583000000000001E-2</v>
      </c>
      <c r="K155" s="3"/>
      <c r="L155" t="s">
        <v>861</v>
      </c>
      <c r="M155" t="s">
        <v>862</v>
      </c>
      <c r="N155" t="s">
        <v>863</v>
      </c>
      <c r="O155" t="s">
        <v>864</v>
      </c>
      <c r="P155" t="s">
        <v>865</v>
      </c>
    </row>
    <row r="156" spans="1:16" ht="16.149999999999999" thickBot="1">
      <c r="A156">
        <v>5447</v>
      </c>
      <c r="B156" s="64" t="s">
        <v>866</v>
      </c>
      <c r="C156" s="68">
        <v>560</v>
      </c>
      <c r="D156" s="68">
        <v>583</v>
      </c>
      <c r="E156" s="68">
        <v>741</v>
      </c>
      <c r="F156" s="68">
        <v>985</v>
      </c>
      <c r="G156" s="68">
        <v>1026</v>
      </c>
      <c r="H156" t="s">
        <v>120</v>
      </c>
      <c r="I156" s="62">
        <f t="shared" si="5"/>
        <v>1.9563999999999999</v>
      </c>
      <c r="J156">
        <f t="shared" si="4"/>
        <v>1.9563999999999998E-2</v>
      </c>
      <c r="K156" s="3"/>
      <c r="L156" t="s">
        <v>867</v>
      </c>
      <c r="M156" t="s">
        <v>868</v>
      </c>
      <c r="N156" t="s">
        <v>869</v>
      </c>
      <c r="O156" t="s">
        <v>104</v>
      </c>
      <c r="P156" t="s">
        <v>870</v>
      </c>
    </row>
    <row r="157" spans="1:16" ht="27" thickBot="1">
      <c r="A157">
        <v>14450</v>
      </c>
      <c r="B157" s="64" t="s">
        <v>871</v>
      </c>
      <c r="C157" s="68">
        <v>715</v>
      </c>
      <c r="D157" s="68">
        <v>837</v>
      </c>
      <c r="E157" s="68">
        <v>1007</v>
      </c>
      <c r="F157" s="68">
        <v>1416</v>
      </c>
      <c r="G157" s="68">
        <v>1441</v>
      </c>
      <c r="H157" t="s">
        <v>100</v>
      </c>
      <c r="I157" s="62">
        <f t="shared" si="5"/>
        <v>1.9903999999999999</v>
      </c>
      <c r="J157">
        <f t="shared" si="4"/>
        <v>1.9904000000000002E-2</v>
      </c>
      <c r="K157" s="3"/>
      <c r="L157" t="s">
        <v>872</v>
      </c>
      <c r="M157" t="s">
        <v>873</v>
      </c>
      <c r="N157" t="s">
        <v>874</v>
      </c>
      <c r="O157" t="s">
        <v>97</v>
      </c>
      <c r="P157" t="s">
        <v>875</v>
      </c>
    </row>
    <row r="158" spans="1:16" ht="16.149999999999999" thickBot="1">
      <c r="A158">
        <v>9453</v>
      </c>
      <c r="B158" s="64" t="s">
        <v>876</v>
      </c>
      <c r="C158" s="68">
        <v>740</v>
      </c>
      <c r="D158" s="68">
        <v>745</v>
      </c>
      <c r="E158" s="68">
        <v>982</v>
      </c>
      <c r="F158" s="68">
        <v>1250</v>
      </c>
      <c r="G158" s="68">
        <v>1352</v>
      </c>
      <c r="H158" t="s">
        <v>220</v>
      </c>
      <c r="I158" s="62">
        <f t="shared" si="5"/>
        <v>2.0907</v>
      </c>
      <c r="J158">
        <f t="shared" si="4"/>
        <v>2.0907000000000002E-2</v>
      </c>
      <c r="K158" s="3"/>
      <c r="L158" t="s">
        <v>877</v>
      </c>
      <c r="M158" t="s">
        <v>878</v>
      </c>
      <c r="N158" t="s">
        <v>879</v>
      </c>
      <c r="O158" t="s">
        <v>880</v>
      </c>
      <c r="P158" t="s">
        <v>881</v>
      </c>
    </row>
    <row r="159" spans="1:16" ht="16.149999999999999" thickBot="1">
      <c r="A159">
        <v>10456</v>
      </c>
      <c r="B159" s="64" t="s">
        <v>882</v>
      </c>
      <c r="C159" s="68">
        <v>592</v>
      </c>
      <c r="D159" s="68">
        <v>688</v>
      </c>
      <c r="E159" s="68">
        <v>784</v>
      </c>
      <c r="F159" s="68">
        <v>1066</v>
      </c>
      <c r="G159" s="68">
        <v>1222</v>
      </c>
      <c r="H159" t="s">
        <v>86</v>
      </c>
      <c r="I159" s="62">
        <f t="shared" si="5"/>
        <v>1.7757000000000001</v>
      </c>
      <c r="J159">
        <f t="shared" si="4"/>
        <v>1.7757000000000002E-2</v>
      </c>
      <c r="K159" s="3"/>
      <c r="L159" t="s">
        <v>883</v>
      </c>
      <c r="M159" t="s">
        <v>884</v>
      </c>
      <c r="N159" t="s">
        <v>161</v>
      </c>
      <c r="O159" t="s">
        <v>168</v>
      </c>
      <c r="P159" t="s">
        <v>885</v>
      </c>
    </row>
    <row r="160" spans="1:16" ht="16.149999999999999" thickBot="1">
      <c r="A160">
        <v>1459</v>
      </c>
      <c r="B160" s="64" t="s">
        <v>886</v>
      </c>
      <c r="C160" s="68">
        <v>751</v>
      </c>
      <c r="D160" s="68">
        <v>846</v>
      </c>
      <c r="E160" s="68">
        <v>1058</v>
      </c>
      <c r="F160" s="68">
        <v>1322</v>
      </c>
      <c r="G160" s="68">
        <v>1435</v>
      </c>
      <c r="H160" t="s">
        <v>79</v>
      </c>
      <c r="I160" s="62">
        <f t="shared" si="5"/>
        <v>2.1341999999999999</v>
      </c>
      <c r="J160">
        <f t="shared" si="4"/>
        <v>2.1342E-2</v>
      </c>
      <c r="K160" s="3"/>
      <c r="L160" t="s">
        <v>887</v>
      </c>
      <c r="M160" t="s">
        <v>888</v>
      </c>
      <c r="N160" t="s">
        <v>889</v>
      </c>
      <c r="O160" t="s">
        <v>104</v>
      </c>
      <c r="P160" t="s">
        <v>890</v>
      </c>
    </row>
    <row r="161" spans="1:16" ht="16.149999999999999" thickBot="1">
      <c r="A161">
        <v>1462</v>
      </c>
      <c r="B161" s="64" t="s">
        <v>891</v>
      </c>
      <c r="C161" s="68">
        <v>751</v>
      </c>
      <c r="D161" s="68">
        <v>846</v>
      </c>
      <c r="E161" s="68">
        <v>1058</v>
      </c>
      <c r="F161" s="68">
        <v>1322</v>
      </c>
      <c r="G161" s="68">
        <v>1435</v>
      </c>
      <c r="H161" t="s">
        <v>79</v>
      </c>
      <c r="I161" s="62">
        <f t="shared" si="5"/>
        <v>2.1503999999999999</v>
      </c>
      <c r="J161">
        <f t="shared" si="4"/>
        <v>2.1503999999999999E-2</v>
      </c>
      <c r="K161" s="3"/>
      <c r="L161" t="s">
        <v>892</v>
      </c>
      <c r="M161" t="s">
        <v>893</v>
      </c>
      <c r="N161" t="s">
        <v>894</v>
      </c>
      <c r="O161" t="s">
        <v>348</v>
      </c>
      <c r="P161" t="s">
        <v>895</v>
      </c>
    </row>
    <row r="162" spans="1:16" ht="16.149999999999999" thickBot="1">
      <c r="A162">
        <v>11465</v>
      </c>
      <c r="B162" s="64" t="s">
        <v>896</v>
      </c>
      <c r="C162" s="68">
        <v>764</v>
      </c>
      <c r="D162" s="68">
        <v>779</v>
      </c>
      <c r="E162" s="68">
        <v>918</v>
      </c>
      <c r="F162" s="68">
        <v>1252</v>
      </c>
      <c r="G162" s="68">
        <v>1378</v>
      </c>
      <c r="H162" t="s">
        <v>183</v>
      </c>
      <c r="I162" s="62">
        <f t="shared" si="5"/>
        <v>1.9182999999999999</v>
      </c>
      <c r="J162">
        <f t="shared" si="4"/>
        <v>1.9182999999999999E-2</v>
      </c>
      <c r="K162" s="3"/>
      <c r="L162" t="s">
        <v>897</v>
      </c>
      <c r="M162" t="s">
        <v>898</v>
      </c>
      <c r="N162" t="s">
        <v>899</v>
      </c>
      <c r="O162" t="s">
        <v>653</v>
      </c>
      <c r="P162" t="s">
        <v>900</v>
      </c>
    </row>
    <row r="163" spans="1:16" ht="27" thickBot="1">
      <c r="A163">
        <v>3468</v>
      </c>
      <c r="B163" s="64" t="s">
        <v>901</v>
      </c>
      <c r="C163" s="68">
        <v>708</v>
      </c>
      <c r="D163" s="68">
        <v>739</v>
      </c>
      <c r="E163" s="68">
        <v>842</v>
      </c>
      <c r="F163" s="68">
        <v>1047</v>
      </c>
      <c r="G163" s="68">
        <v>1431</v>
      </c>
      <c r="H163" t="s">
        <v>145</v>
      </c>
      <c r="I163" s="62">
        <f t="shared" si="5"/>
        <v>2.1055000000000001</v>
      </c>
      <c r="J163">
        <f t="shared" si="4"/>
        <v>2.1055000000000001E-2</v>
      </c>
      <c r="K163" s="3"/>
      <c r="L163" t="s">
        <v>902</v>
      </c>
      <c r="M163" t="s">
        <v>903</v>
      </c>
      <c r="N163" t="s">
        <v>904</v>
      </c>
      <c r="O163" t="s">
        <v>104</v>
      </c>
      <c r="P163" t="s">
        <v>905</v>
      </c>
    </row>
    <row r="164" spans="1:16" ht="27" thickBot="1">
      <c r="A164">
        <v>2474</v>
      </c>
      <c r="B164" s="64" t="s">
        <v>906</v>
      </c>
      <c r="C164" s="68">
        <v>710</v>
      </c>
      <c r="D164" s="68">
        <v>819</v>
      </c>
      <c r="E164" s="68">
        <v>940</v>
      </c>
      <c r="F164" s="68">
        <v>1270</v>
      </c>
      <c r="G164" s="68">
        <v>1275</v>
      </c>
      <c r="H164" t="s">
        <v>107</v>
      </c>
      <c r="I164" s="62">
        <f t="shared" si="5"/>
        <v>1.6626000000000001</v>
      </c>
      <c r="J164">
        <f t="shared" si="4"/>
        <v>1.6626000000000002E-2</v>
      </c>
      <c r="K164" s="3"/>
      <c r="L164" t="s">
        <v>907</v>
      </c>
      <c r="M164" t="s">
        <v>908</v>
      </c>
      <c r="N164" t="s">
        <v>909</v>
      </c>
      <c r="O164" t="s">
        <v>104</v>
      </c>
      <c r="P164" t="s">
        <v>910</v>
      </c>
    </row>
    <row r="165" spans="1:16" ht="16.149999999999999" thickBot="1">
      <c r="A165">
        <v>11477</v>
      </c>
      <c r="B165" s="64" t="s">
        <v>911</v>
      </c>
      <c r="C165" s="68">
        <v>764</v>
      </c>
      <c r="D165" s="68">
        <v>779</v>
      </c>
      <c r="E165" s="68">
        <v>918</v>
      </c>
      <c r="F165" s="68">
        <v>1252</v>
      </c>
      <c r="G165" s="68">
        <v>1378</v>
      </c>
      <c r="H165" t="s">
        <v>183</v>
      </c>
      <c r="I165" s="62">
        <f t="shared" si="5"/>
        <v>1.9912999999999998</v>
      </c>
      <c r="J165">
        <f t="shared" si="4"/>
        <v>1.9913E-2</v>
      </c>
      <c r="K165" s="3"/>
      <c r="L165" t="s">
        <v>912</v>
      </c>
      <c r="M165" t="s">
        <v>913</v>
      </c>
      <c r="N165" t="s">
        <v>914</v>
      </c>
      <c r="O165" t="s">
        <v>104</v>
      </c>
      <c r="P165" t="s">
        <v>915</v>
      </c>
    </row>
    <row r="166" spans="1:16" ht="16.149999999999999" thickBot="1">
      <c r="A166">
        <v>11480</v>
      </c>
      <c r="B166" s="64" t="s">
        <v>916</v>
      </c>
      <c r="C166" s="68">
        <v>764</v>
      </c>
      <c r="D166" s="68">
        <v>779</v>
      </c>
      <c r="E166" s="68">
        <v>918</v>
      </c>
      <c r="F166" s="68">
        <v>1252</v>
      </c>
      <c r="G166" s="68">
        <v>1378</v>
      </c>
      <c r="H166" t="s">
        <v>183</v>
      </c>
      <c r="I166" s="62">
        <f t="shared" si="5"/>
        <v>2.1455000000000002</v>
      </c>
      <c r="J166">
        <f t="shared" si="4"/>
        <v>2.1455000000000002E-2</v>
      </c>
      <c r="K166" s="3"/>
      <c r="L166" t="s">
        <v>917</v>
      </c>
      <c r="M166" t="s">
        <v>918</v>
      </c>
      <c r="N166" t="s">
        <v>919</v>
      </c>
      <c r="O166" t="s">
        <v>199</v>
      </c>
      <c r="P166" t="s">
        <v>920</v>
      </c>
    </row>
    <row r="167" spans="1:16" ht="27" thickBot="1">
      <c r="A167">
        <v>12483</v>
      </c>
      <c r="B167" s="64" t="s">
        <v>921</v>
      </c>
      <c r="C167" s="68">
        <v>717</v>
      </c>
      <c r="D167" s="68">
        <v>824</v>
      </c>
      <c r="E167" s="68">
        <v>1086</v>
      </c>
      <c r="F167" s="68">
        <v>1358</v>
      </c>
      <c r="G167" s="68">
        <v>1532</v>
      </c>
      <c r="H167" t="s">
        <v>152</v>
      </c>
      <c r="I167" s="62">
        <f t="shared" si="5"/>
        <v>2.2444000000000002</v>
      </c>
      <c r="J167">
        <f t="shared" si="4"/>
        <v>2.2444000000000002E-2</v>
      </c>
      <c r="K167" s="3"/>
      <c r="L167" t="s">
        <v>922</v>
      </c>
      <c r="M167" t="s">
        <v>923</v>
      </c>
      <c r="N167" t="s">
        <v>924</v>
      </c>
      <c r="O167" t="s">
        <v>253</v>
      </c>
      <c r="P167" t="s">
        <v>925</v>
      </c>
    </row>
    <row r="168" spans="1:16" ht="27" thickBot="1">
      <c r="A168">
        <v>14486</v>
      </c>
      <c r="B168" s="64" t="s">
        <v>926</v>
      </c>
      <c r="C168" s="68">
        <v>715</v>
      </c>
      <c r="D168" s="68">
        <v>837</v>
      </c>
      <c r="E168" s="68">
        <v>1007</v>
      </c>
      <c r="F168" s="68">
        <v>1416</v>
      </c>
      <c r="G168" s="68">
        <v>1441</v>
      </c>
      <c r="H168" t="s">
        <v>100</v>
      </c>
      <c r="I168" s="62">
        <f t="shared" si="5"/>
        <v>1.8006</v>
      </c>
      <c r="J168">
        <f t="shared" si="4"/>
        <v>1.8006000000000001E-2</v>
      </c>
      <c r="K168" s="3"/>
      <c r="L168" t="s">
        <v>927</v>
      </c>
      <c r="M168" t="s">
        <v>928</v>
      </c>
      <c r="N168" t="s">
        <v>929</v>
      </c>
      <c r="O168" t="s">
        <v>930</v>
      </c>
      <c r="P168" t="s">
        <v>931</v>
      </c>
    </row>
    <row r="169" spans="1:16" ht="27" thickBot="1">
      <c r="A169">
        <v>14489</v>
      </c>
      <c r="B169" s="64" t="s">
        <v>932</v>
      </c>
      <c r="C169" s="68">
        <v>715</v>
      </c>
      <c r="D169" s="68">
        <v>837</v>
      </c>
      <c r="E169" s="68">
        <v>1007</v>
      </c>
      <c r="F169" s="68">
        <v>1416</v>
      </c>
      <c r="G169" s="68">
        <v>1441</v>
      </c>
      <c r="H169" t="s">
        <v>100</v>
      </c>
      <c r="I169" s="62">
        <f t="shared" si="5"/>
        <v>1.8273999999999999</v>
      </c>
      <c r="J169">
        <f t="shared" si="4"/>
        <v>1.8273999999999999E-2</v>
      </c>
      <c r="K169" s="3"/>
      <c r="L169" t="s">
        <v>933</v>
      </c>
      <c r="M169" t="s">
        <v>934</v>
      </c>
      <c r="N169" t="s">
        <v>935</v>
      </c>
      <c r="O169" t="s">
        <v>348</v>
      </c>
      <c r="P169" t="s">
        <v>936</v>
      </c>
    </row>
    <row r="170" spans="1:16" ht="27" thickBot="1">
      <c r="A170">
        <v>11492</v>
      </c>
      <c r="B170" s="64" t="s">
        <v>937</v>
      </c>
      <c r="C170" s="68">
        <v>764</v>
      </c>
      <c r="D170" s="68">
        <v>779</v>
      </c>
      <c r="E170" s="68">
        <v>918</v>
      </c>
      <c r="F170" s="68">
        <v>1252</v>
      </c>
      <c r="G170" s="68">
        <v>1378</v>
      </c>
      <c r="H170" t="s">
        <v>183</v>
      </c>
      <c r="I170" s="62">
        <f t="shared" si="5"/>
        <v>1.9431000000000003</v>
      </c>
      <c r="J170">
        <f t="shared" si="4"/>
        <v>1.9431000000000004E-2</v>
      </c>
      <c r="K170" s="3"/>
      <c r="L170" t="s">
        <v>938</v>
      </c>
      <c r="M170" t="s">
        <v>939</v>
      </c>
      <c r="N170" t="s">
        <v>940</v>
      </c>
      <c r="O170" t="s">
        <v>941</v>
      </c>
      <c r="P170" t="s">
        <v>942</v>
      </c>
    </row>
    <row r="171" spans="1:16" ht="27" thickBot="1">
      <c r="A171">
        <v>2495</v>
      </c>
      <c r="B171" s="64" t="s">
        <v>943</v>
      </c>
      <c r="C171" s="68">
        <v>710</v>
      </c>
      <c r="D171" s="68">
        <v>819</v>
      </c>
      <c r="E171" s="68">
        <v>940</v>
      </c>
      <c r="F171" s="68">
        <v>1270</v>
      </c>
      <c r="G171" s="68">
        <v>1275</v>
      </c>
      <c r="H171" t="s">
        <v>107</v>
      </c>
      <c r="I171" s="62">
        <f t="shared" si="5"/>
        <v>2.1112000000000002</v>
      </c>
      <c r="J171">
        <f t="shared" si="4"/>
        <v>2.1112000000000002E-2</v>
      </c>
      <c r="K171" s="3"/>
      <c r="L171" t="s">
        <v>944</v>
      </c>
      <c r="M171" t="s">
        <v>945</v>
      </c>
      <c r="N171" t="s">
        <v>946</v>
      </c>
      <c r="O171" t="s">
        <v>611</v>
      </c>
      <c r="P171" t="s">
        <v>947</v>
      </c>
    </row>
    <row r="172" spans="1:16" ht="16.149999999999999" thickBot="1">
      <c r="A172">
        <v>11498</v>
      </c>
      <c r="B172" s="64" t="s">
        <v>948</v>
      </c>
      <c r="C172" s="68">
        <v>764</v>
      </c>
      <c r="D172" s="68">
        <v>779</v>
      </c>
      <c r="E172" s="68">
        <v>918</v>
      </c>
      <c r="F172" s="68">
        <v>1252</v>
      </c>
      <c r="G172" s="68">
        <v>1378</v>
      </c>
      <c r="H172" t="s">
        <v>183</v>
      </c>
      <c r="I172" s="62">
        <f t="shared" si="5"/>
        <v>2.5272000000000001</v>
      </c>
      <c r="J172">
        <f t="shared" si="4"/>
        <v>2.5272000000000003E-2</v>
      </c>
      <c r="K172" s="3"/>
      <c r="L172" t="s">
        <v>949</v>
      </c>
      <c r="M172" t="s">
        <v>950</v>
      </c>
      <c r="N172" t="s">
        <v>951</v>
      </c>
      <c r="O172" t="s">
        <v>104</v>
      </c>
      <c r="P172" t="s">
        <v>952</v>
      </c>
    </row>
    <row r="173" spans="1:16" ht="27" thickBot="1">
      <c r="A173">
        <v>13504</v>
      </c>
      <c r="B173" s="64" t="s">
        <v>953</v>
      </c>
      <c r="C173" s="68">
        <v>697</v>
      </c>
      <c r="D173" s="68">
        <v>798</v>
      </c>
      <c r="E173" s="68">
        <v>993</v>
      </c>
      <c r="F173" s="68">
        <v>1235</v>
      </c>
      <c r="G173" s="68">
        <v>1347</v>
      </c>
      <c r="H173" t="s">
        <v>114</v>
      </c>
      <c r="I173" s="62">
        <f t="shared" si="5"/>
        <v>2.3070000000000004</v>
      </c>
      <c r="J173">
        <f t="shared" si="4"/>
        <v>2.3070000000000004E-2</v>
      </c>
      <c r="K173" s="3"/>
      <c r="L173" t="s">
        <v>954</v>
      </c>
      <c r="M173" t="s">
        <v>955</v>
      </c>
      <c r="N173" t="s">
        <v>956</v>
      </c>
      <c r="O173" t="s">
        <v>332</v>
      </c>
      <c r="P173" t="s">
        <v>957</v>
      </c>
    </row>
    <row r="174" spans="1:16" ht="27" thickBot="1">
      <c r="A174">
        <v>9507</v>
      </c>
      <c r="B174" s="64" t="s">
        <v>958</v>
      </c>
      <c r="C174" s="68">
        <v>740</v>
      </c>
      <c r="D174" s="68">
        <v>745</v>
      </c>
      <c r="E174" s="68">
        <v>982</v>
      </c>
      <c r="F174" s="68">
        <v>1250</v>
      </c>
      <c r="G174" s="68">
        <v>1352</v>
      </c>
      <c r="H174" t="s">
        <v>220</v>
      </c>
      <c r="I174" s="62">
        <f t="shared" si="5"/>
        <v>2.3014000000000001</v>
      </c>
      <c r="J174">
        <f t="shared" si="4"/>
        <v>2.3014000000000003E-2</v>
      </c>
      <c r="K174" s="3"/>
      <c r="L174" t="s">
        <v>959</v>
      </c>
      <c r="M174" t="s">
        <v>960</v>
      </c>
      <c r="N174" t="s">
        <v>961</v>
      </c>
      <c r="O174" t="s">
        <v>962</v>
      </c>
      <c r="P174" t="s">
        <v>963</v>
      </c>
    </row>
    <row r="175" spans="1:16" ht="27" thickBot="1">
      <c r="A175">
        <v>14510</v>
      </c>
      <c r="B175" s="64" t="s">
        <v>964</v>
      </c>
      <c r="C175" s="68">
        <v>715</v>
      </c>
      <c r="D175" s="68">
        <v>837</v>
      </c>
      <c r="E175" s="68">
        <v>1007</v>
      </c>
      <c r="F175" s="68">
        <v>1416</v>
      </c>
      <c r="G175" s="68">
        <v>1441</v>
      </c>
      <c r="H175" t="s">
        <v>100</v>
      </c>
      <c r="I175" s="62">
        <f t="shared" si="5"/>
        <v>2.0093000000000001</v>
      </c>
      <c r="J175">
        <f t="shared" si="4"/>
        <v>2.0093E-2</v>
      </c>
      <c r="K175" s="3"/>
      <c r="L175" t="s">
        <v>965</v>
      </c>
      <c r="M175" t="s">
        <v>966</v>
      </c>
      <c r="N175" t="s">
        <v>967</v>
      </c>
      <c r="O175" t="s">
        <v>104</v>
      </c>
      <c r="P175" t="s">
        <v>968</v>
      </c>
    </row>
    <row r="176" spans="1:16" ht="27" thickBot="1">
      <c r="A176">
        <v>2513</v>
      </c>
      <c r="B176" s="64" t="s">
        <v>969</v>
      </c>
      <c r="C176" s="68">
        <v>710</v>
      </c>
      <c r="D176" s="68">
        <v>819</v>
      </c>
      <c r="E176" s="68">
        <v>940</v>
      </c>
      <c r="F176" s="68">
        <v>1270</v>
      </c>
      <c r="G176" s="68">
        <v>1275</v>
      </c>
      <c r="H176" t="s">
        <v>107</v>
      </c>
      <c r="I176" s="62">
        <f t="shared" si="5"/>
        <v>2.4142999999999999</v>
      </c>
      <c r="J176">
        <f t="shared" si="4"/>
        <v>2.4142999999999998E-2</v>
      </c>
      <c r="K176" s="3"/>
      <c r="L176" t="s">
        <v>970</v>
      </c>
      <c r="M176" t="s">
        <v>971</v>
      </c>
      <c r="N176" t="s">
        <v>888</v>
      </c>
      <c r="O176" t="s">
        <v>972</v>
      </c>
      <c r="P176" t="s">
        <v>973</v>
      </c>
    </row>
    <row r="177" spans="1:16" ht="27" thickBot="1">
      <c r="A177">
        <v>6516</v>
      </c>
      <c r="B177" s="64" t="s">
        <v>974</v>
      </c>
      <c r="C177" s="68">
        <v>1091</v>
      </c>
      <c r="D177" s="68">
        <v>1265</v>
      </c>
      <c r="E177" s="68">
        <v>1628</v>
      </c>
      <c r="F177" s="68">
        <v>2025</v>
      </c>
      <c r="G177" s="68">
        <v>2208</v>
      </c>
      <c r="H177" t="s">
        <v>128</v>
      </c>
      <c r="I177" s="62">
        <f t="shared" si="5"/>
        <v>2.5049999999999999</v>
      </c>
      <c r="J177">
        <f t="shared" si="4"/>
        <v>2.5049999999999999E-2</v>
      </c>
      <c r="K177" s="3"/>
      <c r="L177" t="s">
        <v>975</v>
      </c>
      <c r="M177" t="s">
        <v>976</v>
      </c>
      <c r="N177" t="s">
        <v>977</v>
      </c>
      <c r="O177" t="s">
        <v>168</v>
      </c>
      <c r="P177" t="s">
        <v>978</v>
      </c>
    </row>
    <row r="178" spans="1:16" ht="27" thickBot="1">
      <c r="A178">
        <v>4519</v>
      </c>
      <c r="B178" s="64" t="s">
        <v>979</v>
      </c>
      <c r="C178" s="68">
        <v>1091</v>
      </c>
      <c r="D178" s="68">
        <v>1265</v>
      </c>
      <c r="E178" s="68">
        <v>1628</v>
      </c>
      <c r="F178" s="68">
        <v>2025</v>
      </c>
      <c r="G178" s="68">
        <v>2208</v>
      </c>
      <c r="H178" t="s">
        <v>214</v>
      </c>
      <c r="I178" s="62">
        <f t="shared" si="5"/>
        <v>2.1684999999999999</v>
      </c>
      <c r="J178">
        <f t="shared" si="4"/>
        <v>2.1684999999999999E-2</v>
      </c>
      <c r="K178" s="3"/>
      <c r="L178" t="s">
        <v>980</v>
      </c>
      <c r="M178" t="s">
        <v>981</v>
      </c>
      <c r="N178" t="s">
        <v>982</v>
      </c>
      <c r="O178" t="s">
        <v>321</v>
      </c>
      <c r="P178" t="s">
        <v>983</v>
      </c>
    </row>
    <row r="179" spans="1:16" ht="16.149999999999999" thickBot="1">
      <c r="A179">
        <v>1522</v>
      </c>
      <c r="B179" s="64" t="s">
        <v>984</v>
      </c>
      <c r="C179" s="68">
        <v>751</v>
      </c>
      <c r="D179" s="68">
        <v>846</v>
      </c>
      <c r="E179" s="68">
        <v>1058</v>
      </c>
      <c r="F179" s="68">
        <v>1322</v>
      </c>
      <c r="G179" s="68">
        <v>1435</v>
      </c>
      <c r="H179" t="s">
        <v>79</v>
      </c>
      <c r="I179" s="62">
        <f t="shared" si="5"/>
        <v>2.004</v>
      </c>
      <c r="J179">
        <f t="shared" si="4"/>
        <v>2.0039999999999999E-2</v>
      </c>
      <c r="K179" s="3"/>
      <c r="L179" t="s">
        <v>985</v>
      </c>
      <c r="M179" t="s">
        <v>747</v>
      </c>
      <c r="N179" t="s">
        <v>986</v>
      </c>
      <c r="O179" t="s">
        <v>90</v>
      </c>
      <c r="P179" t="s">
        <v>987</v>
      </c>
    </row>
    <row r="180" spans="1:16" ht="27" thickBot="1">
      <c r="A180">
        <v>14525</v>
      </c>
      <c r="B180" s="64" t="s">
        <v>988</v>
      </c>
      <c r="C180" s="68">
        <v>715</v>
      </c>
      <c r="D180" s="68">
        <v>837</v>
      </c>
      <c r="E180" s="68">
        <v>1007</v>
      </c>
      <c r="F180" s="68">
        <v>1416</v>
      </c>
      <c r="G180" s="68">
        <v>1441</v>
      </c>
      <c r="H180" t="s">
        <v>100</v>
      </c>
      <c r="I180" s="62">
        <f t="shared" si="5"/>
        <v>2.0516000000000001</v>
      </c>
      <c r="J180">
        <f t="shared" si="4"/>
        <v>2.0516000000000003E-2</v>
      </c>
      <c r="K180" s="3"/>
      <c r="L180" t="s">
        <v>989</v>
      </c>
      <c r="M180" t="s">
        <v>990</v>
      </c>
      <c r="N180" t="s">
        <v>991</v>
      </c>
      <c r="O180" t="s">
        <v>104</v>
      </c>
      <c r="P180" t="s">
        <v>992</v>
      </c>
    </row>
    <row r="181" spans="1:16" ht="27" thickBot="1">
      <c r="A181">
        <v>13528</v>
      </c>
      <c r="B181" s="64" t="s">
        <v>993</v>
      </c>
      <c r="C181" s="68">
        <v>697</v>
      </c>
      <c r="D181" s="68">
        <v>798</v>
      </c>
      <c r="E181" s="68">
        <v>993</v>
      </c>
      <c r="F181" s="68">
        <v>1235</v>
      </c>
      <c r="G181" s="68">
        <v>1347</v>
      </c>
      <c r="H181" t="s">
        <v>114</v>
      </c>
      <c r="I181" s="62">
        <f t="shared" si="5"/>
        <v>2.5352000000000001</v>
      </c>
      <c r="J181">
        <f t="shared" si="4"/>
        <v>2.5352000000000003E-2</v>
      </c>
      <c r="K181" s="3"/>
      <c r="L181" t="s">
        <v>994</v>
      </c>
      <c r="M181" t="s">
        <v>995</v>
      </c>
      <c r="N181" t="s">
        <v>996</v>
      </c>
      <c r="O181" t="s">
        <v>997</v>
      </c>
      <c r="P181" t="s">
        <v>998</v>
      </c>
    </row>
    <row r="182" spans="1:16" ht="27" thickBot="1">
      <c r="A182">
        <v>12531</v>
      </c>
      <c r="B182" s="64" t="s">
        <v>999</v>
      </c>
      <c r="C182" s="68">
        <v>717</v>
      </c>
      <c r="D182" s="68">
        <v>824</v>
      </c>
      <c r="E182" s="68">
        <v>1086</v>
      </c>
      <c r="F182" s="68">
        <v>1358</v>
      </c>
      <c r="G182" s="68">
        <v>1532</v>
      </c>
      <c r="H182" t="s">
        <v>152</v>
      </c>
      <c r="I182" s="62">
        <f t="shared" si="5"/>
        <v>2.4350999999999998</v>
      </c>
      <c r="J182">
        <f t="shared" si="4"/>
        <v>2.4350999999999998E-2</v>
      </c>
      <c r="K182" s="3"/>
      <c r="L182" t="s">
        <v>1000</v>
      </c>
      <c r="M182" t="s">
        <v>1001</v>
      </c>
      <c r="N182" t="s">
        <v>1002</v>
      </c>
      <c r="O182" t="s">
        <v>104</v>
      </c>
      <c r="P182" t="s">
        <v>1003</v>
      </c>
    </row>
    <row r="183" spans="1:16" ht="27" thickBot="1">
      <c r="A183">
        <v>14534</v>
      </c>
      <c r="B183" s="64" t="s">
        <v>1004</v>
      </c>
      <c r="C183" s="68">
        <v>715</v>
      </c>
      <c r="D183" s="68">
        <v>837</v>
      </c>
      <c r="E183" s="68">
        <v>1007</v>
      </c>
      <c r="F183" s="68">
        <v>1416</v>
      </c>
      <c r="G183" s="68">
        <v>1441</v>
      </c>
      <c r="H183" t="s">
        <v>100</v>
      </c>
      <c r="I183" s="62">
        <f t="shared" si="5"/>
        <v>2.3168000000000002</v>
      </c>
      <c r="J183">
        <f t="shared" si="4"/>
        <v>2.3168000000000001E-2</v>
      </c>
      <c r="K183" s="3"/>
      <c r="L183" t="s">
        <v>1005</v>
      </c>
      <c r="M183" t="s">
        <v>1006</v>
      </c>
      <c r="N183" t="s">
        <v>1007</v>
      </c>
      <c r="O183" t="s">
        <v>1008</v>
      </c>
      <c r="P183" t="s">
        <v>1009</v>
      </c>
    </row>
    <row r="184" spans="1:16" ht="27" thickBot="1">
      <c r="A184">
        <v>2537</v>
      </c>
      <c r="B184" s="64" t="s">
        <v>1010</v>
      </c>
      <c r="C184" s="68">
        <v>710</v>
      </c>
      <c r="D184" s="68">
        <v>819</v>
      </c>
      <c r="E184" s="68">
        <v>940</v>
      </c>
      <c r="F184" s="68">
        <v>1270</v>
      </c>
      <c r="G184" s="68">
        <v>1275</v>
      </c>
      <c r="H184" t="s">
        <v>107</v>
      </c>
      <c r="I184" s="62">
        <f t="shared" si="5"/>
        <v>1.9803999999999999</v>
      </c>
      <c r="J184">
        <f t="shared" si="4"/>
        <v>1.9803999999999999E-2</v>
      </c>
      <c r="K184" s="3"/>
      <c r="L184" t="s">
        <v>1011</v>
      </c>
      <c r="M184" t="s">
        <v>1012</v>
      </c>
      <c r="N184" t="s">
        <v>1013</v>
      </c>
      <c r="O184" t="s">
        <v>1014</v>
      </c>
      <c r="P184" t="s">
        <v>1015</v>
      </c>
    </row>
    <row r="185" spans="1:16" ht="16.149999999999999" thickBot="1">
      <c r="A185">
        <v>11540</v>
      </c>
      <c r="B185" s="64" t="s">
        <v>1016</v>
      </c>
      <c r="C185" s="68">
        <v>764</v>
      </c>
      <c r="D185" s="68">
        <v>779</v>
      </c>
      <c r="E185" s="68">
        <v>918</v>
      </c>
      <c r="F185" s="68">
        <v>1252</v>
      </c>
      <c r="G185" s="68">
        <v>1378</v>
      </c>
      <c r="H185" t="s">
        <v>183</v>
      </c>
      <c r="I185" s="62">
        <f t="shared" si="5"/>
        <v>3.1085000000000003</v>
      </c>
      <c r="J185">
        <f t="shared" si="4"/>
        <v>3.1085000000000005E-2</v>
      </c>
      <c r="K185" s="3"/>
      <c r="L185" t="s">
        <v>1017</v>
      </c>
      <c r="M185" t="s">
        <v>1018</v>
      </c>
      <c r="N185" t="s">
        <v>453</v>
      </c>
      <c r="O185" t="s">
        <v>205</v>
      </c>
      <c r="P185" t="s">
        <v>1019</v>
      </c>
    </row>
    <row r="186" spans="1:16" ht="16.149999999999999" thickBot="1">
      <c r="A186">
        <v>11543</v>
      </c>
      <c r="B186" s="64" t="s">
        <v>1020</v>
      </c>
      <c r="C186" s="68">
        <v>764</v>
      </c>
      <c r="D186" s="68">
        <v>779</v>
      </c>
      <c r="E186" s="68">
        <v>918</v>
      </c>
      <c r="F186" s="68">
        <v>1252</v>
      </c>
      <c r="G186" s="68">
        <v>1378</v>
      </c>
      <c r="H186" t="s">
        <v>183</v>
      </c>
      <c r="I186" s="62">
        <f t="shared" si="5"/>
        <v>1.7471999999999999</v>
      </c>
      <c r="J186">
        <f t="shared" si="4"/>
        <v>1.7471999999999998E-2</v>
      </c>
      <c r="K186" s="3"/>
      <c r="L186" t="s">
        <v>1021</v>
      </c>
      <c r="M186" t="s">
        <v>1022</v>
      </c>
      <c r="N186" t="s">
        <v>1023</v>
      </c>
      <c r="O186" t="s">
        <v>241</v>
      </c>
      <c r="P186" t="s">
        <v>1024</v>
      </c>
    </row>
    <row r="187" spans="1:16" ht="27" thickBot="1">
      <c r="A187">
        <v>3546</v>
      </c>
      <c r="B187" s="64" t="s">
        <v>1025</v>
      </c>
      <c r="C187" s="68">
        <v>708</v>
      </c>
      <c r="D187" s="68">
        <v>739</v>
      </c>
      <c r="E187" s="68">
        <v>842</v>
      </c>
      <c r="F187" s="68">
        <v>1047</v>
      </c>
      <c r="G187" s="68">
        <v>1431</v>
      </c>
      <c r="H187" t="s">
        <v>145</v>
      </c>
      <c r="I187" s="62">
        <f t="shared" si="5"/>
        <v>2.274</v>
      </c>
      <c r="J187">
        <f t="shared" si="4"/>
        <v>2.274E-2</v>
      </c>
      <c r="K187" s="3"/>
      <c r="L187" t="s">
        <v>1026</v>
      </c>
      <c r="M187" t="s">
        <v>1027</v>
      </c>
      <c r="N187" t="s">
        <v>1028</v>
      </c>
      <c r="O187" t="s">
        <v>205</v>
      </c>
      <c r="P187" t="s">
        <v>1029</v>
      </c>
    </row>
    <row r="188" spans="1:16" ht="27" thickBot="1">
      <c r="A188">
        <v>1561</v>
      </c>
      <c r="B188" s="64" t="s">
        <v>1030</v>
      </c>
      <c r="C188" s="68">
        <v>751</v>
      </c>
      <c r="D188" s="68">
        <v>846</v>
      </c>
      <c r="E188" s="68">
        <v>1058</v>
      </c>
      <c r="F188" s="68">
        <v>1322</v>
      </c>
      <c r="G188" s="68">
        <v>1435</v>
      </c>
      <c r="H188" t="s">
        <v>79</v>
      </c>
      <c r="I188" s="62">
        <f t="shared" si="5"/>
        <v>1.8446</v>
      </c>
      <c r="J188">
        <f t="shared" si="4"/>
        <v>1.8446000000000001E-2</v>
      </c>
      <c r="K188" s="3"/>
      <c r="L188" t="s">
        <v>1031</v>
      </c>
      <c r="M188" t="s">
        <v>1032</v>
      </c>
      <c r="N188" t="s">
        <v>1033</v>
      </c>
      <c r="O188" t="s">
        <v>348</v>
      </c>
      <c r="P188" t="s">
        <v>1034</v>
      </c>
    </row>
    <row r="189" spans="1:16" ht="27" thickBot="1">
      <c r="A189">
        <v>2564</v>
      </c>
      <c r="B189" s="64" t="s">
        <v>1035</v>
      </c>
      <c r="C189" s="68">
        <v>710</v>
      </c>
      <c r="D189" s="68">
        <v>819</v>
      </c>
      <c r="E189" s="68">
        <v>940</v>
      </c>
      <c r="F189" s="68">
        <v>1270</v>
      </c>
      <c r="G189" s="68">
        <v>1275</v>
      </c>
      <c r="H189" t="s">
        <v>107</v>
      </c>
      <c r="I189" s="62">
        <f t="shared" si="5"/>
        <v>2.2027000000000001</v>
      </c>
      <c r="J189">
        <f t="shared" si="4"/>
        <v>2.2027000000000001E-2</v>
      </c>
      <c r="K189" s="3"/>
      <c r="L189" t="s">
        <v>1036</v>
      </c>
      <c r="M189" t="s">
        <v>1037</v>
      </c>
      <c r="N189" t="s">
        <v>472</v>
      </c>
      <c r="O189" t="s">
        <v>104</v>
      </c>
      <c r="P189" t="s">
        <v>1038</v>
      </c>
    </row>
    <row r="190" spans="1:16" ht="27" thickBot="1">
      <c r="A190">
        <v>2570</v>
      </c>
      <c r="B190" s="64" t="s">
        <v>1039</v>
      </c>
      <c r="C190" s="68">
        <v>710</v>
      </c>
      <c r="D190" s="68">
        <v>819</v>
      </c>
      <c r="E190" s="68">
        <v>940</v>
      </c>
      <c r="F190" s="68">
        <v>1270</v>
      </c>
      <c r="G190" s="68">
        <v>1275</v>
      </c>
      <c r="H190" t="s">
        <v>107</v>
      </c>
      <c r="I190" s="62">
        <f t="shared" si="5"/>
        <v>1.5551999999999999</v>
      </c>
      <c r="J190">
        <f t="shared" si="4"/>
        <v>1.5552E-2</v>
      </c>
      <c r="K190" s="3"/>
      <c r="L190" t="s">
        <v>1040</v>
      </c>
      <c r="M190" t="s">
        <v>1041</v>
      </c>
      <c r="N190" t="s">
        <v>1042</v>
      </c>
      <c r="O190" t="s">
        <v>104</v>
      </c>
      <c r="P190" t="s">
        <v>104</v>
      </c>
    </row>
    <row r="191" spans="1:16" ht="27" thickBot="1">
      <c r="A191">
        <v>2573</v>
      </c>
      <c r="B191" s="64" t="s">
        <v>1043</v>
      </c>
      <c r="C191" s="68">
        <v>710</v>
      </c>
      <c r="D191" s="68">
        <v>819</v>
      </c>
      <c r="E191" s="68">
        <v>940</v>
      </c>
      <c r="F191" s="68">
        <v>1270</v>
      </c>
      <c r="G191" s="68">
        <v>1275</v>
      </c>
      <c r="H191" t="s">
        <v>107</v>
      </c>
      <c r="I191" s="62">
        <f t="shared" si="5"/>
        <v>1.9151</v>
      </c>
      <c r="J191">
        <f t="shared" si="4"/>
        <v>1.9151000000000001E-2</v>
      </c>
      <c r="K191" s="3"/>
      <c r="L191" t="s">
        <v>1044</v>
      </c>
      <c r="M191" t="s">
        <v>1045</v>
      </c>
      <c r="N191" t="s">
        <v>1046</v>
      </c>
      <c r="O191" t="s">
        <v>111</v>
      </c>
      <c r="P191" t="s">
        <v>1047</v>
      </c>
    </row>
    <row r="192" spans="1:16" ht="27" thickBot="1">
      <c r="A192">
        <v>2574</v>
      </c>
      <c r="B192" s="64" t="s">
        <v>1048</v>
      </c>
      <c r="C192" s="68">
        <v>753</v>
      </c>
      <c r="D192" s="68">
        <v>821</v>
      </c>
      <c r="E192" s="68">
        <v>935</v>
      </c>
      <c r="F192" s="68">
        <v>1262</v>
      </c>
      <c r="G192" s="68">
        <v>1267</v>
      </c>
      <c r="H192" t="s">
        <v>107</v>
      </c>
      <c r="I192" s="62">
        <f t="shared" si="5"/>
        <v>1.9384000000000001</v>
      </c>
      <c r="J192">
        <f t="shared" si="4"/>
        <v>1.9384000000000002E-2</v>
      </c>
      <c r="K192" s="3"/>
      <c r="L192" t="s">
        <v>1049</v>
      </c>
      <c r="M192" t="s">
        <v>1050</v>
      </c>
      <c r="N192" t="s">
        <v>103</v>
      </c>
      <c r="O192" t="s">
        <v>111</v>
      </c>
      <c r="P192" t="s">
        <v>1051</v>
      </c>
    </row>
    <row r="193" spans="1:16" ht="16.149999999999999" thickBot="1">
      <c r="A193">
        <v>14576</v>
      </c>
      <c r="B193" s="64" t="s">
        <v>1052</v>
      </c>
      <c r="C193" s="68">
        <v>715</v>
      </c>
      <c r="D193" s="68">
        <v>837</v>
      </c>
      <c r="E193" s="68">
        <v>1007</v>
      </c>
      <c r="F193" s="68">
        <v>1416</v>
      </c>
      <c r="G193" s="68">
        <v>1441</v>
      </c>
      <c r="H193" t="s">
        <v>100</v>
      </c>
      <c r="I193" s="62">
        <f t="shared" si="5"/>
        <v>2.1851000000000003</v>
      </c>
      <c r="J193">
        <f t="shared" si="4"/>
        <v>2.1851000000000002E-2</v>
      </c>
      <c r="K193" s="3"/>
      <c r="L193" t="s">
        <v>1053</v>
      </c>
      <c r="M193" t="s">
        <v>1002</v>
      </c>
      <c r="N193" t="s">
        <v>1054</v>
      </c>
      <c r="O193" t="s">
        <v>199</v>
      </c>
      <c r="P193" t="s">
        <v>1055</v>
      </c>
    </row>
    <row r="194" spans="1:16" ht="27" thickBot="1">
      <c r="A194">
        <v>3579</v>
      </c>
      <c r="B194" s="64" t="s">
        <v>1056</v>
      </c>
      <c r="C194" s="68">
        <v>708</v>
      </c>
      <c r="D194" s="68">
        <v>739</v>
      </c>
      <c r="E194" s="68">
        <v>842</v>
      </c>
      <c r="F194" s="68">
        <v>1047</v>
      </c>
      <c r="G194" s="68">
        <v>1431</v>
      </c>
      <c r="H194" t="s">
        <v>145</v>
      </c>
      <c r="I194" s="62">
        <f t="shared" si="5"/>
        <v>1.7686999999999999</v>
      </c>
      <c r="J194">
        <f t="shared" si="4"/>
        <v>1.7687000000000001E-2</v>
      </c>
      <c r="K194" s="3"/>
      <c r="L194" t="s">
        <v>1057</v>
      </c>
      <c r="M194" t="s">
        <v>1058</v>
      </c>
      <c r="N194" t="s">
        <v>1059</v>
      </c>
      <c r="O194" t="s">
        <v>104</v>
      </c>
      <c r="P194" t="s">
        <v>1060</v>
      </c>
    </row>
    <row r="195" spans="1:16" ht="27" thickBot="1">
      <c r="A195">
        <v>4582</v>
      </c>
      <c r="B195" s="64" t="s">
        <v>1061</v>
      </c>
      <c r="C195" s="68">
        <v>1091</v>
      </c>
      <c r="D195" s="68">
        <v>1265</v>
      </c>
      <c r="E195" s="68">
        <v>1628</v>
      </c>
      <c r="F195" s="68">
        <v>2025</v>
      </c>
      <c r="G195" s="68">
        <v>2208</v>
      </c>
      <c r="H195" t="s">
        <v>214</v>
      </c>
      <c r="I195" s="62">
        <f t="shared" si="5"/>
        <v>1.9554</v>
      </c>
      <c r="J195">
        <f t="shared" si="4"/>
        <v>1.9554000000000002E-2</v>
      </c>
      <c r="K195" s="3"/>
      <c r="L195" t="s">
        <v>1062</v>
      </c>
      <c r="M195" t="s">
        <v>1063</v>
      </c>
      <c r="N195" t="s">
        <v>720</v>
      </c>
      <c r="O195" t="s">
        <v>348</v>
      </c>
      <c r="P195" t="s">
        <v>1064</v>
      </c>
    </row>
    <row r="196" spans="1:16" ht="27" thickBot="1">
      <c r="A196">
        <v>6585</v>
      </c>
      <c r="B196" s="64" t="s">
        <v>1065</v>
      </c>
      <c r="C196" s="68">
        <v>1091</v>
      </c>
      <c r="D196" s="68">
        <v>1265</v>
      </c>
      <c r="E196" s="68">
        <v>1628</v>
      </c>
      <c r="F196" s="68">
        <v>2025</v>
      </c>
      <c r="G196" s="68">
        <v>2208</v>
      </c>
      <c r="H196" t="s">
        <v>128</v>
      </c>
      <c r="I196" s="62">
        <f t="shared" si="5"/>
        <v>1.9402000000000001</v>
      </c>
      <c r="J196">
        <f t="shared" si="4"/>
        <v>1.9402000000000003E-2</v>
      </c>
      <c r="K196" s="3"/>
      <c r="L196" t="s">
        <v>1066</v>
      </c>
      <c r="M196" t="s">
        <v>1067</v>
      </c>
      <c r="N196" t="s">
        <v>1068</v>
      </c>
      <c r="O196" t="s">
        <v>423</v>
      </c>
      <c r="P196" t="s">
        <v>1069</v>
      </c>
    </row>
    <row r="197" spans="1:16" ht="27" thickBot="1">
      <c r="A197">
        <v>1591</v>
      </c>
      <c r="B197" s="64" t="s">
        <v>1070</v>
      </c>
      <c r="C197" s="68">
        <v>751</v>
      </c>
      <c r="D197" s="68">
        <v>846</v>
      </c>
      <c r="E197" s="68">
        <v>1058</v>
      </c>
      <c r="F197" s="68">
        <v>1322</v>
      </c>
      <c r="G197" s="68">
        <v>1435</v>
      </c>
      <c r="H197" t="s">
        <v>79</v>
      </c>
      <c r="I197" s="62">
        <f t="shared" si="5"/>
        <v>2.1579000000000002</v>
      </c>
      <c r="J197">
        <f t="shared" si="4"/>
        <v>2.1579000000000001E-2</v>
      </c>
      <c r="K197" s="3"/>
      <c r="L197" t="s">
        <v>1071</v>
      </c>
      <c r="M197" t="s">
        <v>1072</v>
      </c>
      <c r="N197" t="s">
        <v>1073</v>
      </c>
      <c r="O197" t="s">
        <v>439</v>
      </c>
      <c r="P197" t="s">
        <v>1074</v>
      </c>
    </row>
    <row r="198" spans="1:16" ht="27" thickBot="1">
      <c r="A198">
        <v>11594</v>
      </c>
      <c r="B198" s="64" t="s">
        <v>1075</v>
      </c>
      <c r="C198" s="68">
        <v>764</v>
      </c>
      <c r="D198" s="68">
        <v>779</v>
      </c>
      <c r="E198" s="68">
        <v>918</v>
      </c>
      <c r="F198" s="68">
        <v>1252</v>
      </c>
      <c r="G198" s="68">
        <v>1378</v>
      </c>
      <c r="H198" t="s">
        <v>183</v>
      </c>
      <c r="I198" s="62">
        <f t="shared" si="5"/>
        <v>1.9440999999999999</v>
      </c>
      <c r="J198">
        <f t="shared" si="4"/>
        <v>1.9441E-2</v>
      </c>
      <c r="K198" s="3"/>
      <c r="L198" t="s">
        <v>1076</v>
      </c>
      <c r="M198" t="s">
        <v>1077</v>
      </c>
      <c r="N198" t="s">
        <v>1078</v>
      </c>
      <c r="O198" t="s">
        <v>187</v>
      </c>
      <c r="P198" t="s">
        <v>1079</v>
      </c>
    </row>
    <row r="199" spans="1:16" ht="27" thickBot="1">
      <c r="A199">
        <v>13597</v>
      </c>
      <c r="B199" s="64" t="s">
        <v>1080</v>
      </c>
      <c r="C199" s="68">
        <v>697</v>
      </c>
      <c r="D199" s="68">
        <v>798</v>
      </c>
      <c r="E199" s="68">
        <v>993</v>
      </c>
      <c r="F199" s="68">
        <v>1235</v>
      </c>
      <c r="G199" s="68">
        <v>1347</v>
      </c>
      <c r="H199" t="s">
        <v>114</v>
      </c>
      <c r="I199" s="62">
        <f t="shared" si="5"/>
        <v>2.1316999999999999</v>
      </c>
      <c r="J199">
        <f t="shared" si="4"/>
        <v>2.1316999999999999E-2</v>
      </c>
      <c r="K199" s="3"/>
      <c r="L199" t="s">
        <v>1081</v>
      </c>
      <c r="M199" t="s">
        <v>1082</v>
      </c>
      <c r="N199" t="s">
        <v>1083</v>
      </c>
      <c r="O199" t="s">
        <v>104</v>
      </c>
      <c r="P199" t="s">
        <v>1084</v>
      </c>
    </row>
    <row r="200" spans="1:16" ht="27" thickBot="1">
      <c r="A200">
        <v>4600</v>
      </c>
      <c r="B200" s="64" t="s">
        <v>1085</v>
      </c>
      <c r="C200" s="68">
        <v>1091</v>
      </c>
      <c r="D200" s="68">
        <v>1265</v>
      </c>
      <c r="E200" s="68">
        <v>1628</v>
      </c>
      <c r="F200" s="68">
        <v>2025</v>
      </c>
      <c r="G200" s="68">
        <v>2208</v>
      </c>
      <c r="H200" t="s">
        <v>214</v>
      </c>
      <c r="I200" s="62">
        <f t="shared" si="5"/>
        <v>1.8841999999999999</v>
      </c>
      <c r="J200">
        <f t="shared" si="4"/>
        <v>1.8841999999999998E-2</v>
      </c>
      <c r="K200" s="3"/>
      <c r="L200" t="s">
        <v>1086</v>
      </c>
      <c r="M200" t="s">
        <v>1087</v>
      </c>
      <c r="N200" t="s">
        <v>173</v>
      </c>
      <c r="O200" t="s">
        <v>348</v>
      </c>
      <c r="P200" t="s">
        <v>1088</v>
      </c>
    </row>
    <row r="201" spans="1:16" ht="27" thickBot="1">
      <c r="A201">
        <v>7603</v>
      </c>
      <c r="B201" s="64" t="s">
        <v>1089</v>
      </c>
      <c r="C201" s="68">
        <v>1091</v>
      </c>
      <c r="D201" s="68">
        <v>1265</v>
      </c>
      <c r="E201" s="68">
        <v>1628</v>
      </c>
      <c r="F201" s="68">
        <v>2025</v>
      </c>
      <c r="G201" s="68">
        <v>2208</v>
      </c>
      <c r="H201" t="s">
        <v>93</v>
      </c>
      <c r="I201" s="62">
        <f t="shared" si="5"/>
        <v>1.8278999999999999</v>
      </c>
      <c r="J201">
        <f t="shared" ref="J201:J264" si="6">I201*0.01</f>
        <v>1.8279E-2</v>
      </c>
      <c r="K201" s="3"/>
      <c r="L201" t="s">
        <v>1090</v>
      </c>
      <c r="M201" t="s">
        <v>1091</v>
      </c>
      <c r="N201" t="s">
        <v>1092</v>
      </c>
      <c r="O201" t="s">
        <v>241</v>
      </c>
      <c r="P201" t="s">
        <v>1093</v>
      </c>
    </row>
    <row r="202" spans="1:16" ht="27" thickBot="1">
      <c r="A202">
        <v>14606</v>
      </c>
      <c r="B202" s="64" t="s">
        <v>1094</v>
      </c>
      <c r="C202" s="68">
        <v>715</v>
      </c>
      <c r="D202" s="68">
        <v>837</v>
      </c>
      <c r="E202" s="68">
        <v>1007</v>
      </c>
      <c r="F202" s="68">
        <v>1416</v>
      </c>
      <c r="G202" s="68">
        <v>1441</v>
      </c>
      <c r="H202" t="s">
        <v>100</v>
      </c>
      <c r="I202" s="62">
        <f t="shared" si="5"/>
        <v>3.3181000000000003</v>
      </c>
      <c r="J202">
        <f t="shared" si="6"/>
        <v>3.3181000000000002E-2</v>
      </c>
      <c r="K202" s="3"/>
      <c r="L202" t="s">
        <v>1095</v>
      </c>
      <c r="M202" t="s">
        <v>1096</v>
      </c>
      <c r="N202" t="s">
        <v>1097</v>
      </c>
      <c r="O202" t="s">
        <v>1098</v>
      </c>
      <c r="P202" t="s">
        <v>1099</v>
      </c>
    </row>
    <row r="203" spans="1:16" ht="27" thickBot="1">
      <c r="A203">
        <v>6549</v>
      </c>
      <c r="B203" s="64" t="s">
        <v>1100</v>
      </c>
      <c r="C203" s="68">
        <v>1091</v>
      </c>
      <c r="D203" s="68">
        <v>1265</v>
      </c>
      <c r="E203" s="68">
        <v>1628</v>
      </c>
      <c r="F203" s="68">
        <v>2025</v>
      </c>
      <c r="G203" s="68">
        <v>2208</v>
      </c>
      <c r="H203" t="s">
        <v>128</v>
      </c>
      <c r="I203" s="62">
        <f t="shared" si="5"/>
        <v>2.2488999999999999</v>
      </c>
      <c r="J203">
        <f t="shared" si="6"/>
        <v>2.2488999999999999E-2</v>
      </c>
      <c r="K203" s="3"/>
      <c r="L203" t="s">
        <v>1101</v>
      </c>
      <c r="M203" t="s">
        <v>1102</v>
      </c>
      <c r="N203" t="s">
        <v>1103</v>
      </c>
      <c r="O203" t="s">
        <v>168</v>
      </c>
      <c r="P203" t="s">
        <v>1104</v>
      </c>
    </row>
    <row r="204" spans="1:16" ht="27" thickBot="1">
      <c r="A204">
        <v>6552</v>
      </c>
      <c r="B204" s="64" t="s">
        <v>1105</v>
      </c>
      <c r="C204" s="68">
        <v>1091</v>
      </c>
      <c r="D204" s="68">
        <v>1265</v>
      </c>
      <c r="E204" s="68">
        <v>1628</v>
      </c>
      <c r="F204" s="68">
        <v>2025</v>
      </c>
      <c r="G204" s="68">
        <v>2208</v>
      </c>
      <c r="H204" t="s">
        <v>128</v>
      </c>
      <c r="I204" s="62">
        <f t="shared" si="5"/>
        <v>1.9065000000000001</v>
      </c>
      <c r="J204">
        <f t="shared" si="6"/>
        <v>1.9065000000000002E-2</v>
      </c>
      <c r="K204" s="3"/>
      <c r="L204" t="s">
        <v>1106</v>
      </c>
      <c r="M204" t="s">
        <v>1107</v>
      </c>
      <c r="N204" t="s">
        <v>1108</v>
      </c>
      <c r="O204" t="s">
        <v>162</v>
      </c>
      <c r="P204" t="s">
        <v>1109</v>
      </c>
    </row>
    <row r="205" spans="1:16" ht="27" thickBot="1">
      <c r="A205">
        <v>4555</v>
      </c>
      <c r="B205" s="64" t="s">
        <v>1110</v>
      </c>
      <c r="C205" s="68">
        <v>1091</v>
      </c>
      <c r="D205" s="68">
        <v>1265</v>
      </c>
      <c r="E205" s="68">
        <v>1628</v>
      </c>
      <c r="F205" s="68">
        <v>2025</v>
      </c>
      <c r="G205" s="68">
        <v>2208</v>
      </c>
      <c r="H205" t="s">
        <v>214</v>
      </c>
      <c r="I205" s="62">
        <f t="shared" si="5"/>
        <v>1.8126</v>
      </c>
      <c r="J205">
        <f t="shared" si="6"/>
        <v>1.8126E-2</v>
      </c>
      <c r="K205" s="3"/>
      <c r="L205" t="s">
        <v>1111</v>
      </c>
      <c r="M205" t="s">
        <v>472</v>
      </c>
      <c r="N205" t="s">
        <v>1112</v>
      </c>
      <c r="O205" t="s">
        <v>104</v>
      </c>
      <c r="P205" t="s">
        <v>1113</v>
      </c>
    </row>
    <row r="206" spans="1:16" ht="27" thickBot="1">
      <c r="A206">
        <v>3558</v>
      </c>
      <c r="B206" s="64" t="s">
        <v>1114</v>
      </c>
      <c r="C206" s="68">
        <v>708</v>
      </c>
      <c r="D206" s="68">
        <v>739</v>
      </c>
      <c r="E206" s="68">
        <v>842</v>
      </c>
      <c r="F206" s="68">
        <v>1047</v>
      </c>
      <c r="G206" s="68">
        <v>1431</v>
      </c>
      <c r="H206" t="s">
        <v>145</v>
      </c>
      <c r="I206" s="62">
        <f t="shared" ref="I206:I268" si="7">N206+O206+P206</f>
        <v>2.4996999999999998</v>
      </c>
      <c r="J206">
        <f t="shared" si="6"/>
        <v>2.4996999999999998E-2</v>
      </c>
      <c r="K206" s="3"/>
      <c r="L206" t="s">
        <v>1115</v>
      </c>
      <c r="M206" t="s">
        <v>1116</v>
      </c>
      <c r="N206" t="s">
        <v>1117</v>
      </c>
      <c r="O206" t="s">
        <v>168</v>
      </c>
      <c r="P206" t="s">
        <v>1118</v>
      </c>
    </row>
    <row r="207" spans="1:16" ht="27" thickBot="1">
      <c r="A207">
        <v>2609</v>
      </c>
      <c r="B207" s="64" t="s">
        <v>1119</v>
      </c>
      <c r="C207" s="68">
        <v>710</v>
      </c>
      <c r="D207" s="68">
        <v>819</v>
      </c>
      <c r="E207" s="68">
        <v>940</v>
      </c>
      <c r="F207" s="68">
        <v>1270</v>
      </c>
      <c r="G207" s="68">
        <v>1275</v>
      </c>
      <c r="H207" t="s">
        <v>107</v>
      </c>
      <c r="I207" s="62">
        <f t="shared" si="7"/>
        <v>2.3289999999999997</v>
      </c>
      <c r="J207">
        <f t="shared" si="6"/>
        <v>2.3289999999999998E-2</v>
      </c>
      <c r="K207" s="3"/>
      <c r="L207" t="s">
        <v>1120</v>
      </c>
      <c r="M207" t="s">
        <v>1121</v>
      </c>
      <c r="N207" t="s">
        <v>1122</v>
      </c>
      <c r="O207" t="s">
        <v>104</v>
      </c>
      <c r="P207" t="s">
        <v>1123</v>
      </c>
    </row>
    <row r="208" spans="1:16" ht="27" thickBot="1">
      <c r="A208">
        <v>3612</v>
      </c>
      <c r="B208" s="64" t="s">
        <v>1124</v>
      </c>
      <c r="C208" s="68">
        <v>708</v>
      </c>
      <c r="D208" s="68">
        <v>739</v>
      </c>
      <c r="E208" s="68">
        <v>842</v>
      </c>
      <c r="F208" s="68">
        <v>1047</v>
      </c>
      <c r="G208" s="68">
        <v>1431</v>
      </c>
      <c r="H208" t="s">
        <v>145</v>
      </c>
      <c r="I208" s="62">
        <f t="shared" si="7"/>
        <v>2.3071000000000002</v>
      </c>
      <c r="J208">
        <f t="shared" si="6"/>
        <v>2.3071000000000001E-2</v>
      </c>
      <c r="K208" s="3"/>
      <c r="L208" t="s">
        <v>1125</v>
      </c>
      <c r="M208" t="s">
        <v>1126</v>
      </c>
      <c r="N208" t="s">
        <v>1127</v>
      </c>
      <c r="O208" t="s">
        <v>104</v>
      </c>
      <c r="P208" t="s">
        <v>1128</v>
      </c>
    </row>
    <row r="209" spans="1:16" ht="27" thickBot="1">
      <c r="A209">
        <v>1615</v>
      </c>
      <c r="B209" s="64" t="s">
        <v>1129</v>
      </c>
      <c r="C209" s="68">
        <v>751</v>
      </c>
      <c r="D209" s="68">
        <v>846</v>
      </c>
      <c r="E209" s="68">
        <v>1058</v>
      </c>
      <c r="F209" s="68">
        <v>1322</v>
      </c>
      <c r="G209" s="68">
        <v>1435</v>
      </c>
      <c r="H209" t="s">
        <v>79</v>
      </c>
      <c r="I209" s="62">
        <f t="shared" si="7"/>
        <v>1.9278999999999997</v>
      </c>
      <c r="J209">
        <f t="shared" si="6"/>
        <v>1.9278999999999998E-2</v>
      </c>
      <c r="K209" s="3"/>
      <c r="L209" t="s">
        <v>1130</v>
      </c>
      <c r="M209" t="s">
        <v>1131</v>
      </c>
      <c r="N209" t="s">
        <v>1132</v>
      </c>
      <c r="O209" t="s">
        <v>241</v>
      </c>
      <c r="P209" t="s">
        <v>1133</v>
      </c>
    </row>
    <row r="210" spans="1:16" ht="27" thickBot="1">
      <c r="A210">
        <v>14618</v>
      </c>
      <c r="B210" s="64" t="s">
        <v>1134</v>
      </c>
      <c r="C210" s="68">
        <v>715</v>
      </c>
      <c r="D210" s="68">
        <v>837</v>
      </c>
      <c r="E210" s="68">
        <v>1007</v>
      </c>
      <c r="F210" s="68">
        <v>1416</v>
      </c>
      <c r="G210" s="68">
        <v>1441</v>
      </c>
      <c r="H210" t="s">
        <v>100</v>
      </c>
      <c r="I210" s="62">
        <f t="shared" si="7"/>
        <v>1.9200000000000002</v>
      </c>
      <c r="J210">
        <f t="shared" si="6"/>
        <v>1.9200000000000002E-2</v>
      </c>
      <c r="K210" s="3"/>
      <c r="L210" t="s">
        <v>1135</v>
      </c>
      <c r="M210" t="s">
        <v>1018</v>
      </c>
      <c r="N210" t="s">
        <v>1136</v>
      </c>
      <c r="O210" t="s">
        <v>83</v>
      </c>
      <c r="P210" t="s">
        <v>1137</v>
      </c>
    </row>
    <row r="211" spans="1:16" ht="16.149999999999999" thickBot="1">
      <c r="A211">
        <v>8621</v>
      </c>
      <c r="B211" s="64" t="s">
        <v>1138</v>
      </c>
      <c r="C211" s="68">
        <v>788</v>
      </c>
      <c r="D211" s="68">
        <v>793</v>
      </c>
      <c r="E211" s="68">
        <v>1016</v>
      </c>
      <c r="F211" s="68">
        <v>1264</v>
      </c>
      <c r="G211" s="68">
        <v>1378</v>
      </c>
      <c r="H211" t="s">
        <v>171</v>
      </c>
      <c r="I211" s="62">
        <f t="shared" si="7"/>
        <v>1.7874000000000001</v>
      </c>
      <c r="J211">
        <f t="shared" si="6"/>
        <v>1.7874000000000001E-2</v>
      </c>
      <c r="K211" s="3"/>
      <c r="L211" t="s">
        <v>1139</v>
      </c>
      <c r="M211" t="s">
        <v>1140</v>
      </c>
      <c r="N211" t="s">
        <v>1141</v>
      </c>
      <c r="O211" t="s">
        <v>104</v>
      </c>
      <c r="P211" t="s">
        <v>1142</v>
      </c>
    </row>
    <row r="212" spans="1:16" ht="27" thickBot="1">
      <c r="A212">
        <v>9624</v>
      </c>
      <c r="B212" s="64" t="s">
        <v>1143</v>
      </c>
      <c r="C212" s="68">
        <v>740</v>
      </c>
      <c r="D212" s="68">
        <v>745</v>
      </c>
      <c r="E212" s="68">
        <v>982</v>
      </c>
      <c r="F212" s="68">
        <v>1250</v>
      </c>
      <c r="G212" s="68">
        <v>1352</v>
      </c>
      <c r="H212" t="s">
        <v>220</v>
      </c>
      <c r="I212" s="62">
        <f t="shared" si="7"/>
        <v>2.2359</v>
      </c>
      <c r="J212">
        <f t="shared" si="6"/>
        <v>2.2359E-2</v>
      </c>
      <c r="K212" s="3"/>
      <c r="L212" t="s">
        <v>1144</v>
      </c>
      <c r="M212" t="s">
        <v>1145</v>
      </c>
      <c r="N212" t="s">
        <v>548</v>
      </c>
      <c r="O212" t="s">
        <v>187</v>
      </c>
      <c r="P212" t="s">
        <v>1146</v>
      </c>
    </row>
    <row r="213" spans="1:16" ht="27" thickBot="1">
      <c r="A213">
        <v>13627</v>
      </c>
      <c r="B213" s="64" t="s">
        <v>1147</v>
      </c>
      <c r="C213" s="68">
        <v>697</v>
      </c>
      <c r="D213" s="68">
        <v>798</v>
      </c>
      <c r="E213" s="68">
        <v>993</v>
      </c>
      <c r="F213" s="68">
        <v>1235</v>
      </c>
      <c r="G213" s="68">
        <v>1347</v>
      </c>
      <c r="H213" t="s">
        <v>114</v>
      </c>
      <c r="I213" s="62">
        <f t="shared" si="7"/>
        <v>1.6752</v>
      </c>
      <c r="J213">
        <f t="shared" si="6"/>
        <v>1.6752E-2</v>
      </c>
      <c r="K213" s="3"/>
      <c r="L213" t="s">
        <v>1148</v>
      </c>
      <c r="M213" t="s">
        <v>1149</v>
      </c>
      <c r="N213" t="s">
        <v>1150</v>
      </c>
      <c r="O213" t="s">
        <v>500</v>
      </c>
      <c r="P213" t="s">
        <v>1151</v>
      </c>
    </row>
    <row r="214" spans="1:16" ht="27" thickBot="1">
      <c r="A214">
        <v>11630</v>
      </c>
      <c r="B214" s="64" t="s">
        <v>1152</v>
      </c>
      <c r="C214" s="68">
        <v>764</v>
      </c>
      <c r="D214" s="68">
        <v>779</v>
      </c>
      <c r="E214" s="68">
        <v>918</v>
      </c>
      <c r="F214" s="68">
        <v>1252</v>
      </c>
      <c r="G214" s="68">
        <v>1378</v>
      </c>
      <c r="H214" t="s">
        <v>183</v>
      </c>
      <c r="I214" s="62">
        <f t="shared" si="7"/>
        <v>1.8047000000000002</v>
      </c>
      <c r="J214">
        <f t="shared" si="6"/>
        <v>1.8047000000000004E-2</v>
      </c>
      <c r="K214" s="3"/>
      <c r="L214" t="s">
        <v>1153</v>
      </c>
      <c r="M214" t="s">
        <v>1154</v>
      </c>
      <c r="N214" t="s">
        <v>1155</v>
      </c>
      <c r="O214" t="s">
        <v>149</v>
      </c>
      <c r="P214" t="s">
        <v>1156</v>
      </c>
    </row>
    <row r="215" spans="1:16" ht="27" thickBot="1">
      <c r="A215">
        <v>2633</v>
      </c>
      <c r="B215" s="64" t="s">
        <v>1157</v>
      </c>
      <c r="C215" s="68">
        <v>710</v>
      </c>
      <c r="D215" s="68">
        <v>819</v>
      </c>
      <c r="E215" s="68">
        <v>940</v>
      </c>
      <c r="F215" s="68">
        <v>1270</v>
      </c>
      <c r="G215" s="68">
        <v>1275</v>
      </c>
      <c r="H215" t="s">
        <v>107</v>
      </c>
      <c r="I215" s="62">
        <f t="shared" si="7"/>
        <v>2.0221</v>
      </c>
      <c r="J215">
        <f t="shared" si="6"/>
        <v>2.0220999999999999E-2</v>
      </c>
      <c r="K215" s="3"/>
      <c r="L215" t="s">
        <v>1158</v>
      </c>
      <c r="M215" t="s">
        <v>1159</v>
      </c>
      <c r="N215" t="s">
        <v>1160</v>
      </c>
      <c r="O215" t="s">
        <v>309</v>
      </c>
      <c r="P215" t="s">
        <v>1161</v>
      </c>
    </row>
    <row r="216" spans="1:16" ht="27" thickBot="1">
      <c r="A216">
        <v>3636</v>
      </c>
      <c r="B216" s="64" t="s">
        <v>1162</v>
      </c>
      <c r="C216" s="68">
        <v>708</v>
      </c>
      <c r="D216" s="68">
        <v>739</v>
      </c>
      <c r="E216" s="68">
        <v>842</v>
      </c>
      <c r="F216" s="68">
        <v>1047</v>
      </c>
      <c r="G216" s="68">
        <v>1431</v>
      </c>
      <c r="H216" t="s">
        <v>145</v>
      </c>
      <c r="I216" s="62">
        <f t="shared" si="7"/>
        <v>2.323</v>
      </c>
      <c r="J216">
        <f t="shared" si="6"/>
        <v>2.3230000000000001E-2</v>
      </c>
      <c r="K216" s="3"/>
      <c r="L216" t="s">
        <v>1163</v>
      </c>
      <c r="M216" t="s">
        <v>1164</v>
      </c>
      <c r="N216" t="s">
        <v>1165</v>
      </c>
      <c r="O216" t="s">
        <v>193</v>
      </c>
      <c r="P216" t="s">
        <v>1166</v>
      </c>
    </row>
    <row r="217" spans="1:16" ht="27" thickBot="1">
      <c r="A217">
        <v>6639</v>
      </c>
      <c r="B217" s="64" t="s">
        <v>1167</v>
      </c>
      <c r="C217" s="68">
        <v>1091</v>
      </c>
      <c r="D217" s="68">
        <v>1265</v>
      </c>
      <c r="E217" s="68">
        <v>1628</v>
      </c>
      <c r="F217" s="68">
        <v>2025</v>
      </c>
      <c r="G217" s="68">
        <v>2208</v>
      </c>
      <c r="H217" t="s">
        <v>128</v>
      </c>
      <c r="I217" s="62">
        <f t="shared" si="7"/>
        <v>1.6530999999999998</v>
      </c>
      <c r="J217">
        <f t="shared" si="6"/>
        <v>1.6530999999999997E-2</v>
      </c>
      <c r="K217" s="3"/>
      <c r="L217" t="s">
        <v>1168</v>
      </c>
      <c r="M217" t="s">
        <v>1169</v>
      </c>
      <c r="N217" t="s">
        <v>1170</v>
      </c>
      <c r="O217" t="s">
        <v>1171</v>
      </c>
      <c r="P217" t="s">
        <v>1172</v>
      </c>
    </row>
    <row r="218" spans="1:16" ht="16.149999999999999" thickBot="1">
      <c r="A218">
        <v>9642</v>
      </c>
      <c r="B218" s="64" t="s">
        <v>1173</v>
      </c>
      <c r="C218" s="68">
        <v>740</v>
      </c>
      <c r="D218" s="68">
        <v>745</v>
      </c>
      <c r="E218" s="68">
        <v>982</v>
      </c>
      <c r="F218" s="68">
        <v>1250</v>
      </c>
      <c r="G218" s="68">
        <v>1352</v>
      </c>
      <c r="H218" t="s">
        <v>220</v>
      </c>
      <c r="I218" s="62">
        <f t="shared" si="7"/>
        <v>2.2086000000000001</v>
      </c>
      <c r="J218">
        <f t="shared" si="6"/>
        <v>2.2086000000000001E-2</v>
      </c>
      <c r="K218" s="3"/>
      <c r="L218" t="s">
        <v>1174</v>
      </c>
      <c r="M218" t="s">
        <v>1175</v>
      </c>
      <c r="N218" t="s">
        <v>1176</v>
      </c>
      <c r="O218" t="s">
        <v>97</v>
      </c>
      <c r="P218" t="s">
        <v>1177</v>
      </c>
    </row>
    <row r="219" spans="1:16" ht="27" thickBot="1">
      <c r="A219">
        <v>11645</v>
      </c>
      <c r="B219" s="64" t="s">
        <v>1178</v>
      </c>
      <c r="C219" s="68">
        <v>764</v>
      </c>
      <c r="D219" s="68">
        <v>779</v>
      </c>
      <c r="E219" s="68">
        <v>918</v>
      </c>
      <c r="F219" s="68">
        <v>1252</v>
      </c>
      <c r="G219" s="68">
        <v>1378</v>
      </c>
      <c r="H219" t="s">
        <v>183</v>
      </c>
      <c r="I219" s="62">
        <f t="shared" si="7"/>
        <v>2.1854</v>
      </c>
      <c r="J219">
        <f t="shared" si="6"/>
        <v>2.1854000000000002E-2</v>
      </c>
      <c r="K219" s="3"/>
      <c r="L219" t="s">
        <v>1179</v>
      </c>
      <c r="M219" t="s">
        <v>1180</v>
      </c>
      <c r="N219" t="s">
        <v>1181</v>
      </c>
      <c r="O219" t="s">
        <v>277</v>
      </c>
      <c r="P219" t="s">
        <v>1182</v>
      </c>
    </row>
    <row r="220" spans="1:16" ht="27" thickBot="1">
      <c r="A220">
        <v>9648</v>
      </c>
      <c r="B220" s="64" t="s">
        <v>1183</v>
      </c>
      <c r="C220" s="68">
        <v>740</v>
      </c>
      <c r="D220" s="68">
        <v>745</v>
      </c>
      <c r="E220" s="68">
        <v>982</v>
      </c>
      <c r="F220" s="68">
        <v>1250</v>
      </c>
      <c r="G220" s="68">
        <v>1352</v>
      </c>
      <c r="H220" t="s">
        <v>220</v>
      </c>
      <c r="I220" s="62">
        <f t="shared" si="7"/>
        <v>2.2277</v>
      </c>
      <c r="J220">
        <f t="shared" si="6"/>
        <v>2.2277000000000002E-2</v>
      </c>
      <c r="K220" s="3"/>
      <c r="L220" t="s">
        <v>1184</v>
      </c>
      <c r="M220" t="s">
        <v>1185</v>
      </c>
      <c r="N220" t="s">
        <v>1186</v>
      </c>
      <c r="O220" t="s">
        <v>1187</v>
      </c>
      <c r="P220" t="s">
        <v>1188</v>
      </c>
    </row>
    <row r="221" spans="1:16" ht="27" thickBot="1">
      <c r="A221">
        <v>13651</v>
      </c>
      <c r="B221" s="64" t="s">
        <v>1189</v>
      </c>
      <c r="C221" s="68">
        <v>697</v>
      </c>
      <c r="D221" s="68">
        <v>798</v>
      </c>
      <c r="E221" s="68">
        <v>993</v>
      </c>
      <c r="F221" s="68">
        <v>1235</v>
      </c>
      <c r="G221" s="68">
        <v>1347</v>
      </c>
      <c r="H221" t="s">
        <v>114</v>
      </c>
      <c r="I221" s="62">
        <f t="shared" si="7"/>
        <v>2.1392000000000002</v>
      </c>
      <c r="J221">
        <f t="shared" si="6"/>
        <v>2.1392000000000001E-2</v>
      </c>
      <c r="K221" s="3"/>
      <c r="L221" t="s">
        <v>1190</v>
      </c>
      <c r="M221" t="s">
        <v>1191</v>
      </c>
      <c r="N221" t="s">
        <v>1192</v>
      </c>
      <c r="O221" t="s">
        <v>1193</v>
      </c>
      <c r="P221" t="s">
        <v>1194</v>
      </c>
    </row>
    <row r="222" spans="1:16" ht="16.149999999999999" thickBot="1">
      <c r="A222">
        <v>10654</v>
      </c>
      <c r="B222" s="64" t="s">
        <v>1195</v>
      </c>
      <c r="C222" s="68">
        <v>592</v>
      </c>
      <c r="D222" s="68">
        <v>688</v>
      </c>
      <c r="E222" s="68">
        <v>784</v>
      </c>
      <c r="F222" s="68">
        <v>1066</v>
      </c>
      <c r="G222" s="68">
        <v>1222</v>
      </c>
      <c r="H222" t="s">
        <v>86</v>
      </c>
      <c r="I222" s="62">
        <f t="shared" si="7"/>
        <v>1.7430000000000001</v>
      </c>
      <c r="J222">
        <f t="shared" si="6"/>
        <v>1.7430000000000001E-2</v>
      </c>
      <c r="K222" s="3"/>
      <c r="L222" t="s">
        <v>1196</v>
      </c>
      <c r="M222" t="s">
        <v>679</v>
      </c>
      <c r="N222" t="s">
        <v>1197</v>
      </c>
      <c r="O222" t="s">
        <v>1198</v>
      </c>
      <c r="P222" t="s">
        <v>1199</v>
      </c>
    </row>
    <row r="223" spans="1:16" ht="27" thickBot="1">
      <c r="A223">
        <v>9657</v>
      </c>
      <c r="B223" s="64" t="s">
        <v>1200</v>
      </c>
      <c r="C223" s="68">
        <v>740</v>
      </c>
      <c r="D223" s="68">
        <v>745</v>
      </c>
      <c r="E223" s="68">
        <v>982</v>
      </c>
      <c r="F223" s="68">
        <v>1250</v>
      </c>
      <c r="G223" s="68">
        <v>1352</v>
      </c>
      <c r="H223" t="s">
        <v>220</v>
      </c>
      <c r="I223" s="62">
        <f t="shared" si="7"/>
        <v>2.3077000000000001</v>
      </c>
      <c r="J223">
        <f t="shared" si="6"/>
        <v>2.3077E-2</v>
      </c>
      <c r="K223" s="3"/>
      <c r="L223" t="s">
        <v>1201</v>
      </c>
      <c r="M223" t="s">
        <v>1202</v>
      </c>
      <c r="N223" t="s">
        <v>699</v>
      </c>
      <c r="O223" t="s">
        <v>1203</v>
      </c>
      <c r="P223" t="s">
        <v>1204</v>
      </c>
    </row>
    <row r="224" spans="1:16" ht="27" thickBot="1">
      <c r="A224">
        <v>4660</v>
      </c>
      <c r="B224" s="64" t="s">
        <v>1205</v>
      </c>
      <c r="C224" s="68">
        <v>1091</v>
      </c>
      <c r="D224" s="68">
        <v>1265</v>
      </c>
      <c r="E224" s="68">
        <v>1628</v>
      </c>
      <c r="F224" s="68">
        <v>2025</v>
      </c>
      <c r="G224" s="68">
        <v>2208</v>
      </c>
      <c r="H224" t="s">
        <v>214</v>
      </c>
      <c r="I224" s="62">
        <f t="shared" si="7"/>
        <v>1.9414999999999998</v>
      </c>
      <c r="J224">
        <f t="shared" si="6"/>
        <v>1.9414999999999998E-2</v>
      </c>
      <c r="K224" s="3"/>
      <c r="L224" t="s">
        <v>1206</v>
      </c>
      <c r="M224" t="s">
        <v>1207</v>
      </c>
      <c r="N224" t="s">
        <v>1208</v>
      </c>
      <c r="O224" t="s">
        <v>1209</v>
      </c>
      <c r="P224" t="s">
        <v>1210</v>
      </c>
    </row>
    <row r="225" spans="1:16" ht="27" thickBot="1">
      <c r="A225">
        <v>1663</v>
      </c>
      <c r="B225" s="64" t="s">
        <v>1211</v>
      </c>
      <c r="C225" s="68">
        <v>751</v>
      </c>
      <c r="D225" s="68">
        <v>846</v>
      </c>
      <c r="E225" s="68">
        <v>1058</v>
      </c>
      <c r="F225" s="68">
        <v>1322</v>
      </c>
      <c r="G225" s="68">
        <v>1435</v>
      </c>
      <c r="H225" t="s">
        <v>79</v>
      </c>
      <c r="I225" s="62">
        <f t="shared" si="7"/>
        <v>2.3219000000000003</v>
      </c>
      <c r="J225">
        <f t="shared" si="6"/>
        <v>2.3219000000000004E-2</v>
      </c>
      <c r="K225" s="3"/>
      <c r="L225" t="s">
        <v>1212</v>
      </c>
      <c r="M225" t="s">
        <v>1213</v>
      </c>
      <c r="N225" t="s">
        <v>1155</v>
      </c>
      <c r="O225" t="s">
        <v>1214</v>
      </c>
      <c r="P225" t="s">
        <v>1215</v>
      </c>
    </row>
    <row r="226" spans="1:16" ht="27" thickBot="1">
      <c r="A226">
        <v>13666</v>
      </c>
      <c r="B226" s="64" t="s">
        <v>1216</v>
      </c>
      <c r="C226" s="68">
        <v>697</v>
      </c>
      <c r="D226" s="68">
        <v>798</v>
      </c>
      <c r="E226" s="68">
        <v>993</v>
      </c>
      <c r="F226" s="68">
        <v>1235</v>
      </c>
      <c r="G226" s="68">
        <v>1347</v>
      </c>
      <c r="H226" t="s">
        <v>114</v>
      </c>
      <c r="I226" s="62">
        <f t="shared" si="7"/>
        <v>2.1164000000000001</v>
      </c>
      <c r="J226">
        <f t="shared" si="6"/>
        <v>2.1164000000000002E-2</v>
      </c>
      <c r="K226" s="3"/>
      <c r="L226" t="s">
        <v>1217</v>
      </c>
      <c r="M226" t="s">
        <v>1218</v>
      </c>
      <c r="N226" t="s">
        <v>1219</v>
      </c>
      <c r="O226" t="s">
        <v>168</v>
      </c>
      <c r="P226" t="s">
        <v>1220</v>
      </c>
    </row>
    <row r="227" spans="1:16" ht="27" thickBot="1">
      <c r="A227">
        <v>9669</v>
      </c>
      <c r="B227" s="64" t="s">
        <v>1221</v>
      </c>
      <c r="C227" s="68">
        <v>740</v>
      </c>
      <c r="D227" s="68">
        <v>745</v>
      </c>
      <c r="E227" s="68">
        <v>982</v>
      </c>
      <c r="F227" s="68">
        <v>1250</v>
      </c>
      <c r="G227" s="68">
        <v>1352</v>
      </c>
      <c r="H227" t="s">
        <v>220</v>
      </c>
      <c r="I227" s="62">
        <f t="shared" si="7"/>
        <v>2.5641999999999996</v>
      </c>
      <c r="J227">
        <f t="shared" si="6"/>
        <v>2.5641999999999998E-2</v>
      </c>
      <c r="K227" s="3"/>
      <c r="L227" t="s">
        <v>1222</v>
      </c>
      <c r="M227" t="s">
        <v>1223</v>
      </c>
      <c r="N227" t="s">
        <v>1224</v>
      </c>
      <c r="O227" t="s">
        <v>1225</v>
      </c>
      <c r="P227" t="s">
        <v>1226</v>
      </c>
    </row>
    <row r="228" spans="1:16" ht="16.149999999999999" thickBot="1">
      <c r="A228">
        <v>5672</v>
      </c>
      <c r="B228" s="64" t="s">
        <v>1227</v>
      </c>
      <c r="C228" s="68">
        <v>560</v>
      </c>
      <c r="D228" s="68">
        <v>583</v>
      </c>
      <c r="E228" s="68">
        <v>741</v>
      </c>
      <c r="F228" s="68">
        <v>985</v>
      </c>
      <c r="G228" s="68">
        <v>1026</v>
      </c>
      <c r="H228" t="s">
        <v>120</v>
      </c>
      <c r="I228" s="62">
        <f t="shared" si="7"/>
        <v>1.6180999999999999</v>
      </c>
      <c r="J228">
        <f t="shared" si="6"/>
        <v>1.6180999999999997E-2</v>
      </c>
      <c r="K228" s="3"/>
      <c r="L228" t="s">
        <v>1228</v>
      </c>
      <c r="M228" t="s">
        <v>1229</v>
      </c>
      <c r="N228" t="s">
        <v>1230</v>
      </c>
      <c r="O228" t="s">
        <v>259</v>
      </c>
      <c r="P228" t="s">
        <v>1231</v>
      </c>
    </row>
    <row r="229" spans="1:16" ht="27" thickBot="1">
      <c r="A229">
        <v>12675</v>
      </c>
      <c r="B229" s="64" t="s">
        <v>1232</v>
      </c>
      <c r="C229" s="68">
        <v>717</v>
      </c>
      <c r="D229" s="68">
        <v>824</v>
      </c>
      <c r="E229" s="68">
        <v>1086</v>
      </c>
      <c r="F229" s="68">
        <v>1358</v>
      </c>
      <c r="G229" s="68">
        <v>1532</v>
      </c>
      <c r="H229" t="s">
        <v>152</v>
      </c>
      <c r="I229" s="62">
        <f t="shared" si="7"/>
        <v>1.9016000000000002</v>
      </c>
      <c r="J229">
        <f t="shared" si="6"/>
        <v>1.9016000000000002E-2</v>
      </c>
      <c r="K229" s="3"/>
      <c r="L229" t="s">
        <v>1233</v>
      </c>
      <c r="M229" t="s">
        <v>453</v>
      </c>
      <c r="N229" t="s">
        <v>1234</v>
      </c>
      <c r="O229" t="s">
        <v>455</v>
      </c>
      <c r="P229" t="s">
        <v>1235</v>
      </c>
    </row>
    <row r="230" spans="1:16" ht="27" thickBot="1">
      <c r="A230">
        <v>3678</v>
      </c>
      <c r="B230" s="64" t="s">
        <v>1236</v>
      </c>
      <c r="C230" s="68">
        <v>708</v>
      </c>
      <c r="D230" s="68">
        <v>739</v>
      </c>
      <c r="E230" s="68">
        <v>842</v>
      </c>
      <c r="F230" s="68">
        <v>1047</v>
      </c>
      <c r="G230" s="68">
        <v>1431</v>
      </c>
      <c r="H230" t="s">
        <v>145</v>
      </c>
      <c r="I230" s="62">
        <f t="shared" si="7"/>
        <v>2.0750000000000002</v>
      </c>
      <c r="J230">
        <f t="shared" si="6"/>
        <v>2.0750000000000001E-2</v>
      </c>
      <c r="K230" s="3"/>
      <c r="L230" t="s">
        <v>1237</v>
      </c>
      <c r="M230" t="s">
        <v>1238</v>
      </c>
      <c r="N230" t="s">
        <v>769</v>
      </c>
      <c r="O230" t="s">
        <v>259</v>
      </c>
      <c r="P230" t="s">
        <v>1239</v>
      </c>
    </row>
    <row r="231" spans="1:16" ht="27" thickBot="1">
      <c r="A231">
        <v>11681</v>
      </c>
      <c r="B231" s="64" t="s">
        <v>1240</v>
      </c>
      <c r="C231" s="68">
        <v>764</v>
      </c>
      <c r="D231" s="68">
        <v>779</v>
      </c>
      <c r="E231" s="68">
        <v>918</v>
      </c>
      <c r="F231" s="68">
        <v>1252</v>
      </c>
      <c r="G231" s="68">
        <v>1378</v>
      </c>
      <c r="H231" t="s">
        <v>183</v>
      </c>
      <c r="I231" s="62">
        <f t="shared" si="7"/>
        <v>1.9092000000000002</v>
      </c>
      <c r="J231">
        <f t="shared" si="6"/>
        <v>1.9092000000000001E-2</v>
      </c>
      <c r="K231" s="3"/>
      <c r="L231" t="s">
        <v>1241</v>
      </c>
      <c r="M231" t="s">
        <v>1242</v>
      </c>
      <c r="N231" t="s">
        <v>1243</v>
      </c>
      <c r="O231" t="s">
        <v>332</v>
      </c>
      <c r="P231" t="s">
        <v>1244</v>
      </c>
    </row>
    <row r="232" spans="1:16" ht="27" thickBot="1">
      <c r="A232">
        <v>1684</v>
      </c>
      <c r="B232" s="64" t="s">
        <v>1245</v>
      </c>
      <c r="C232" s="68">
        <v>751</v>
      </c>
      <c r="D232" s="68">
        <v>846</v>
      </c>
      <c r="E232" s="68">
        <v>1058</v>
      </c>
      <c r="F232" s="68">
        <v>1322</v>
      </c>
      <c r="G232" s="68">
        <v>1435</v>
      </c>
      <c r="H232" t="s">
        <v>79</v>
      </c>
      <c r="I232" s="62">
        <f t="shared" si="7"/>
        <v>1.8641999999999999</v>
      </c>
      <c r="J232">
        <f t="shared" si="6"/>
        <v>1.8641999999999999E-2</v>
      </c>
      <c r="K232" s="3"/>
      <c r="L232" t="s">
        <v>1246</v>
      </c>
      <c r="M232" t="s">
        <v>1247</v>
      </c>
      <c r="N232" t="s">
        <v>1248</v>
      </c>
      <c r="O232" t="s">
        <v>241</v>
      </c>
      <c r="P232" t="s">
        <v>1249</v>
      </c>
    </row>
    <row r="233" spans="1:16" ht="27" thickBot="1">
      <c r="A233">
        <v>13687</v>
      </c>
      <c r="B233" s="64" t="s">
        <v>1250</v>
      </c>
      <c r="C233" s="68">
        <v>697</v>
      </c>
      <c r="D233" s="68">
        <v>798</v>
      </c>
      <c r="E233" s="68">
        <v>993</v>
      </c>
      <c r="F233" s="68">
        <v>1235</v>
      </c>
      <c r="G233" s="68">
        <v>1347</v>
      </c>
      <c r="H233" t="s">
        <v>114</v>
      </c>
      <c r="I233" s="62">
        <f t="shared" si="7"/>
        <v>2.0045999999999999</v>
      </c>
      <c r="J233">
        <f t="shared" si="6"/>
        <v>2.0046000000000001E-2</v>
      </c>
      <c r="K233" s="3"/>
      <c r="L233" t="s">
        <v>1251</v>
      </c>
      <c r="M233" t="s">
        <v>1252</v>
      </c>
      <c r="N233" t="s">
        <v>1253</v>
      </c>
      <c r="O233" t="s">
        <v>104</v>
      </c>
      <c r="P233" t="s">
        <v>968</v>
      </c>
    </row>
    <row r="234" spans="1:16" ht="16.149999999999999" thickBot="1">
      <c r="A234">
        <v>5689</v>
      </c>
      <c r="B234" s="64" t="s">
        <v>1254</v>
      </c>
      <c r="C234" s="68">
        <v>560</v>
      </c>
      <c r="D234" s="68">
        <v>583</v>
      </c>
      <c r="E234" s="68">
        <v>741</v>
      </c>
      <c r="F234" s="68">
        <v>985</v>
      </c>
      <c r="G234" s="68">
        <v>1026</v>
      </c>
      <c r="H234" t="s">
        <v>120</v>
      </c>
      <c r="I234" s="62">
        <f t="shared" si="7"/>
        <v>1.7449999999999999</v>
      </c>
      <c r="J234">
        <f t="shared" si="6"/>
        <v>1.745E-2</v>
      </c>
      <c r="K234" s="3"/>
      <c r="L234" t="s">
        <v>1255</v>
      </c>
      <c r="M234" t="s">
        <v>122</v>
      </c>
      <c r="N234" t="s">
        <v>123</v>
      </c>
      <c r="O234" t="s">
        <v>104</v>
      </c>
      <c r="P234" t="s">
        <v>124</v>
      </c>
    </row>
    <row r="235" spans="1:16" ht="27" thickBot="1">
      <c r="A235">
        <v>12690</v>
      </c>
      <c r="B235" s="64" t="s">
        <v>1256</v>
      </c>
      <c r="C235" s="68">
        <v>717</v>
      </c>
      <c r="D235" s="68">
        <v>824</v>
      </c>
      <c r="E235" s="68">
        <v>1086</v>
      </c>
      <c r="F235" s="68">
        <v>1358</v>
      </c>
      <c r="G235" s="68">
        <v>1532</v>
      </c>
      <c r="H235" t="s">
        <v>152</v>
      </c>
      <c r="I235" s="62">
        <f t="shared" si="7"/>
        <v>1.8028</v>
      </c>
      <c r="J235">
        <f t="shared" si="6"/>
        <v>1.8027999999999999E-2</v>
      </c>
      <c r="K235" s="3"/>
      <c r="L235" t="s">
        <v>1257</v>
      </c>
      <c r="M235" t="s">
        <v>694</v>
      </c>
      <c r="N235" t="s">
        <v>1253</v>
      </c>
      <c r="O235" t="s">
        <v>104</v>
      </c>
      <c r="P235" t="s">
        <v>1258</v>
      </c>
    </row>
    <row r="236" spans="1:16" ht="16.149999999999999" thickBot="1">
      <c r="A236">
        <v>5692</v>
      </c>
      <c r="B236" s="64" t="s">
        <v>1259</v>
      </c>
      <c r="C236" s="68">
        <v>560</v>
      </c>
      <c r="D236" s="68">
        <v>583</v>
      </c>
      <c r="E236" s="68">
        <v>741</v>
      </c>
      <c r="F236" s="68">
        <v>985</v>
      </c>
      <c r="G236" s="68">
        <v>1026</v>
      </c>
      <c r="H236" t="s">
        <v>120</v>
      </c>
      <c r="I236" s="62">
        <f t="shared" si="7"/>
        <v>1.7449999999999999</v>
      </c>
      <c r="J236">
        <f t="shared" si="6"/>
        <v>1.745E-2</v>
      </c>
      <c r="K236" s="3"/>
      <c r="L236" t="s">
        <v>1260</v>
      </c>
      <c r="M236" t="s">
        <v>122</v>
      </c>
      <c r="N236" t="s">
        <v>123</v>
      </c>
      <c r="O236" t="s">
        <v>104</v>
      </c>
      <c r="P236" t="s">
        <v>124</v>
      </c>
    </row>
    <row r="237" spans="1:16" ht="27" thickBot="1">
      <c r="A237">
        <v>9693</v>
      </c>
      <c r="B237" s="64" t="s">
        <v>1261</v>
      </c>
      <c r="C237" s="68">
        <v>740</v>
      </c>
      <c r="D237" s="68">
        <v>745</v>
      </c>
      <c r="E237" s="68">
        <v>982</v>
      </c>
      <c r="F237" s="68">
        <v>1250</v>
      </c>
      <c r="G237" s="68">
        <v>1352</v>
      </c>
      <c r="H237" t="s">
        <v>220</v>
      </c>
      <c r="I237" s="62">
        <f t="shared" si="7"/>
        <v>2.1126</v>
      </c>
      <c r="J237">
        <f t="shared" si="6"/>
        <v>2.1126000000000002E-2</v>
      </c>
      <c r="K237" s="3"/>
      <c r="L237" t="s">
        <v>1262</v>
      </c>
      <c r="M237" t="s">
        <v>1263</v>
      </c>
      <c r="N237" t="s">
        <v>1264</v>
      </c>
      <c r="O237" t="s">
        <v>265</v>
      </c>
      <c r="P237" t="s">
        <v>1265</v>
      </c>
    </row>
    <row r="238" spans="1:16" ht="27" thickBot="1">
      <c r="A238">
        <v>12696</v>
      </c>
      <c r="B238" s="64" t="s">
        <v>1266</v>
      </c>
      <c r="C238" s="68">
        <v>717</v>
      </c>
      <c r="D238" s="68">
        <v>824</v>
      </c>
      <c r="E238" s="68">
        <v>1086</v>
      </c>
      <c r="F238" s="68">
        <v>1358</v>
      </c>
      <c r="G238" s="68">
        <v>1532</v>
      </c>
      <c r="H238" t="s">
        <v>152</v>
      </c>
      <c r="I238" s="62">
        <f t="shared" si="7"/>
        <v>1.9710000000000001</v>
      </c>
      <c r="J238">
        <f t="shared" si="6"/>
        <v>1.9710000000000002E-2</v>
      </c>
      <c r="K238" s="3"/>
      <c r="L238" t="s">
        <v>1267</v>
      </c>
      <c r="M238" t="s">
        <v>1268</v>
      </c>
      <c r="N238" t="s">
        <v>1269</v>
      </c>
      <c r="O238" t="s">
        <v>439</v>
      </c>
      <c r="P238" t="s">
        <v>1270</v>
      </c>
    </row>
    <row r="239" spans="1:16" ht="27" thickBot="1">
      <c r="A239">
        <v>3699</v>
      </c>
      <c r="B239" s="64" t="s">
        <v>1271</v>
      </c>
      <c r="C239" s="68">
        <v>708</v>
      </c>
      <c r="D239" s="68">
        <v>739</v>
      </c>
      <c r="E239" s="68">
        <v>842</v>
      </c>
      <c r="F239" s="68">
        <v>1047</v>
      </c>
      <c r="G239" s="68">
        <v>1431</v>
      </c>
      <c r="H239" t="s">
        <v>145</v>
      </c>
      <c r="I239" s="62">
        <f t="shared" si="7"/>
        <v>1.9963000000000002</v>
      </c>
      <c r="J239">
        <f t="shared" si="6"/>
        <v>1.9963000000000002E-2</v>
      </c>
      <c r="K239" s="3"/>
      <c r="L239" t="s">
        <v>1272</v>
      </c>
      <c r="M239" t="s">
        <v>1273</v>
      </c>
      <c r="N239" t="s">
        <v>1274</v>
      </c>
      <c r="O239" t="s">
        <v>162</v>
      </c>
      <c r="P239" t="s">
        <v>1275</v>
      </c>
    </row>
    <row r="240" spans="1:16" ht="27" thickBot="1">
      <c r="A240">
        <v>8702</v>
      </c>
      <c r="B240" s="64" t="s">
        <v>1276</v>
      </c>
      <c r="C240" s="68">
        <v>788</v>
      </c>
      <c r="D240" s="68">
        <v>793</v>
      </c>
      <c r="E240" s="68">
        <v>1016</v>
      </c>
      <c r="F240" s="68">
        <v>1264</v>
      </c>
      <c r="G240" s="68">
        <v>1378</v>
      </c>
      <c r="H240" t="s">
        <v>171</v>
      </c>
      <c r="I240" s="62">
        <f t="shared" si="7"/>
        <v>2.0005999999999999</v>
      </c>
      <c r="J240">
        <f t="shared" si="6"/>
        <v>2.0005999999999999E-2</v>
      </c>
      <c r="K240" s="3"/>
      <c r="L240" t="s">
        <v>1277</v>
      </c>
      <c r="M240" t="s">
        <v>1278</v>
      </c>
      <c r="N240" t="s">
        <v>1279</v>
      </c>
      <c r="O240" t="s">
        <v>104</v>
      </c>
      <c r="P240" t="s">
        <v>1280</v>
      </c>
    </row>
    <row r="241" spans="1:16" ht="27" thickBot="1">
      <c r="A241">
        <v>14705</v>
      </c>
      <c r="B241" s="64" t="s">
        <v>1281</v>
      </c>
      <c r="C241" s="68">
        <v>715</v>
      </c>
      <c r="D241" s="68">
        <v>837</v>
      </c>
      <c r="E241" s="68">
        <v>1007</v>
      </c>
      <c r="F241" s="68">
        <v>1416</v>
      </c>
      <c r="G241" s="68">
        <v>1441</v>
      </c>
      <c r="H241" t="s">
        <v>100</v>
      </c>
      <c r="I241" s="62">
        <f t="shared" si="7"/>
        <v>2.0533999999999999</v>
      </c>
      <c r="J241">
        <f t="shared" si="6"/>
        <v>2.0534E-2</v>
      </c>
      <c r="K241" s="3"/>
      <c r="L241" t="s">
        <v>1282</v>
      </c>
      <c r="M241" t="s">
        <v>1283</v>
      </c>
      <c r="N241" t="s">
        <v>1284</v>
      </c>
      <c r="O241" t="s">
        <v>1285</v>
      </c>
      <c r="P241" t="s">
        <v>1286</v>
      </c>
    </row>
    <row r="242" spans="1:16" ht="16.149999999999999" thickBot="1">
      <c r="A242">
        <v>11708</v>
      </c>
      <c r="B242" s="64" t="s">
        <v>1287</v>
      </c>
      <c r="C242" s="68">
        <v>764</v>
      </c>
      <c r="D242" s="68">
        <v>779</v>
      </c>
      <c r="E242" s="68">
        <v>918</v>
      </c>
      <c r="F242" s="68">
        <v>1252</v>
      </c>
      <c r="G242" s="68">
        <v>1378</v>
      </c>
      <c r="H242" t="s">
        <v>183</v>
      </c>
      <c r="I242" s="62">
        <f t="shared" si="7"/>
        <v>1.9708000000000001</v>
      </c>
      <c r="J242">
        <f t="shared" si="6"/>
        <v>1.9708E-2</v>
      </c>
      <c r="K242" s="3"/>
      <c r="L242" t="s">
        <v>1288</v>
      </c>
      <c r="M242" t="s">
        <v>1289</v>
      </c>
      <c r="N242" t="s">
        <v>1290</v>
      </c>
      <c r="O242" t="s">
        <v>247</v>
      </c>
      <c r="P242" t="s">
        <v>1291</v>
      </c>
    </row>
    <row r="243" spans="1:16" ht="16.149999999999999" thickBot="1">
      <c r="A243">
        <v>9711</v>
      </c>
      <c r="B243" s="64" t="s">
        <v>1292</v>
      </c>
      <c r="C243" s="68">
        <v>746</v>
      </c>
      <c r="D243" s="68">
        <v>751</v>
      </c>
      <c r="E243" s="68">
        <v>989</v>
      </c>
      <c r="F243" s="68">
        <v>1280</v>
      </c>
      <c r="G243" s="68">
        <v>1401</v>
      </c>
      <c r="H243" t="s">
        <v>220</v>
      </c>
      <c r="I243" s="62">
        <f t="shared" si="7"/>
        <v>1.8384</v>
      </c>
      <c r="J243">
        <f t="shared" si="6"/>
        <v>1.8384000000000001E-2</v>
      </c>
      <c r="K243" s="3"/>
      <c r="L243" t="s">
        <v>1293</v>
      </c>
      <c r="M243" t="s">
        <v>1294</v>
      </c>
      <c r="N243" t="s">
        <v>416</v>
      </c>
      <c r="O243" t="s">
        <v>104</v>
      </c>
      <c r="P243" t="s">
        <v>1295</v>
      </c>
    </row>
    <row r="244" spans="1:16" ht="27" thickBot="1">
      <c r="A244">
        <v>9714</v>
      </c>
      <c r="B244" s="64" t="s">
        <v>1296</v>
      </c>
      <c r="C244" s="68">
        <v>753</v>
      </c>
      <c r="D244" s="68">
        <v>821</v>
      </c>
      <c r="E244" s="68">
        <v>935</v>
      </c>
      <c r="F244" s="68">
        <v>1262</v>
      </c>
      <c r="G244" s="68">
        <v>1267</v>
      </c>
      <c r="H244" t="s">
        <v>220</v>
      </c>
      <c r="I244" s="62">
        <f t="shared" si="7"/>
        <v>2.5110999999999999</v>
      </c>
      <c r="J244">
        <f t="shared" si="6"/>
        <v>2.5110999999999998E-2</v>
      </c>
      <c r="K244" s="3"/>
      <c r="L244" t="s">
        <v>1297</v>
      </c>
      <c r="M244" t="s">
        <v>1298</v>
      </c>
      <c r="N244" t="s">
        <v>1299</v>
      </c>
      <c r="O244" t="s">
        <v>104</v>
      </c>
      <c r="P244" t="s">
        <v>1300</v>
      </c>
    </row>
    <row r="245" spans="1:16" ht="27" thickBot="1">
      <c r="A245">
        <v>11723</v>
      </c>
      <c r="B245" s="64" t="s">
        <v>1301</v>
      </c>
      <c r="C245" s="68">
        <v>740</v>
      </c>
      <c r="D245" s="68">
        <v>745</v>
      </c>
      <c r="E245" s="68">
        <v>982</v>
      </c>
      <c r="F245" s="68">
        <v>1250</v>
      </c>
      <c r="G245" s="68">
        <v>1352</v>
      </c>
      <c r="H245" t="s">
        <v>183</v>
      </c>
      <c r="I245" s="62">
        <f t="shared" si="7"/>
        <v>2.4611999999999998</v>
      </c>
      <c r="J245">
        <f t="shared" si="6"/>
        <v>2.4611999999999998E-2</v>
      </c>
      <c r="K245" s="3"/>
      <c r="L245" t="s">
        <v>1302</v>
      </c>
      <c r="M245" t="s">
        <v>1303</v>
      </c>
      <c r="N245" t="s">
        <v>1304</v>
      </c>
      <c r="O245" t="s">
        <v>104</v>
      </c>
      <c r="P245" t="s">
        <v>1305</v>
      </c>
    </row>
    <row r="246" spans="1:16" ht="27" thickBot="1">
      <c r="A246">
        <v>11735</v>
      </c>
      <c r="B246" s="64" t="s">
        <v>1306</v>
      </c>
      <c r="C246" s="68">
        <v>764</v>
      </c>
      <c r="D246" s="68">
        <v>779</v>
      </c>
      <c r="E246" s="68">
        <v>918</v>
      </c>
      <c r="F246" s="68">
        <v>1252</v>
      </c>
      <c r="G246" s="68">
        <v>1378</v>
      </c>
      <c r="H246" t="s">
        <v>183</v>
      </c>
      <c r="I246" s="62">
        <f t="shared" si="7"/>
        <v>2.2830000000000004</v>
      </c>
      <c r="J246">
        <f t="shared" si="6"/>
        <v>2.2830000000000003E-2</v>
      </c>
      <c r="K246" s="3"/>
      <c r="L246" t="s">
        <v>1307</v>
      </c>
      <c r="M246" t="s">
        <v>1308</v>
      </c>
      <c r="N246" t="s">
        <v>1309</v>
      </c>
      <c r="O246" t="s">
        <v>1310</v>
      </c>
      <c r="P246" t="s">
        <v>1311</v>
      </c>
    </row>
    <row r="247" spans="1:16" ht="27" thickBot="1">
      <c r="A247">
        <v>14738</v>
      </c>
      <c r="B247" s="64" t="s">
        <v>1312</v>
      </c>
      <c r="C247" s="68">
        <v>764</v>
      </c>
      <c r="D247" s="68">
        <v>779</v>
      </c>
      <c r="E247" s="68">
        <v>918</v>
      </c>
      <c r="F247" s="68">
        <v>1252</v>
      </c>
      <c r="G247" s="68">
        <v>1378</v>
      </c>
      <c r="H247" t="s">
        <v>100</v>
      </c>
      <c r="I247" s="62">
        <f t="shared" si="7"/>
        <v>1.9260999999999999</v>
      </c>
      <c r="J247">
        <f t="shared" si="6"/>
        <v>1.9261E-2</v>
      </c>
      <c r="K247" s="3"/>
      <c r="L247" t="s">
        <v>1313</v>
      </c>
      <c r="M247" t="s">
        <v>1314</v>
      </c>
      <c r="N247" t="s">
        <v>197</v>
      </c>
      <c r="O247" t="s">
        <v>104</v>
      </c>
      <c r="P247" t="s">
        <v>1315</v>
      </c>
    </row>
    <row r="248" spans="1:16" ht="27" thickBot="1">
      <c r="A248">
        <v>10717</v>
      </c>
      <c r="B248" s="64" t="s">
        <v>1316</v>
      </c>
      <c r="C248" s="68">
        <v>715</v>
      </c>
      <c r="D248" s="68">
        <v>837</v>
      </c>
      <c r="E248" s="68">
        <v>1007</v>
      </c>
      <c r="F248" s="68">
        <v>1416</v>
      </c>
      <c r="G248" s="68">
        <v>1441</v>
      </c>
      <c r="H248" t="s">
        <v>86</v>
      </c>
      <c r="I248" s="62">
        <f t="shared" si="7"/>
        <v>2.1781000000000001</v>
      </c>
      <c r="J248">
        <f t="shared" si="6"/>
        <v>2.1781000000000002E-2</v>
      </c>
      <c r="K248" s="3"/>
      <c r="L248" t="s">
        <v>1317</v>
      </c>
      <c r="M248" t="s">
        <v>1318</v>
      </c>
      <c r="N248" t="s">
        <v>1319</v>
      </c>
      <c r="O248" t="s">
        <v>149</v>
      </c>
      <c r="P248" t="s">
        <v>1320</v>
      </c>
    </row>
    <row r="249" spans="1:16" ht="27" thickBot="1">
      <c r="A249">
        <v>4720</v>
      </c>
      <c r="B249" s="64" t="s">
        <v>1321</v>
      </c>
      <c r="C249" s="68">
        <v>592</v>
      </c>
      <c r="D249" s="68">
        <v>688</v>
      </c>
      <c r="E249" s="68">
        <v>784</v>
      </c>
      <c r="F249" s="68">
        <v>1066</v>
      </c>
      <c r="G249" s="68">
        <v>1222</v>
      </c>
      <c r="H249" t="s">
        <v>214</v>
      </c>
      <c r="I249" s="62">
        <f t="shared" si="7"/>
        <v>2.1337999999999999</v>
      </c>
      <c r="J249">
        <f t="shared" si="6"/>
        <v>2.1337999999999999E-2</v>
      </c>
      <c r="K249" s="3"/>
      <c r="L249" t="s">
        <v>1322</v>
      </c>
      <c r="M249" t="s">
        <v>1323</v>
      </c>
      <c r="N249" t="s">
        <v>1324</v>
      </c>
      <c r="O249" t="s">
        <v>1325</v>
      </c>
      <c r="P249" t="s">
        <v>1326</v>
      </c>
    </row>
    <row r="250" spans="1:16" ht="27" thickBot="1">
      <c r="A250">
        <v>13726</v>
      </c>
      <c r="B250" s="64" t="s">
        <v>1327</v>
      </c>
      <c r="C250" s="68">
        <v>1091</v>
      </c>
      <c r="D250" s="68">
        <v>1265</v>
      </c>
      <c r="E250" s="68">
        <v>1628</v>
      </c>
      <c r="F250" s="68">
        <v>2025</v>
      </c>
      <c r="G250" s="68">
        <v>2208</v>
      </c>
      <c r="H250" t="s">
        <v>114</v>
      </c>
      <c r="I250" s="62">
        <f t="shared" si="7"/>
        <v>2.1877</v>
      </c>
      <c r="J250">
        <f t="shared" si="6"/>
        <v>2.1877000000000001E-2</v>
      </c>
      <c r="K250" s="3"/>
      <c r="L250" t="s">
        <v>1328</v>
      </c>
      <c r="M250" t="s">
        <v>1329</v>
      </c>
      <c r="N250" t="s">
        <v>1330</v>
      </c>
      <c r="O250" t="s">
        <v>732</v>
      </c>
      <c r="P250" t="s">
        <v>1331</v>
      </c>
    </row>
    <row r="251" spans="1:16" ht="27" thickBot="1">
      <c r="A251">
        <v>10729</v>
      </c>
      <c r="B251" s="64" t="s">
        <v>1332</v>
      </c>
      <c r="C251" s="68">
        <v>697</v>
      </c>
      <c r="D251" s="68">
        <v>798</v>
      </c>
      <c r="E251" s="68">
        <v>993</v>
      </c>
      <c r="F251" s="68">
        <v>1235</v>
      </c>
      <c r="G251" s="68">
        <v>1347</v>
      </c>
      <c r="H251" t="s">
        <v>86</v>
      </c>
      <c r="I251" s="62">
        <f t="shared" si="7"/>
        <v>1.9586000000000001</v>
      </c>
      <c r="J251">
        <f t="shared" si="6"/>
        <v>1.9586000000000003E-2</v>
      </c>
      <c r="K251" s="3"/>
      <c r="L251" t="s">
        <v>1333</v>
      </c>
      <c r="M251" t="s">
        <v>1334</v>
      </c>
      <c r="N251" t="s">
        <v>1208</v>
      </c>
      <c r="O251" t="s">
        <v>748</v>
      </c>
      <c r="P251" t="s">
        <v>1335</v>
      </c>
    </row>
    <row r="252" spans="1:16" ht="27" thickBot="1">
      <c r="A252">
        <v>14732</v>
      </c>
      <c r="B252" s="64" t="s">
        <v>1336</v>
      </c>
      <c r="C252" s="68">
        <v>592</v>
      </c>
      <c r="D252" s="68">
        <v>688</v>
      </c>
      <c r="E252" s="68">
        <v>784</v>
      </c>
      <c r="F252" s="68">
        <v>1066</v>
      </c>
      <c r="G252" s="68">
        <v>1222</v>
      </c>
      <c r="H252" t="s">
        <v>100</v>
      </c>
      <c r="I252" s="62">
        <f t="shared" si="7"/>
        <v>2.0775000000000001</v>
      </c>
      <c r="J252">
        <f t="shared" si="6"/>
        <v>2.0775000000000002E-2</v>
      </c>
      <c r="K252" s="3"/>
      <c r="L252" t="s">
        <v>1337</v>
      </c>
      <c r="M252" t="s">
        <v>1338</v>
      </c>
      <c r="N252" t="s">
        <v>1339</v>
      </c>
      <c r="O252" t="s">
        <v>439</v>
      </c>
      <c r="P252" t="s">
        <v>194</v>
      </c>
    </row>
    <row r="253" spans="1:16" ht="27" thickBot="1">
      <c r="A253">
        <v>1741</v>
      </c>
      <c r="B253" s="64" t="s">
        <v>1340</v>
      </c>
      <c r="C253" s="68">
        <v>715</v>
      </c>
      <c r="D253" s="68">
        <v>837</v>
      </c>
      <c r="E253" s="68">
        <v>1007</v>
      </c>
      <c r="F253" s="68">
        <v>1416</v>
      </c>
      <c r="G253" s="68">
        <v>1441</v>
      </c>
      <c r="H253" t="s">
        <v>79</v>
      </c>
      <c r="I253" s="62">
        <f t="shared" si="7"/>
        <v>2.0621999999999998</v>
      </c>
      <c r="J253">
        <f t="shared" si="6"/>
        <v>2.0621999999999998E-2</v>
      </c>
      <c r="K253" s="3"/>
      <c r="L253" t="s">
        <v>1341</v>
      </c>
      <c r="M253" t="s">
        <v>1342</v>
      </c>
      <c r="N253" t="s">
        <v>1343</v>
      </c>
      <c r="O253" t="s">
        <v>494</v>
      </c>
      <c r="P253" t="s">
        <v>1344</v>
      </c>
    </row>
    <row r="254" spans="1:16" ht="27" thickBot="1">
      <c r="A254">
        <v>3744</v>
      </c>
      <c r="B254" s="64" t="s">
        <v>1345</v>
      </c>
      <c r="C254" s="68">
        <v>751</v>
      </c>
      <c r="D254" s="68">
        <v>846</v>
      </c>
      <c r="E254" s="68">
        <v>1058</v>
      </c>
      <c r="F254" s="68">
        <v>1322</v>
      </c>
      <c r="G254" s="68">
        <v>1435</v>
      </c>
      <c r="H254" t="s">
        <v>145</v>
      </c>
      <c r="I254" s="62">
        <f t="shared" si="7"/>
        <v>2.2176</v>
      </c>
      <c r="J254">
        <f t="shared" si="6"/>
        <v>2.2176000000000001E-2</v>
      </c>
      <c r="K254" s="3"/>
      <c r="L254" t="s">
        <v>1346</v>
      </c>
      <c r="M254" t="s">
        <v>1347</v>
      </c>
      <c r="N254" t="s">
        <v>1348</v>
      </c>
      <c r="O254" t="s">
        <v>726</v>
      </c>
      <c r="P254" t="s">
        <v>1349</v>
      </c>
    </row>
    <row r="255" spans="1:16" ht="16.149999999999999" thickBot="1">
      <c r="A255">
        <v>1750</v>
      </c>
      <c r="B255" s="64" t="s">
        <v>1350</v>
      </c>
      <c r="C255" s="68">
        <v>708</v>
      </c>
      <c r="D255" s="68">
        <v>739</v>
      </c>
      <c r="E255" s="68">
        <v>842</v>
      </c>
      <c r="F255" s="68">
        <v>1047</v>
      </c>
      <c r="G255" s="68">
        <v>1431</v>
      </c>
      <c r="H255" t="s">
        <v>79</v>
      </c>
      <c r="I255" s="62">
        <f t="shared" si="7"/>
        <v>2.1456</v>
      </c>
      <c r="J255">
        <f t="shared" si="6"/>
        <v>2.1455999999999999E-2</v>
      </c>
      <c r="K255" s="3"/>
      <c r="L255" t="s">
        <v>1351</v>
      </c>
      <c r="M255" t="s">
        <v>1352</v>
      </c>
      <c r="N255" t="s">
        <v>1353</v>
      </c>
      <c r="O255" t="s">
        <v>83</v>
      </c>
      <c r="P255" t="s">
        <v>1354</v>
      </c>
    </row>
    <row r="256" spans="1:16" ht="27" thickBot="1">
      <c r="A256">
        <v>13753</v>
      </c>
      <c r="B256" s="64" t="s">
        <v>1355</v>
      </c>
      <c r="C256" s="68">
        <v>751</v>
      </c>
      <c r="D256" s="68">
        <v>846</v>
      </c>
      <c r="E256" s="68">
        <v>1058</v>
      </c>
      <c r="F256" s="68">
        <v>1322</v>
      </c>
      <c r="G256" s="68">
        <v>1435</v>
      </c>
      <c r="H256" t="s">
        <v>114</v>
      </c>
      <c r="I256" s="62">
        <f t="shared" si="7"/>
        <v>2.2555000000000001</v>
      </c>
      <c r="J256">
        <f t="shared" si="6"/>
        <v>2.2555000000000002E-2</v>
      </c>
      <c r="K256" s="3"/>
      <c r="L256" t="s">
        <v>1356</v>
      </c>
      <c r="M256" t="s">
        <v>1357</v>
      </c>
      <c r="N256" t="s">
        <v>1358</v>
      </c>
      <c r="O256" t="s">
        <v>149</v>
      </c>
      <c r="P256" t="s">
        <v>1359</v>
      </c>
    </row>
    <row r="257" spans="1:16" ht="27" thickBot="1">
      <c r="A257">
        <v>9756</v>
      </c>
      <c r="B257" s="64" t="s">
        <v>1360</v>
      </c>
      <c r="C257" s="68">
        <v>697</v>
      </c>
      <c r="D257" s="68">
        <v>798</v>
      </c>
      <c r="E257" s="68">
        <v>993</v>
      </c>
      <c r="F257" s="68">
        <v>1235</v>
      </c>
      <c r="G257" s="68">
        <v>1347</v>
      </c>
      <c r="H257" t="s">
        <v>220</v>
      </c>
      <c r="I257" s="62">
        <f t="shared" si="7"/>
        <v>2.1209000000000002</v>
      </c>
      <c r="J257">
        <f t="shared" si="6"/>
        <v>2.1209000000000002E-2</v>
      </c>
      <c r="K257" s="3"/>
      <c r="L257" t="s">
        <v>1361</v>
      </c>
      <c r="M257" t="s">
        <v>1362</v>
      </c>
      <c r="N257" t="s">
        <v>1363</v>
      </c>
      <c r="O257" t="s">
        <v>205</v>
      </c>
      <c r="P257" t="s">
        <v>1364</v>
      </c>
    </row>
    <row r="258" spans="1:16" ht="27" thickBot="1">
      <c r="A258">
        <v>4759</v>
      </c>
      <c r="B258" s="64" t="s">
        <v>1365</v>
      </c>
      <c r="C258" s="68">
        <v>740</v>
      </c>
      <c r="D258" s="68">
        <v>745</v>
      </c>
      <c r="E258" s="68">
        <v>982</v>
      </c>
      <c r="F258" s="68">
        <v>1250</v>
      </c>
      <c r="G258" s="68">
        <v>1352</v>
      </c>
      <c r="H258" t="s">
        <v>214</v>
      </c>
      <c r="I258" s="62">
        <f t="shared" si="7"/>
        <v>1.7193999999999998</v>
      </c>
      <c r="J258">
        <f t="shared" si="6"/>
        <v>1.7193999999999997E-2</v>
      </c>
      <c r="K258" s="3"/>
      <c r="L258" t="s">
        <v>1366</v>
      </c>
      <c r="M258" t="s">
        <v>1367</v>
      </c>
      <c r="N258" t="s">
        <v>1368</v>
      </c>
      <c r="O258" t="s">
        <v>348</v>
      </c>
      <c r="P258" t="s">
        <v>1369</v>
      </c>
    </row>
    <row r="259" spans="1:16" ht="27" thickBot="1">
      <c r="A259">
        <v>13762</v>
      </c>
      <c r="B259" s="64" t="s">
        <v>1370</v>
      </c>
      <c r="C259" s="68">
        <v>1091</v>
      </c>
      <c r="D259" s="68">
        <v>1265</v>
      </c>
      <c r="E259" s="68">
        <v>1628</v>
      </c>
      <c r="F259" s="68">
        <v>2025</v>
      </c>
      <c r="G259" s="68">
        <v>2208</v>
      </c>
      <c r="H259" t="s">
        <v>114</v>
      </c>
      <c r="I259" s="62">
        <f t="shared" si="7"/>
        <v>1.9956</v>
      </c>
      <c r="J259">
        <f t="shared" si="6"/>
        <v>1.9956000000000002E-2</v>
      </c>
      <c r="K259" s="3"/>
      <c r="L259" t="s">
        <v>1371</v>
      </c>
      <c r="M259" t="s">
        <v>1372</v>
      </c>
      <c r="N259" t="s">
        <v>308</v>
      </c>
      <c r="O259" t="s">
        <v>748</v>
      </c>
      <c r="P259" t="s">
        <v>1373</v>
      </c>
    </row>
    <row r="260" spans="1:16" ht="27" thickBot="1">
      <c r="A260">
        <v>13765</v>
      </c>
      <c r="B260" s="64" t="s">
        <v>1374</v>
      </c>
      <c r="C260" s="68">
        <v>697</v>
      </c>
      <c r="D260" s="68">
        <v>798</v>
      </c>
      <c r="E260" s="68">
        <v>993</v>
      </c>
      <c r="F260" s="68">
        <v>1235</v>
      </c>
      <c r="G260" s="68">
        <v>1347</v>
      </c>
      <c r="H260" t="s">
        <v>114</v>
      </c>
      <c r="I260" s="62">
        <f t="shared" si="7"/>
        <v>2.0516999999999999</v>
      </c>
      <c r="J260">
        <f t="shared" si="6"/>
        <v>2.0517000000000001E-2</v>
      </c>
      <c r="K260" s="3"/>
      <c r="L260" t="s">
        <v>1375</v>
      </c>
      <c r="M260" t="s">
        <v>1376</v>
      </c>
      <c r="N260" t="s">
        <v>1377</v>
      </c>
      <c r="O260" t="s">
        <v>104</v>
      </c>
      <c r="P260" t="s">
        <v>1378</v>
      </c>
    </row>
    <row r="261" spans="1:16" ht="27" thickBot="1">
      <c r="A261">
        <v>14768</v>
      </c>
      <c r="B261" s="64" t="s">
        <v>1379</v>
      </c>
      <c r="C261" s="68">
        <v>697</v>
      </c>
      <c r="D261" s="68">
        <v>798</v>
      </c>
      <c r="E261" s="68">
        <v>993</v>
      </c>
      <c r="F261" s="68">
        <v>1235</v>
      </c>
      <c r="G261" s="68">
        <v>1347</v>
      </c>
      <c r="H261" t="s">
        <v>100</v>
      </c>
      <c r="I261" s="62">
        <f t="shared" si="7"/>
        <v>3.0545</v>
      </c>
      <c r="J261">
        <f t="shared" si="6"/>
        <v>3.0544999999999999E-2</v>
      </c>
      <c r="K261" s="3"/>
      <c r="L261" t="s">
        <v>1380</v>
      </c>
      <c r="M261" t="s">
        <v>1381</v>
      </c>
      <c r="N261" t="s">
        <v>1382</v>
      </c>
      <c r="O261" t="s">
        <v>1383</v>
      </c>
      <c r="P261" t="s">
        <v>473</v>
      </c>
    </row>
    <row r="262" spans="1:16" ht="27" thickBot="1">
      <c r="A262">
        <v>2771</v>
      </c>
      <c r="B262" s="64" t="s">
        <v>1384</v>
      </c>
      <c r="C262" s="68">
        <v>715</v>
      </c>
      <c r="D262" s="68">
        <v>837</v>
      </c>
      <c r="E262" s="68">
        <v>1007</v>
      </c>
      <c r="F262" s="68">
        <v>1416</v>
      </c>
      <c r="G262" s="68">
        <v>1441</v>
      </c>
      <c r="H262" t="s">
        <v>107</v>
      </c>
      <c r="I262" s="62">
        <f t="shared" si="7"/>
        <v>2.0081000000000002</v>
      </c>
      <c r="J262">
        <f t="shared" si="6"/>
        <v>2.0081000000000002E-2</v>
      </c>
      <c r="K262" s="3"/>
      <c r="L262" t="s">
        <v>1385</v>
      </c>
      <c r="M262" t="s">
        <v>1386</v>
      </c>
      <c r="N262" t="s">
        <v>1387</v>
      </c>
      <c r="O262" t="s">
        <v>104</v>
      </c>
      <c r="P262" t="s">
        <v>1388</v>
      </c>
    </row>
    <row r="263" spans="1:16" ht="27" thickBot="1">
      <c r="A263">
        <v>4774</v>
      </c>
      <c r="B263" s="64" t="s">
        <v>1389</v>
      </c>
      <c r="C263" s="68">
        <v>710</v>
      </c>
      <c r="D263" s="68">
        <v>819</v>
      </c>
      <c r="E263" s="68">
        <v>940</v>
      </c>
      <c r="F263" s="68">
        <v>1270</v>
      </c>
      <c r="G263" s="68">
        <v>1275</v>
      </c>
      <c r="H263" t="s">
        <v>214</v>
      </c>
      <c r="I263" s="62">
        <f t="shared" si="7"/>
        <v>2.2107999999999999</v>
      </c>
      <c r="J263">
        <f t="shared" si="6"/>
        <v>2.2107999999999999E-2</v>
      </c>
      <c r="K263" s="3"/>
      <c r="L263" t="s">
        <v>1390</v>
      </c>
      <c r="M263" t="s">
        <v>1391</v>
      </c>
      <c r="N263" t="s">
        <v>1392</v>
      </c>
      <c r="O263" t="s">
        <v>97</v>
      </c>
      <c r="P263" t="s">
        <v>1393</v>
      </c>
    </row>
    <row r="264" spans="1:16" ht="16.149999999999999" thickBot="1">
      <c r="A264">
        <v>8777</v>
      </c>
      <c r="B264" s="64" t="s">
        <v>1394</v>
      </c>
      <c r="C264" s="68">
        <v>1091</v>
      </c>
      <c r="D264" s="68">
        <v>1265</v>
      </c>
      <c r="E264" s="68">
        <v>1628</v>
      </c>
      <c r="F264" s="68">
        <v>2025</v>
      </c>
      <c r="G264" s="68">
        <v>2208</v>
      </c>
      <c r="H264" t="s">
        <v>171</v>
      </c>
      <c r="I264" s="62">
        <f t="shared" si="7"/>
        <v>2.2692999999999999</v>
      </c>
      <c r="J264">
        <f t="shared" si="6"/>
        <v>2.2692999999999998E-2</v>
      </c>
      <c r="K264" s="3"/>
      <c r="L264" t="s">
        <v>1395</v>
      </c>
      <c r="M264" t="s">
        <v>1396</v>
      </c>
      <c r="N264" t="s">
        <v>1397</v>
      </c>
      <c r="O264" t="s">
        <v>97</v>
      </c>
      <c r="P264" t="s">
        <v>1398</v>
      </c>
    </row>
    <row r="265" spans="1:16" ht="27" thickBot="1">
      <c r="A265">
        <v>12780</v>
      </c>
      <c r="B265" s="64" t="s">
        <v>1399</v>
      </c>
      <c r="C265" s="68">
        <v>788</v>
      </c>
      <c r="D265" s="68">
        <v>793</v>
      </c>
      <c r="E265" s="68">
        <v>1016</v>
      </c>
      <c r="F265" s="68">
        <v>1264</v>
      </c>
      <c r="G265" s="68">
        <v>1378</v>
      </c>
      <c r="H265" t="s">
        <v>152</v>
      </c>
      <c r="I265" s="62">
        <f t="shared" si="7"/>
        <v>1.9521000000000002</v>
      </c>
      <c r="J265">
        <f>I265*0.01</f>
        <v>1.9521000000000004E-2</v>
      </c>
      <c r="K265" s="3"/>
      <c r="L265" t="s">
        <v>1400</v>
      </c>
      <c r="M265" t="s">
        <v>688</v>
      </c>
      <c r="N265" t="s">
        <v>1401</v>
      </c>
      <c r="O265" t="s">
        <v>104</v>
      </c>
      <c r="P265" t="s">
        <v>1402</v>
      </c>
    </row>
    <row r="266" spans="1:16" ht="27" thickBot="1">
      <c r="A266">
        <v>2783</v>
      </c>
      <c r="B266" s="64" t="s">
        <v>1403</v>
      </c>
      <c r="C266" s="68">
        <v>717</v>
      </c>
      <c r="D266" s="68">
        <v>824</v>
      </c>
      <c r="E266" s="68">
        <v>1086</v>
      </c>
      <c r="F266" s="68">
        <v>1358</v>
      </c>
      <c r="G266" s="68">
        <v>1532</v>
      </c>
      <c r="H266" t="s">
        <v>107</v>
      </c>
      <c r="I266" s="62">
        <f>N266+O266+P266</f>
        <v>1.7754999999999999</v>
      </c>
      <c r="J266">
        <f>I266*0.01</f>
        <v>1.7755E-2</v>
      </c>
      <c r="K266" s="3"/>
      <c r="L266" t="s">
        <v>1404</v>
      </c>
      <c r="M266" t="s">
        <v>1405</v>
      </c>
      <c r="N266" t="s">
        <v>1406</v>
      </c>
      <c r="O266" t="s">
        <v>1171</v>
      </c>
      <c r="P266" t="s">
        <v>1407</v>
      </c>
    </row>
    <row r="267" spans="1:16" ht="27" thickBot="1">
      <c r="A267">
        <v>14786</v>
      </c>
      <c r="B267" s="64" t="s">
        <v>1408</v>
      </c>
      <c r="C267" s="68">
        <v>710</v>
      </c>
      <c r="D267" s="68">
        <v>819</v>
      </c>
      <c r="E267" s="68">
        <v>940</v>
      </c>
      <c r="F267" s="68">
        <v>1270</v>
      </c>
      <c r="G267" s="68">
        <v>1275</v>
      </c>
      <c r="H267" t="s">
        <v>100</v>
      </c>
      <c r="I267" s="62">
        <f t="shared" si="7"/>
        <v>1.9066000000000001</v>
      </c>
      <c r="J267">
        <f>I267*0.01</f>
        <v>1.9066E-2</v>
      </c>
      <c r="K267" s="3"/>
      <c r="L267" t="s">
        <v>1409</v>
      </c>
      <c r="M267" t="s">
        <v>1410</v>
      </c>
      <c r="N267" t="s">
        <v>1411</v>
      </c>
      <c r="O267" t="s">
        <v>1412</v>
      </c>
      <c r="P267" t="s">
        <v>1413</v>
      </c>
    </row>
    <row r="268" spans="1:16" ht="27" thickBot="1">
      <c r="A268">
        <v>12788</v>
      </c>
      <c r="B268" s="64" t="s">
        <v>1414</v>
      </c>
      <c r="C268" s="68">
        <v>715</v>
      </c>
      <c r="D268" s="68">
        <v>837</v>
      </c>
      <c r="E268" s="68">
        <v>1007</v>
      </c>
      <c r="F268" s="68">
        <v>1416</v>
      </c>
      <c r="G268" s="68">
        <v>1441</v>
      </c>
      <c r="H268" t="s">
        <v>152</v>
      </c>
      <c r="I268" s="62">
        <f t="shared" si="7"/>
        <v>2.0223999999999998</v>
      </c>
      <c r="J268">
        <f>I268*0.01</f>
        <v>2.0223999999999999E-2</v>
      </c>
      <c r="K268" s="3"/>
      <c r="L268" t="s">
        <v>1415</v>
      </c>
      <c r="M268" t="s">
        <v>416</v>
      </c>
      <c r="N268" t="s">
        <v>1416</v>
      </c>
      <c r="O268" t="s">
        <v>617</v>
      </c>
      <c r="P268" t="s">
        <v>1417</v>
      </c>
    </row>
  </sheetData>
  <sheetProtection selectLockedCells="1"/>
  <autoFilter ref="A8:P268" xr:uid="{00000000-0009-0000-0000-000001000000}"/>
  <hyperlinks>
    <hyperlink ref="B9" r:id="rId1" display="https://www.huduser.gov/portal/datasets/fmr/fmrs/FY2019_code/2019summary.odn?fips=5000100325&amp;year=2019&amp;selection_type=county&amp;fmrtype=Final" xr:uid="{00000000-0004-0000-0100-000000000000}"/>
    <hyperlink ref="B10" r:id="rId2" display="https://www.huduser.gov/portal/datasets/fmr/fmrs/FY2019_code/2019summary.odn?fips=5001900475&amp;year=2019&amp;selection_type=county&amp;fmrtype=Final" xr:uid="{00000000-0004-0000-0100-000001000000}"/>
    <hyperlink ref="B11" r:id="rId3" display="https://www.huduser.gov/portal/datasets/fmr/fmrs/FY2019_code/2019summary.odn?fips=5001300860&amp;year=2019&amp;selection_type=county&amp;fmrtype=Final" xr:uid="{00000000-0004-0000-0100-000002000000}"/>
    <hyperlink ref="B12" r:id="rId4" display="https://www.huduser.gov/portal/datasets/fmr/fmrs/FY2019_code/2019summary.odn?fips=5002701300&amp;year=2019&amp;selection_type=county&amp;fmrtype=Final" xr:uid="{00000000-0004-0000-0100-000003000000}"/>
    <hyperlink ref="B13" r:id="rId5" display="https://www.huduser.gov/portal/datasets/fmr/fmrs/FY2019_code/2019summary.odn?fips=5000301450&amp;year=2019&amp;selection_type=county&amp;fmrtype=Final" xr:uid="{00000000-0004-0000-0100-000004000000}"/>
    <hyperlink ref="B14" r:id="rId6" display="https://www.huduser.gov/portal/datasets/fmr/fmrs/FY2019_code/2019summary.odn?fips=5002501900&amp;year=2019&amp;selection_type=county&amp;fmrtype=Final" xr:uid="{00000000-0004-0000-0100-000005000000}"/>
    <hyperlink ref="B15" r:id="rId7" display="https://www.huduser.gov/portal/datasets/fmr/fmrs/FY2019_code/2019summary.odn?fips=5000902125&amp;year=2019&amp;selection_type=county&amp;fmrtype=Final" xr:uid="{00000000-0004-0000-0100-000006000000}"/>
    <hyperlink ref="B16" r:id="rId8" display="https://www.huduser.gov/portal/datasets/fmr/fmrs/FY2019_code/2019summary.odn?fips=5000902162&amp;year=2019&amp;selection_type=county&amp;fmrtype=Final" xr:uid="{00000000-0004-0000-0100-000007000000}"/>
    <hyperlink ref="B17" r:id="rId9" display="https://www.huduser.gov/portal/datasets/fmr/fmrs/FY2019_code/2019summary.odn?fips=5001102500&amp;year=2019&amp;selection_type=county&amp;fmrtype=Final" xr:uid="{00000000-0004-0000-0100-000008000000}"/>
    <hyperlink ref="B18" r:id="rId10" display="https://www.huduser.gov/portal/datasets/fmr/fmrs/FY2019_code/2019summary.odn?fips=5002702575&amp;year=2019&amp;selection_type=county&amp;fmrtype=Final" xr:uid="{00000000-0004-0000-0100-000009000000}"/>
    <hyperlink ref="B19" r:id="rId11" display="https://www.huduser.gov/portal/datasets/fmr/fmrs/FY2019_code/2019summary.odn?fips=5002702725&amp;year=2019&amp;selection_type=county&amp;fmrtype=Final" xr:uid="{00000000-0004-0000-0100-00000A000000}"/>
    <hyperlink ref="B20" r:id="rId12" display="https://www.huduser.gov/portal/datasets/fmr/fmrs/FY2019_code/2019summary.odn?fips=5000502875&amp;year=2019&amp;selection_type=county&amp;fmrtype=Final" xr:uid="{00000000-0004-0000-0100-00000B000000}"/>
    <hyperlink ref="B21" r:id="rId13" display="https://www.huduser.gov/portal/datasets/fmr/fmrs/FY2019_code/2019summary.odn?fips=5002303175&amp;year=2019&amp;selection_type=county&amp;fmrtype=Final" xr:uid="{00000000-0004-0000-0100-00000C000000}"/>
    <hyperlink ref="B22" r:id="rId14" display="https://www.huduser.gov/portal/datasets/fmr/fmrs/FY2019_code/2019summary.odn?fips=5002303250&amp;year=2019&amp;selection_type=county&amp;fmrtype=Final" xr:uid="{00000000-0004-0000-0100-00000D000000}"/>
    <hyperlink ref="B23" r:id="rId15" display="https://www.huduser.gov/portal/datasets/fmr/fmrs/FY2019_code/2019summary.odn?fips=5001903550&amp;year=2019&amp;selection_type=county&amp;fmrtype=Final" xr:uid="{00000000-0004-0000-0100-00000E000000}"/>
    <hyperlink ref="B24" r:id="rId16" display="https://www.huduser.gov/portal/datasets/fmr/fmrs/FY2019_code/2019summary.odn?fips=5001504375&amp;year=2019&amp;selection_type=county&amp;fmrtype=Final" xr:uid="{00000000-0004-0000-0100-00000F000000}"/>
    <hyperlink ref="B25" r:id="rId17" display="https://www.huduser.gov/portal/datasets/fmr/fmrs/FY2019_code/2019summary.odn?fips=5000304825&amp;year=2019&amp;selection_type=county&amp;fmrtype=Final" xr:uid="{00000000-0004-0000-0100-000010000000}"/>
    <hyperlink ref="B26" r:id="rId18" display="https://www.huduser.gov/portal/datasets/fmr/fmrs/FY2019_code/2019summary.odn?fips=5002105200&amp;year=2019&amp;selection_type=county&amp;fmrtype=Final" xr:uid="{00000000-0004-0000-0100-000011000000}"/>
    <hyperlink ref="B27" r:id="rId19" display="https://www.huduser.gov/portal/datasets/fmr/fmrs/FY2019_code/2019summary.odn?fips=5001105425&amp;year=2019&amp;selection_type=county&amp;fmrtype=Final" xr:uid="{00000000-0004-0000-0100-000012000000}"/>
    <hyperlink ref="B28" r:id="rId20" display="https://www.huduser.gov/portal/datasets/fmr/fmrs/FY2019_code/2019summary.odn?fips=5002305650&amp;year=2019&amp;selection_type=county&amp;fmrtype=Final" xr:uid="{00000000-0004-0000-0100-000013000000}"/>
    <hyperlink ref="B29" r:id="rId21" display="https://www.huduser.gov/portal/datasets/fmr/fmrs/FY2019_code/2019summary.odn?fips=5002705800&amp;year=2019&amp;selection_type=county&amp;fmrtype=Final" xr:uid="{00000000-0004-0000-0100-000014000000}"/>
    <hyperlink ref="B30" r:id="rId22" display="https://www.huduser.gov/portal/datasets/fmr/fmrs/FY2019_code/2019summary.odn?fips=5000906325&amp;year=2019&amp;selection_type=county&amp;fmrtype=Final" xr:uid="{00000000-0004-0000-0100-000015000000}"/>
    <hyperlink ref="B31" r:id="rId23" display="https://www.huduser.gov/portal/datasets/fmr/fmrs/FY2019_code/2019summary.odn?fips=5000706550&amp;year=2019&amp;selection_type=county&amp;fmrtype=Final" xr:uid="{00000000-0004-0000-0100-000016000000}"/>
    <hyperlink ref="B32" r:id="rId24" display="https://www.huduser.gov/portal/datasets/fmr/fmrs/FY2019_code/2019summary.odn?fips=5001707375&amp;year=2019&amp;selection_type=county&amp;fmrtype=Final" xr:uid="{00000000-0004-0000-0100-000017000000}"/>
    <hyperlink ref="B33" r:id="rId25" display="https://www.huduser.gov/portal/datasets/fmr/fmrs/FY2019_code/2019summary.odn?fips=5001707600&amp;year=2019&amp;selection_type=county&amp;fmrtype=Final" xr:uid="{00000000-0004-0000-0100-000018000000}"/>
    <hyperlink ref="B34" r:id="rId26" display="https://www.huduser.gov/portal/datasets/fmr/fmrs/FY2019_code/2019summary.odn?fips=5002107750&amp;year=2019&amp;selection_type=county&amp;fmrtype=Final" xr:uid="{00000000-0004-0000-0100-000019000000}"/>
    <hyperlink ref="B35" r:id="rId27" display="https://www.huduser.gov/portal/datasets/fmr/fmrs/FY2019_code/2019summary.odn?fips=5002507900&amp;year=2019&amp;selection_type=county&amp;fmrtype=Final" xr:uid="{00000000-0004-0000-0100-00001A000000}"/>
    <hyperlink ref="B36" r:id="rId28" display="https://www.huduser.gov/portal/datasets/fmr/fmrs/FY2019_code/2019summary.odn?fips=5002708275&amp;year=2019&amp;selection_type=county&amp;fmrtype=Final" xr:uid="{00000000-0004-0000-0100-00001B000000}"/>
    <hyperlink ref="B37" r:id="rId29" display="https://www.huduser.gov/portal/datasets/fmr/fmrs/FY2019_code/2019summary.odn?fips=5000108575&amp;year=2019&amp;selection_type=county&amp;fmrtype=Final" xr:uid="{00000000-0004-0000-0100-00001C000000}"/>
    <hyperlink ref="B38" r:id="rId30" display="https://www.huduser.gov/portal/datasets/fmr/fmrs/FY2019_code/2019summary.odn?fips=5000908725&amp;year=2019&amp;selection_type=county&amp;fmrtype=Final" xr:uid="{00000000-0004-0000-0100-00001D000000}"/>
    <hyperlink ref="B39" r:id="rId31" display="https://www.huduser.gov/portal/datasets/fmr/fmrs/FY2019_code/2019summary.odn?fips=5000109025&amp;year=2019&amp;selection_type=county&amp;fmrtype=Final" xr:uid="{00000000-0004-0000-0100-00001E000000}"/>
    <hyperlink ref="B40" r:id="rId32" display="https://www.huduser.gov/portal/datasets/fmr/fmrs/FY2019_code/2019summary.odn?fips=5001709325&amp;year=2019&amp;selection_type=county&amp;fmrtype=Final" xr:uid="{00000000-0004-0000-0100-00001F000000}"/>
    <hyperlink ref="B41" r:id="rId33" display="https://www.huduser.gov/portal/datasets/fmr/fmrs/FY2019_code/2019summary.odn?fips=5002509475&amp;year=2019&amp;selection_type=county&amp;fmrtype=Final" xr:uid="{00000000-0004-0000-0100-000020000000}"/>
    <hyperlink ref="B42" r:id="rId34" display="https://www.huduser.gov/portal/datasets/fmr/fmrs/FY2019_code/2019summary.odn?fips=5001909850&amp;year=2019&amp;selection_type=county&amp;fmrtype=Final" xr:uid="{00000000-0004-0000-0100-000021000000}"/>
    <hyperlink ref="B43" r:id="rId35" display="https://www.huduser.gov/portal/datasets/fmr/fmrs/FY2019_code/2019summary.odn?fips=5000910075&amp;year=2019&amp;selection_type=county&amp;fmrtype=Final" xr:uid="{00000000-0004-0000-0100-000022000000}"/>
    <hyperlink ref="B44" r:id="rId36" display="https://www.huduser.gov/portal/datasets/fmr/fmrs/FY2019_code/2019summary.odn?fips=5000710300&amp;year=2019&amp;selection_type=county&amp;fmrtype=Final" xr:uid="{00000000-0004-0000-0100-000023000000}"/>
    <hyperlink ref="B45" r:id="rId37" display="https://www.huduser.gov/portal/datasets/fmr/fmrs/FY2019_code/2019summary.odn?fips=5000510450&amp;year=2019&amp;selection_type=county&amp;fmrtype=Final" xr:uid="{00000000-0004-0000-0100-000024000000}"/>
    <hyperlink ref="B46" r:id="rId38" display="https://www.huduser.gov/portal/datasets/fmr/fmrs/FY2019_code/2019summary.odn?fips=5000710675&amp;year=2019&amp;selection_type=county&amp;fmrtype=Final" xr:uid="{00000000-0004-0000-0100-000025000000}"/>
    <hyperlink ref="B47" r:id="rId39" display="https://www.huduser.gov/portal/datasets/fmr/fmrs/FY2019_code/2019summary.odn?fips=5002311125&amp;year=2019&amp;selection_type=county&amp;fmrtype=Final" xr:uid="{00000000-0004-0000-0100-000026000000}"/>
    <hyperlink ref="B48" r:id="rId40" display="https://www.huduser.gov/portal/datasets/fmr/fmrs/FY2019_code/2019summary.odn?fips=5002311350&amp;year=2019&amp;selection_type=county&amp;fmrtype=Final" xr:uid="{00000000-0004-0000-0100-000027000000}"/>
    <hyperlink ref="B49" r:id="rId41" display="https://www.huduser.gov/portal/datasets/fmr/fmrs/FY2019_code/2019summary.odn?fips=5001511500&amp;year=2019&amp;selection_type=county&amp;fmrtype=Final" xr:uid="{00000000-0004-0000-0100-000028000000}"/>
    <hyperlink ref="B50" r:id="rId42" display="https://www.huduser.gov/portal/datasets/fmr/fmrs/FY2019_code/2019summary.odn?fips=5000911800&amp;year=2019&amp;selection_type=county&amp;fmrtype=Final" xr:uid="{00000000-0004-0000-0100-000029000000}"/>
    <hyperlink ref="B51" r:id="rId43" display="https://www.huduser.gov/portal/datasets/fmr/fmrs/FY2019_code/2019summary.odn?fips=5002111950&amp;year=2019&amp;selection_type=county&amp;fmrtype=Final" xr:uid="{00000000-0004-0000-0100-00002A000000}"/>
    <hyperlink ref="B52" r:id="rId44" display="https://www.huduser.gov/portal/datasets/fmr/fmrs/FY2019_code/2019summary.odn?fips=5002712250&amp;year=2019&amp;selection_type=county&amp;fmrtype=Final" xr:uid="{00000000-0004-0000-0100-00002B000000}"/>
    <hyperlink ref="B53" r:id="rId45" display="https://www.huduser.gov/portal/datasets/fmr/fmrs/FY2019_code/2019summary.odn?fips=5001913150&amp;year=2019&amp;selection_type=county&amp;fmrtype=Final" xr:uid="{00000000-0004-0000-0100-00002C000000}"/>
    <hyperlink ref="B54" r:id="rId46" display="https://www.huduser.gov/portal/datasets/fmr/fmrs/FY2019_code/2019summary.odn?fips=5000713300&amp;year=2019&amp;selection_type=county&amp;fmrtype=Final" xr:uid="{00000000-0004-0000-0100-00002D000000}"/>
    <hyperlink ref="B55" r:id="rId47" display="https://www.huduser.gov/portal/datasets/fmr/fmrs/FY2019_code/2019summary.odn?fips=5001713525&amp;year=2019&amp;selection_type=county&amp;fmrtype=Final" xr:uid="{00000000-0004-0000-0100-00002E000000}"/>
    <hyperlink ref="B56" r:id="rId48" display="https://www.huduser.gov/portal/datasets/fmr/fmrs/FY2019_code/2019summary.odn?fips=5002713675&amp;year=2019&amp;selection_type=county&amp;fmrtype=Final" xr:uid="{00000000-0004-0000-0100-00002F000000}"/>
    <hyperlink ref="B57" r:id="rId49" display="https://www.huduser.gov/portal/datasets/fmr/fmrs/FY2019_code/2019summary.odn?fips=5002114350&amp;year=2019&amp;selection_type=county&amp;fmrtype=Final" xr:uid="{00000000-0004-0000-0100-000030000000}"/>
    <hyperlink ref="B58" r:id="rId50" display="https://www.huduser.gov/portal/datasets/fmr/fmrs/FY2019_code/2019summary.odn?fips=5002114500&amp;year=2019&amp;selection_type=county&amp;fmrtype=Final" xr:uid="{00000000-0004-0000-0100-000031000000}"/>
    <hyperlink ref="B59" r:id="rId51" display="https://www.huduser.gov/portal/datasets/fmr/fmrs/FY2019_code/2019summary.odn?fips=5000714875&amp;year=2019&amp;selection_type=county&amp;fmrtype=Final" xr:uid="{00000000-0004-0000-0100-000032000000}"/>
    <hyperlink ref="B60" r:id="rId52" display="https://www.huduser.gov/portal/datasets/fmr/fmrs/FY2019_code/2019summary.odn?fips=5000915250&amp;year=2019&amp;selection_type=county&amp;fmrtype=Final" xr:uid="{00000000-0004-0000-0100-000033000000}"/>
    <hyperlink ref="B61" r:id="rId53" display="https://www.huduser.gov/portal/datasets/fmr/fmrs/FY2019_code/2019summary.odn?fips=5001715700&amp;year=2019&amp;selection_type=county&amp;fmrtype=Final" xr:uid="{00000000-0004-0000-0100-000034000000}"/>
    <hyperlink ref="B62" r:id="rId54" display="https://www.huduser.gov/portal/datasets/fmr/fmrs/FY2019_code/2019summary.odn?fips=5000116000&amp;year=2019&amp;selection_type=county&amp;fmrtype=Final" xr:uid="{00000000-0004-0000-0100-000035000000}"/>
    <hyperlink ref="B63" r:id="rId55" display="https://www.huduser.gov/portal/datasets/fmr/fmrs/FY2019_code/2019summary.odn?fips=5001916150&amp;year=2019&amp;selection_type=county&amp;fmrtype=Final" xr:uid="{00000000-0004-0000-0100-000036000000}"/>
    <hyperlink ref="B64" r:id="rId56" display="https://www.huduser.gov/portal/datasets/fmr/fmrs/FY2019_code/2019summary.odn?fips=5001916300&amp;year=2019&amp;selection_type=county&amp;fmrtype=Final" xr:uid="{00000000-0004-0000-0100-000037000000}"/>
    <hyperlink ref="B65" r:id="rId57" display="https://www.huduser.gov/portal/datasets/fmr/fmrs/FY2019_code/2019summary.odn?fips=5002116825&amp;year=2019&amp;selection_type=county&amp;fmrtype=Final" xr:uid="{00000000-0004-0000-0100-000038000000}"/>
    <hyperlink ref="B66" r:id="rId58" display="https://www.huduser.gov/portal/datasets/fmr/fmrs/FY2019_code/2019summary.odn?fips=5000517125&amp;year=2019&amp;selection_type=county&amp;fmrtype=Final" xr:uid="{00000000-0004-0000-0100-000039000000}"/>
    <hyperlink ref="B67" r:id="rId59" display="https://www.huduser.gov/portal/datasets/fmr/fmrs/FY2019_code/2019summary.odn?fips=5001917350&amp;year=2019&amp;selection_type=county&amp;fmrtype=Final" xr:uid="{00000000-0004-0000-0100-00003A000000}"/>
    <hyperlink ref="B68" r:id="rId60" display="https://www.huduser.gov/portal/datasets/fmr/fmrs/FY2019_code/2019summary.odn?fips=5000317725&amp;year=2019&amp;selection_type=county&amp;fmrtype=Final" xr:uid="{00000000-0004-0000-0100-00003B000000}"/>
    <hyperlink ref="B69" r:id="rId61" display="https://www.huduser.gov/portal/datasets/fmr/fmrs/FY2019_code/2019summary.odn?fips=5002517875&amp;year=2019&amp;selection_type=county&amp;fmrtype=Final" xr:uid="{00000000-0004-0000-0100-00003C000000}"/>
    <hyperlink ref="B70" r:id="rId62" display="https://www.huduser.gov/portal/datasets/fmr/fmrs/FY2019_code/2019summary.odn?fips=5002518325&amp;year=2019&amp;selection_type=county&amp;fmrtype=Final" xr:uid="{00000000-0004-0000-0100-00003D000000}"/>
    <hyperlink ref="B71" r:id="rId63" display="https://www.huduser.gov/portal/datasets/fmr/fmrs/FY2019_code/2019summary.odn?fips=5002318550&amp;year=2019&amp;selection_type=county&amp;fmrtype=Final" xr:uid="{00000000-0004-0000-0100-00003E000000}"/>
    <hyperlink ref="B72" r:id="rId64" display="https://www.huduser.gov/portal/datasets/fmr/fmrs/FY2019_code/2019summary.odn?fips=5000921250&amp;year=2019&amp;selection_type=county&amp;fmrtype=Final" xr:uid="{00000000-0004-0000-0100-00003F000000}"/>
    <hyperlink ref="B73" r:id="rId65" display="https://www.huduser.gov/portal/datasets/fmr/fmrs/FY2019_code/2019summary.odn?fips=5002321925&amp;year=2019&amp;selection_type=county&amp;fmrtype=Final" xr:uid="{00000000-0004-0000-0100-000040000000}"/>
    <hyperlink ref="B74" r:id="rId66" display="https://www.huduser.gov/portal/datasets/fmr/fmrs/FY2019_code/2019summary.odn?fips=5001523500&amp;year=2019&amp;selection_type=county&amp;fmrtype=Final" xr:uid="{00000000-0004-0000-0100-000041000000}"/>
    <hyperlink ref="B75" r:id="rId67" display="https://www.huduser.gov/portal/datasets/fmr/fmrs/FY2019_code/2019summary.odn?fips=5001523725&amp;year=2019&amp;selection_type=county&amp;fmrtype=Final" xr:uid="{00000000-0004-0000-0100-000042000000}"/>
    <hyperlink ref="B76" r:id="rId68" display="https://www.huduser.gov/portal/datasets/fmr/fmrs/FY2019_code/2019summary.odn?fips=5001124050&amp;year=2019&amp;selection_type=county&amp;fmrtype=Final" xr:uid="{00000000-0004-0000-0100-000043000000}"/>
    <hyperlink ref="B79" r:id="rId69" display="https://www.huduser.gov/portal/datasets/fmr/fmrs/FY2019_code/2019summary.odn?fips=5002125375&amp;year=2019&amp;selection_type=county&amp;fmrtype=Final" xr:uid="{00000000-0004-0000-0100-000044000000}"/>
    <hyperlink ref="B80" r:id="rId70" display="https://www.huduser.gov/portal/datasets/fmr/fmrs/FY2019_code/2019summary.odn?fips=5001124925&amp;year=2019&amp;selection_type=county&amp;fmrtype=Final" xr:uid="{00000000-0004-0000-0100-000045000000}"/>
    <hyperlink ref="B81" r:id="rId71" display="https://www.huduser.gov/portal/datasets/fmr/fmrs/FY2019_code/2019summary.odn?fips=5001125225&amp;year=2019&amp;selection_type=county&amp;fmrtype=Final" xr:uid="{00000000-0004-0000-0100-000046000000}"/>
    <hyperlink ref="B82" r:id="rId72" display="https://www.huduser.gov/portal/datasets/fmr/fmrs/FY2019_code/2019summary.odn?fips=5001725675&amp;year=2019&amp;selection_type=county&amp;fmrtype=Final" xr:uid="{00000000-0004-0000-0100-000047000000}"/>
    <hyperlink ref="B83" r:id="rId73" display="https://www.huduser.gov/portal/datasets/fmr/fmrs/FY2019_code/2019summary.odn?fips=5002325825&amp;year=2019&amp;selection_type=county&amp;fmrtype=Final" xr:uid="{00000000-0004-0000-0100-000048000000}"/>
    <hyperlink ref="B84" r:id="rId74" display="https://www.huduser.gov/portal/datasets/fmr/fmrs/FY2019_code/2019summary.odn?fips=5000925975&amp;year=2019&amp;selection_type=county&amp;fmrtype=Final" xr:uid="{00000000-0004-0000-0100-000049000000}"/>
    <hyperlink ref="B85" r:id="rId75" display="https://www.huduser.gov/portal/datasets/fmr/fmrs/FY2019_code/2019summary.odn?fips=5000126300&amp;year=2019&amp;selection_type=county&amp;fmrtype=Final" xr:uid="{00000000-0004-0000-0100-00004A000000}"/>
    <hyperlink ref="B86" r:id="rId76" display="https://www.huduser.gov/portal/datasets/fmr/fmrs/FY2019_code/2019summary.odn?fips=5001126500&amp;year=2019&amp;selection_type=county&amp;fmrtype=Final" xr:uid="{00000000-0004-0000-0100-00004B000000}"/>
    <hyperlink ref="B87" r:id="rId77" display="https://www.huduser.gov/portal/datasets/fmr/fmrs/FY2019_code/2019summary.odn?fips=5001127100&amp;year=2019&amp;selection_type=county&amp;fmrtype=Final" xr:uid="{00000000-0004-0000-0100-00004C000000}"/>
    <hyperlink ref="B88" r:id="rId78" display="https://www.huduser.gov/portal/datasets/fmr/fmrs/FY2019_code/2019summary.odn?fips=5001127700&amp;year=2019&amp;selection_type=county&amp;fmrtype=Final" xr:uid="{00000000-0004-0000-0100-00004D000000}"/>
    <hyperlink ref="B89" r:id="rId79" display="https://www.huduser.gov/portal/datasets/fmr/fmrs/FY2019_code/2019summary.odn?fips=5000327962&amp;year=2019&amp;selection_type=county&amp;fmrtype=Final" xr:uid="{00000000-0004-0000-0100-00004E000000}"/>
    <hyperlink ref="B90" r:id="rId80" display="https://www.huduser.gov/portal/datasets/fmr/fmrs/FY2019_code/2019summary.odn?fips=5001928075&amp;year=2019&amp;selection_type=county&amp;fmrtype=Final" xr:uid="{00000000-0004-0000-0100-00004F000000}"/>
    <hyperlink ref="B91" r:id="rId81" display="https://www.huduser.gov/portal/datasets/fmr/fmrs/FY2019_code/2019summary.odn?fips=5000128600&amp;year=2019&amp;selection_type=county&amp;fmrtype=Final" xr:uid="{00000000-0004-0000-0100-000050000000}"/>
    <hyperlink ref="B92" r:id="rId82" display="https://www.huduser.gov/portal/datasets/fmr/fmrs/FY2019_code/2019summary.odn?fips=5002528900&amp;year=2019&amp;selection_type=county&amp;fmrtype=Final" xr:uid="{00000000-0004-0000-0100-000051000000}"/>
    <hyperlink ref="B93" r:id="rId83" display="https://www.huduser.gov/portal/datasets/fmr/fmrs/FY2019_code/2019summary.odn?fips=5000929125&amp;year=2019&amp;selection_type=county&amp;fmrtype=Final" xr:uid="{00000000-0004-0000-0100-000052000000}"/>
    <hyperlink ref="B94" r:id="rId84" display="https://www.huduser.gov/portal/datasets/fmr/fmrs/FY2019_code/2019summary.odn?fips=5001329275&amp;year=2019&amp;selection_type=county&amp;fmrtype=Final" xr:uid="{00000000-0004-0000-0100-000053000000}"/>
    <hyperlink ref="B95" r:id="rId85" display="https://www.huduser.gov/portal/datasets/fmr/fmrs/FY2019_code/2019summary.odn?fips=5000129575&amp;year=2019&amp;selection_type=county&amp;fmrtype=Final" xr:uid="{00000000-0004-0000-0100-000054000000}"/>
    <hyperlink ref="B96" r:id="rId86" display="https://www.huduser.gov/portal/datasets/fmr/fmrs/FY2019_code/2019summary.odn?fips=5001930175&amp;year=2019&amp;selection_type=county&amp;fmrtype=Final" xr:uid="{00000000-0004-0000-0100-000055000000}"/>
    <hyperlink ref="B97" r:id="rId87" display="https://www.huduser.gov/portal/datasets/fmr/fmrs/FY2019_code/2019summary.odn?fips=5000530550&amp;year=2019&amp;selection_type=county&amp;fmrtype=Final" xr:uid="{00000000-0004-0000-0100-000056000000}"/>
    <hyperlink ref="B98" r:id="rId88" display="https://www.huduser.gov/portal/datasets/fmr/fmrs/FY2019_code/2019summary.odn?fips=5000930775&amp;year=2019&amp;selection_type=county&amp;fmrtype=Final" xr:uid="{00000000-0004-0000-0100-000057000000}"/>
    <hyperlink ref="B99" r:id="rId89" display="https://www.huduser.gov/portal/datasets/fmr/fmrs/FY2019_code/2019summary.odn?fips=5002530925&amp;year=2019&amp;selection_type=county&amp;fmrtype=Final" xr:uid="{00000000-0004-0000-0100-000058000000}"/>
    <hyperlink ref="B100" r:id="rId90" display="https://www.huduser.gov/portal/datasets/fmr/fmrs/FY2019_code/2019summary.odn?fips=5002531150&amp;year=2019&amp;selection_type=county&amp;fmrtype=Final" xr:uid="{00000000-0004-0000-0100-000059000000}"/>
    <hyperlink ref="B101" r:id="rId91" display="https://www.huduser.gov/portal/datasets/fmr/fmrs/FY2019_code/2019summary.odn?fips=5000131525&amp;year=2019&amp;selection_type=county&amp;fmrtype=Final" xr:uid="{00000000-0004-0000-0100-00005A000000}"/>
    <hyperlink ref="B102" r:id="rId92" display="https://www.huduser.gov/portal/datasets/fmr/fmrs/FY2019_code/2019summary.odn?fips=5000531825&amp;year=2019&amp;selection_type=county&amp;fmrtype=Final" xr:uid="{00000000-0004-0000-0100-00005B000000}"/>
    <hyperlink ref="B103" r:id="rId93" display="https://www.huduser.gov/portal/datasets/fmr/fmrs/FY2019_code/2019summary.odn?fips=5002732275&amp;year=2019&amp;selection_type=county&amp;fmrtype=Final" xr:uid="{00000000-0004-0000-0100-00005C000000}"/>
    <hyperlink ref="B104" r:id="rId94" display="https://www.huduser.gov/portal/datasets/fmr/fmrs/FY2019_code/2019summary.odn?fips=5002732425&amp;year=2019&amp;selection_type=county&amp;fmrtype=Final" xr:uid="{00000000-0004-0000-0100-00005D000000}"/>
    <hyperlink ref="B105" r:id="rId95" display="https://www.huduser.gov/portal/datasets/fmr/fmrs/FY2019_code/2019summary.odn?fips=5001133025&amp;year=2019&amp;selection_type=county&amp;fmrtype=Final" xr:uid="{00000000-0004-0000-0100-00005E000000}"/>
    <hyperlink ref="B106" r:id="rId96" display="https://www.huduser.gov/portal/datasets/fmr/fmrs/FY2019_code/2019summary.odn?fips=5000733475&amp;year=2019&amp;selection_type=county&amp;fmrtype=Final" xr:uid="{00000000-0004-0000-0100-00005F000000}"/>
    <hyperlink ref="B107" r:id="rId97" display="https://www.huduser.gov/portal/datasets/fmr/fmrs/FY2019_code/2019summary.odn?fips=5001933775&amp;year=2019&amp;selection_type=county&amp;fmrtype=Final" xr:uid="{00000000-0004-0000-0100-000060000000}"/>
    <hyperlink ref="B108" r:id="rId98" display="https://www.huduser.gov/portal/datasets/fmr/fmrs/FY2019_code/2019summary.odn?fips=5002134450&amp;year=2019&amp;selection_type=county&amp;fmrtype=Final" xr:uid="{00000000-0004-0000-0100-000061000000}"/>
    <hyperlink ref="B109" r:id="rId99" display="https://www.huduser.gov/portal/datasets/fmr/fmrs/FY2019_code/2019summary.odn?fips=5000734600&amp;year=2019&amp;selection_type=county&amp;fmrtype=Final" xr:uid="{00000000-0004-0000-0100-000062000000}"/>
    <hyperlink ref="B110" r:id="rId100" display="https://www.huduser.gov/portal/datasets/fmr/fmrs/FY2019_code/2019summary.odn?fips=5001535050&amp;year=2019&amp;selection_type=county&amp;fmrtype=Final" xr:uid="{00000000-0004-0000-0100-000063000000}"/>
    <hyperlink ref="B111" r:id="rId101" display="https://www.huduser.gov/portal/datasets/fmr/fmrs/FY2019_code/2019summary.odn?fips=5002135425&amp;year=2019&amp;selection_type=county&amp;fmrtype=Final" xr:uid="{00000000-0004-0000-0100-000064000000}"/>
    <hyperlink ref="B112" r:id="rId102" display="https://www.huduser.gov/portal/datasets/fmr/fmrs/FY2019_code/2019summary.odn?fips=5001935575&amp;year=2019&amp;selection_type=county&amp;fmrtype=Final" xr:uid="{00000000-0004-0000-0100-000065000000}"/>
    <hyperlink ref="B113" r:id="rId103" display="https://www.huduser.gov/portal/datasets/fmr/fmrs/FY2019_code/2019summary.odn?fips=5001335875&amp;year=2019&amp;selection_type=county&amp;fmrtype=Final" xr:uid="{00000000-0004-0000-0100-000066000000}"/>
    <hyperlink ref="B114" r:id="rId104" display="https://www.huduser.gov/portal/datasets/fmr/fmrs/FY2019_code/2019summary.odn?fips=5002536175&amp;year=2019&amp;selection_type=county&amp;fmrtype=Final" xr:uid="{00000000-0004-0000-0100-000067000000}"/>
    <hyperlink ref="B115" r:id="rId105" display="https://www.huduser.gov/portal/datasets/fmr/fmrs/FY2019_code/2019summary.odn?fips=5001936325&amp;year=2019&amp;selection_type=county&amp;fmrtype=Final" xr:uid="{00000000-0004-0000-0100-000068000000}"/>
    <hyperlink ref="B116" r:id="rId106" display="https://www.huduser.gov/portal/datasets/fmr/fmrs/FY2019_code/2019summary.odn?fips=5000736700&amp;year=2019&amp;selection_type=county&amp;fmrtype=Final" xr:uid="{00000000-0004-0000-0100-000069000000}"/>
    <hyperlink ref="B117" r:id="rId107" display="https://www.huduser.gov/portal/datasets/fmr/fmrs/FY2019_code/2019summary.odn?fips=5001537075&amp;year=2019&amp;selection_type=county&amp;fmrtype=Final" xr:uid="{00000000-0004-0000-0100-00006A000000}"/>
    <hyperlink ref="B118" r:id="rId108" display="https://www.huduser.gov/portal/datasets/fmr/fmrs/FY2019_code/2019summary.odn?fips=5002137685&amp;year=2019&amp;selection_type=county&amp;fmrtype=Final" xr:uid="{00000000-0004-0000-0100-00006B000000}"/>
    <hyperlink ref="B119" r:id="rId109" display="https://www.huduser.gov/portal/datasets/fmr/fmrs/FY2019_code/2019summary.odn?fips=5000537900&amp;year=2019&amp;selection_type=county&amp;fmrtype=Final" xr:uid="{00000000-0004-0000-0100-00006C000000}"/>
    <hyperlink ref="B120" r:id="rId110" display="https://www.huduser.gov/portal/datasets/fmr/fmrs/FY2019_code/2019summary.odn?fips=5000339025&amp;year=2019&amp;selection_type=county&amp;fmrtype=Final" xr:uid="{00000000-0004-0000-0100-00006D000000}"/>
    <hyperlink ref="B121" r:id="rId111" display="https://www.huduser.gov/portal/datasets/fmr/fmrs/FY2019_code/2019summary.odn?fips=5000139325&amp;year=2019&amp;selection_type=county&amp;fmrtype=Final" xr:uid="{00000000-0004-0000-0100-00006E000000}"/>
    <hyperlink ref="B122" r:id="rId112" display="https://www.huduser.gov/portal/datasets/fmr/fmrs/FY2019_code/2019summary.odn?fips=5000939700&amp;year=2019&amp;selection_type=county&amp;fmrtype=Final" xr:uid="{00000000-0004-0000-0100-00006F000000}"/>
    <hyperlink ref="B123" r:id="rId113" display="https://www.huduser.gov/portal/datasets/fmr/fmrs/FY2019_code/2019summary.odn?fips=5000939775&amp;year=2019&amp;selection_type=county&amp;fmrtype=Final" xr:uid="{00000000-0004-0000-0100-000070000000}"/>
    <hyperlink ref="B124" r:id="rId114" display="https://www.huduser.gov/portal/datasets/fmr/fmrs/FY2019_code/2019summary.odn?fips=5000140075&amp;year=2019&amp;selection_type=county&amp;fmrtype=Final" xr:uid="{00000000-0004-0000-0100-000071000000}"/>
    <hyperlink ref="B125" r:id="rId115" display="https://www.huduser.gov/portal/datasets/fmr/fmrs/FY2019_code/2019summary.odn?fips=5002540225&amp;year=2019&amp;selection_type=county&amp;fmrtype=Final" xr:uid="{00000000-0004-0000-0100-000072000000}"/>
    <hyperlink ref="B126" r:id="rId116" display="https://www.huduser.gov/portal/datasets/fmr/fmrs/FY2019_code/2019summary.odn?fips=5001940525&amp;year=2019&amp;selection_type=county&amp;fmrtype=Final" xr:uid="{00000000-0004-0000-0100-000073000000}"/>
    <hyperlink ref="B127" r:id="rId117" display="https://www.huduser.gov/portal/datasets/fmr/fmrs/FY2019_code/2019summary.odn?fips=5002741275&amp;year=2019&amp;selection_type=county&amp;fmrtype=Final" xr:uid="{00000000-0004-0000-0100-000074000000}"/>
    <hyperlink ref="B128" r:id="rId118" display="https://www.huduser.gov/portal/datasets/fmr/fmrs/FY2019_code/2019summary.odn?fips=5000941425&amp;year=2019&amp;selection_type=county&amp;fmrtype=Final" xr:uid="{00000000-0004-0000-0100-000075000000}"/>
    <hyperlink ref="B129" r:id="rId119" display="https://www.huduser.gov/portal/datasets/fmr/fmrs/FY2019_code/2019summary.odn?fips=5000541725&amp;year=2019&amp;selection_type=county&amp;fmrtype=Final" xr:uid="{00000000-0004-0000-0100-000076000000}"/>
    <hyperlink ref="B130" r:id="rId120" display="https://www.huduser.gov/portal/datasets/fmr/fmrs/FY2019_code/2019summary.odn?fips=5000942475&amp;year=2019&amp;selection_type=county&amp;fmrtype=Final" xr:uid="{00000000-0004-0000-0100-000077000000}"/>
    <hyperlink ref="B131" r:id="rId121" display="https://www.huduser.gov/portal/datasets/fmr/fmrs/FY2019_code/2019summary.odn?fips=5000342850&amp;year=2019&amp;selection_type=county&amp;fmrtype=Final" xr:uid="{00000000-0004-0000-0100-000078000000}"/>
    <hyperlink ref="B132" r:id="rId122" display="https://www.huduser.gov/portal/datasets/fmr/fmrs/FY2019_code/2019summary.odn?fips=5002543375&amp;year=2019&amp;selection_type=county&amp;fmrtype=Final" xr:uid="{00000000-0004-0000-0100-000079000000}"/>
    <hyperlink ref="B133" r:id="rId123" display="https://www.huduser.gov/portal/datasets/fmr/fmrs/FY2019_code/2019summary.odn?fips=5002343600&amp;year=2019&amp;selection_type=county&amp;fmrtype=Final" xr:uid="{00000000-0004-0000-0100-00007A000000}"/>
    <hyperlink ref="B134" r:id="rId124" display="https://www.huduser.gov/portal/datasets/fmr/fmrs/FY2019_code/2019summary.odn?fips=5002144125&amp;year=2019&amp;selection_type=county&amp;fmrtype=Final" xr:uid="{00000000-0004-0000-0100-00007B000000}"/>
    <hyperlink ref="B135" r:id="rId125" display="https://www.huduser.gov/portal/datasets/fmr/fmrs/FY2019_code/2019summary.odn?fips=5000144350&amp;year=2019&amp;selection_type=county&amp;fmrtype=Final" xr:uid="{00000000-0004-0000-0100-00007C000000}"/>
    <hyperlink ref="B136" r:id="rId126" display="https://www.huduser.gov/portal/datasets/fmr/fmrs/FY2019_code/2019summary.odn?fips=5002344500&amp;year=2019&amp;selection_type=county&amp;fmrtype=Final" xr:uid="{00000000-0004-0000-0100-00007D000000}"/>
    <hyperlink ref="B137" r:id="rId127" display="https://www.huduser.gov/portal/datasets/fmr/fmrs/FY2019_code/2019summary.odn?fips=5002144800&amp;year=2019&amp;selection_type=county&amp;fmrtype=Final" xr:uid="{00000000-0004-0000-0100-00007E000000}"/>
    <hyperlink ref="B138" r:id="rId128" display="https://www.huduser.gov/portal/datasets/fmr/fmrs/FY2019_code/2019summary.odn?fips=5000745250&amp;year=2019&amp;selection_type=county&amp;fmrtype=Final" xr:uid="{00000000-0004-0000-0100-00007F000000}"/>
    <hyperlink ref="B139" r:id="rId129" display="https://www.huduser.gov/portal/datasets/fmr/fmrs/FY2019_code/2019summary.odn?fips=5000145550&amp;year=2019&amp;selection_type=county&amp;fmrtype=Final" xr:uid="{00000000-0004-0000-0100-000080000000}"/>
    <hyperlink ref="B140" r:id="rId130" display="https://www.huduser.gov/portal/datasets/fmr/fmrs/FY2019_code/2019summary.odn?fips=5001145850&amp;year=2019&amp;selection_type=county&amp;fmrtype=Final" xr:uid="{00000000-0004-0000-0100-000081000000}"/>
    <hyperlink ref="B141" r:id="rId131" display="https://www.huduser.gov/portal/datasets/fmr/fmrs/FY2019_code/2019summary.odn?fips=5002346000&amp;year=2019&amp;selection_type=county&amp;fmrtype=Final" xr:uid="{00000000-0004-0000-0100-000082000000}"/>
    <hyperlink ref="B142" r:id="rId132" display="https://www.huduser.gov/portal/datasets/fmr/fmrs/FY2019_code/2019summary.odn?fips=5002346225&amp;year=2019&amp;selection_type=county&amp;fmrtype=Final" xr:uid="{00000000-0004-0000-0100-000083000000}"/>
    <hyperlink ref="B143" r:id="rId133" display="https://www.huduser.gov/portal/datasets/fmr/fmrs/FY2019_code/2019summary.odn?fips=5001946450&amp;year=2019&amp;selection_type=county&amp;fmrtype=Final" xr:uid="{00000000-0004-0000-0100-000084000000}"/>
    <hyperlink ref="B144" r:id="rId134" display="https://www.huduser.gov/portal/datasets/fmr/fmrs/FY2019_code/2019summary.odn?fips=5001546675&amp;year=2019&amp;selection_type=county&amp;fmrtype=Final" xr:uid="{00000000-0004-0000-0100-000085000000}"/>
    <hyperlink ref="B145" r:id="rId135" display="https://www.huduser.gov/portal/datasets/fmr/fmrs/FY2019_code/2019summary.odn?fips=5002147200&amp;year=2019&amp;selection_type=county&amp;fmrtype=Final" xr:uid="{00000000-0004-0000-0100-000086000000}"/>
    <hyperlink ref="B146" r:id="rId136" display="https://www.huduser.gov/portal/datasets/fmr/fmrs/FY2019_code/2019summary.odn?fips=5002147425&amp;year=2019&amp;selection_type=county&amp;fmrtype=Final" xr:uid="{00000000-0004-0000-0100-000087000000}"/>
    <hyperlink ref="B147" r:id="rId137" display="https://www.huduser.gov/portal/datasets/fmr/fmrs/FY2019_code/2019summary.odn?fips=5000148700&amp;year=2019&amp;selection_type=county&amp;fmrtype=Final" xr:uid="{00000000-0004-0000-0100-000088000000}"/>
    <hyperlink ref="B148" r:id="rId138" display="https://www.huduser.gov/portal/datasets/fmr/fmrs/FY2019_code/2019summary.odn?fips=5000547725&amp;year=2019&amp;selection_type=county&amp;fmrtype=Final" xr:uid="{00000000-0004-0000-0100-000089000000}"/>
    <hyperlink ref="B149" r:id="rId139" display="https://www.huduser.gov/portal/datasets/fmr/fmrs/FY2019_code/2019summary.odn?fips=5001748175&amp;year=2019&amp;selection_type=county&amp;fmrtype=Final" xr:uid="{00000000-0004-0000-0100-00008A000000}"/>
    <hyperlink ref="B150" r:id="rId140" display="https://www.huduser.gov/portal/datasets/fmr/fmrs/FY2019_code/2019summary.odn?fips=5002548400&amp;year=2019&amp;selection_type=county&amp;fmrtype=Final" xr:uid="{00000000-0004-0000-0100-00008B000000}"/>
    <hyperlink ref="B151" r:id="rId141" display="https://www.huduser.gov/portal/datasets/fmr/fmrs/FY2019_code/2019summary.odn?fips=5001948850&amp;year=2019&amp;selection_type=county&amp;fmrtype=Final" xr:uid="{00000000-0004-0000-0100-00008C000000}"/>
    <hyperlink ref="B152" r:id="rId142" display="https://www.huduser.gov/portal/datasets/fmr/fmrs/FY2019_code/2019summary.odn?fips=5001948925&amp;year=2019&amp;selection_type=county&amp;fmrtype=Final" xr:uid="{00000000-0004-0000-0100-00008D000000}"/>
    <hyperlink ref="B154" r:id="rId143" display="https://www.huduser.gov/portal/datasets/fmr/fmrs/FY2019_code/2019summary.odn?fips=5001350650&amp;year=2019&amp;selection_type=county&amp;fmrtype=Final" xr:uid="{00000000-0004-0000-0100-00008E000000}"/>
    <hyperlink ref="B155" r:id="rId144" display="https://www.huduser.gov/portal/datasets/fmr/fmrs/FY2019_code/2019summary.odn?fips=5002350275&amp;year=2019&amp;selection_type=county&amp;fmrtype=Final" xr:uid="{00000000-0004-0000-0100-00008F000000}"/>
    <hyperlink ref="B156" r:id="rId145" display="https://www.huduser.gov/portal/datasets/fmr/fmrs/FY2019_code/2019summary.odn?fips=5000952750&amp;year=2019&amp;selection_type=county&amp;fmrtype=Final" xr:uid="{00000000-0004-0000-0100-000090000000}"/>
    <hyperlink ref="B157" r:id="rId146" display="https://www.huduser.gov/portal/datasets/fmr/fmrs/FY2019_code/2019summary.odn?fips=5002752900&amp;year=2019&amp;selection_type=county&amp;fmrtype=Final" xr:uid="{00000000-0004-0000-0100-000091000000}"/>
    <hyperlink ref="B158" r:id="rId147" display="https://www.huduser.gov/portal/datasets/fmr/fmrs/FY2019_code/2019summary.odn?fips=5001753425&amp;year=2019&amp;selection_type=county&amp;fmrtype=Final" xr:uid="{00000000-0004-0000-0100-000092000000}"/>
    <hyperlink ref="B160" r:id="rId148" display="https://www.huduser.gov/portal/datasets/fmr/fmrs/FY2019_code/2019summary.odn?fips=5000153725&amp;year=2019&amp;selection_type=county&amp;fmrtype=Final" xr:uid="{00000000-0004-0000-0100-000093000000}"/>
    <hyperlink ref="B161" r:id="rId149" display="https://www.huduser.gov/portal/datasets/fmr/fmrs/FY2019_code/2019summary.odn?fips=5000153950&amp;year=2019&amp;selection_type=county&amp;fmrtype=Final" xr:uid="{00000000-0004-0000-0100-000094000000}"/>
    <hyperlink ref="B162" r:id="rId150" display="https://www.huduser.gov/portal/datasets/fmr/fmrs/FY2019_code/2019summary.odn?fips=5002154250&amp;year=2019&amp;selection_type=county&amp;fmrtype=Final" xr:uid="{00000000-0004-0000-0100-000095000000}"/>
    <hyperlink ref="B163" r:id="rId151" display="https://www.huduser.gov/portal/datasets/fmr/fmrs/FY2019_code/2019summary.odn?fips=5000554400&amp;year=2019&amp;selection_type=county&amp;fmrtype=Final" xr:uid="{00000000-0004-0000-0100-000096000000}"/>
    <hyperlink ref="B164" r:id="rId152" display="https://www.huduser.gov/portal/datasets/fmr/fmrs/FY2019_code/2019summary.odn?fips=5000355000&amp;year=2019&amp;selection_type=county&amp;fmrtype=Final" xr:uid="{00000000-0004-0000-0100-000097000000}"/>
    <hyperlink ref="B165" r:id="rId153" display="https://www.huduser.gov/portal/datasets/fmr/fmrs/FY2019_code/2019summary.odn?fips=5002155450&amp;year=2019&amp;selection_type=county&amp;fmrtype=Final" xr:uid="{00000000-0004-0000-0100-000098000000}"/>
    <hyperlink ref="B166" r:id="rId154" display="https://www.huduser.gov/portal/datasets/fmr/fmrs/FY2019_code/2019summary.odn?fips=5002155600&amp;year=2019&amp;selection_type=county&amp;fmrtype=Final" xr:uid="{00000000-0004-0000-0100-000099000000}"/>
    <hyperlink ref="B167" r:id="rId155" display="https://www.huduser.gov/portal/datasets/fmr/fmrs/FY2019_code/2019summary.odn?fips=5002355825&amp;year=2019&amp;selection_type=county&amp;fmrtype=Final" xr:uid="{00000000-0004-0000-0100-00009A000000}"/>
    <hyperlink ref="B168" r:id="rId156" display="https://www.huduser.gov/portal/datasets/fmr/fmrs/FY2019_code/2019summary.odn?fips=5002756050&amp;year=2019&amp;selection_type=county&amp;fmrtype=Final" xr:uid="{00000000-0004-0000-0100-00009B000000}"/>
    <hyperlink ref="B169" r:id="rId157" display="https://www.huduser.gov/portal/datasets/fmr/fmrs/FY2019_code/2019summary.odn?fips=5002756350&amp;year=2019&amp;selection_type=county&amp;fmrtype=Final" xr:uid="{00000000-0004-0000-0100-00009C000000}"/>
    <hyperlink ref="B170" r:id="rId158" display="https://www.huduser.gov/portal/datasets/fmr/fmrs/FY2019_code/2019summary.odn?fips=5002156875&amp;year=2019&amp;selection_type=county&amp;fmrtype=Final" xr:uid="{00000000-0004-0000-0100-00009D000000}"/>
    <hyperlink ref="B171" r:id="rId159" display="https://www.huduser.gov/portal/datasets/fmr/fmrs/FY2019_code/2019summary.odn?fips=5000357025&amp;year=2019&amp;selection_type=county&amp;fmrtype=Final" xr:uid="{00000000-0004-0000-0100-00009E000000}"/>
    <hyperlink ref="B172" r:id="rId160" display="https://www.huduser.gov/portal/datasets/fmr/fmrs/FY2019_code/2019summary.odn?fips=5002157250&amp;year=2019&amp;selection_type=county&amp;fmrtype=Final" xr:uid="{00000000-0004-0000-0100-00009F000000}"/>
    <hyperlink ref="B173" r:id="rId161" display="https://www.huduser.gov/portal/datasets/fmr/fmrs/FY2019_code/2019summary.odn?fips=5002557700&amp;year=2019&amp;selection_type=county&amp;fmrtype=Final" xr:uid="{00000000-0004-0000-0100-0000A0000000}"/>
    <hyperlink ref="B174" r:id="rId162" display="https://www.huduser.gov/portal/datasets/fmr/fmrs/FY2019_code/2019summary.odn?fips=5001758075&amp;year=2019&amp;selection_type=county&amp;fmrtype=Final" xr:uid="{00000000-0004-0000-0100-0000A1000000}"/>
    <hyperlink ref="B175" r:id="rId163" display="https://www.huduser.gov/portal/datasets/fmr/fmrs/FY2019_code/2019summary.odn?fips=5002758375&amp;year=2019&amp;selection_type=county&amp;fmrtype=Final" xr:uid="{00000000-0004-0000-0100-0000A2000000}"/>
    <hyperlink ref="B176" r:id="rId164" display="https://www.huduser.gov/portal/datasets/fmr/fmrs/FY2019_code/2019summary.odn?fips=5000358600&amp;year=2019&amp;selection_type=county&amp;fmrtype=Final" xr:uid="{00000000-0004-0000-0100-0000A3000000}"/>
    <hyperlink ref="B177" r:id="rId165" display="https://www.huduser.gov/portal/datasets/fmr/fmrs/FY2019_code/2019summary.odn?fips=5001159125&amp;year=2019&amp;selection_type=county&amp;fmrtype=Final" xr:uid="{00000000-0004-0000-0100-0000A4000000}"/>
    <hyperlink ref="B178" r:id="rId166" display="https://www.huduser.gov/portal/datasets/fmr/fmrs/FY2019_code/2019summary.odn?fips=5000759275&amp;year=2019&amp;selection_type=county&amp;fmrtype=Final" xr:uid="{00000000-0004-0000-0100-0000A5000000}"/>
    <hyperlink ref="B179" r:id="rId167" display="https://www.huduser.gov/portal/datasets/fmr/fmrs/FY2019_code/2019summary.odn?fips=5000159650&amp;year=2019&amp;selection_type=county&amp;fmrtype=Final" xr:uid="{00000000-0004-0000-0100-0000A6000000}"/>
    <hyperlink ref="B180" r:id="rId168" display="https://www.huduser.gov/portal/datasets/fmr/fmrs/FY2019_code/2019summary.odn?fips=5002760100&amp;year=2019&amp;selection_type=county&amp;fmrtype=Final" xr:uid="{00000000-0004-0000-0100-0000A7000000}"/>
    <hyperlink ref="B181" r:id="rId169" display="https://www.huduser.gov/portal/datasets/fmr/fmrs/FY2019_code/2019summary.odn?fips=5002560250&amp;year=2019&amp;selection_type=county&amp;fmrtype=Final" xr:uid="{00000000-0004-0000-0100-0000A8000000}"/>
    <hyperlink ref="B182" r:id="rId170" display="https://www.huduser.gov/portal/datasets/fmr/fmrs/FY2019_code/2019summary.odn?fips=5002360625&amp;year=2019&amp;selection_type=county&amp;fmrtype=Final" xr:uid="{00000000-0004-0000-0100-0000A9000000}"/>
    <hyperlink ref="B183" r:id="rId171" display="https://www.huduser.gov/portal/datasets/fmr/fmrs/FY2019_code/2019summary.odn?fips=5002760850&amp;year=2019&amp;selection_type=county&amp;fmrtype=Final" xr:uid="{00000000-0004-0000-0100-0000AA000000}"/>
    <hyperlink ref="B184" r:id="rId172" display="https://www.huduser.gov/portal/datasets/fmr/fmrs/FY2019_code/2019summary.odn?fips=5000361000&amp;year=2019&amp;selection_type=county&amp;fmrtype=Final" xr:uid="{00000000-0004-0000-0100-0000AB000000}"/>
    <hyperlink ref="B185" r:id="rId173" display="https://www.huduser.gov/portal/datasets/fmr/fmrs/FY2019_code/2019summary.odn?fips=5002161225&amp;year=2019&amp;selection_type=county&amp;fmrtype=Final" xr:uid="{00000000-0004-0000-0100-0000AC000000}"/>
    <hyperlink ref="B186" r:id="rId174" display="https://www.huduser.gov/portal/datasets/fmr/fmrs/FY2019_code/2019summary.odn?fips=5002161300&amp;year=2019&amp;selection_type=county&amp;fmrtype=Final" xr:uid="{00000000-0004-0000-0100-0000AD000000}"/>
    <hyperlink ref="B187" r:id="rId175" display="https://www.huduser.gov/portal/datasets/fmr/fmrs/FY2019_code/2019summary.odn?fips=5000561525&amp;year=2019&amp;selection_type=county&amp;fmrtype=Final" xr:uid="{00000000-0004-0000-0100-0000AE000000}"/>
    <hyperlink ref="B188" r:id="rId176" display="https://www.huduser.gov/portal/datasets/fmr/fmrs/FY2019_code/2019summary.odn?fips=5000162575&amp;year=2019&amp;selection_type=county&amp;fmrtype=Final" xr:uid="{00000000-0004-0000-0100-0000AF000000}"/>
    <hyperlink ref="B189" r:id="rId177" display="https://www.huduser.gov/portal/datasets/fmr/fmrs/FY2019_code/2019summary.odn?fips=5000362875&amp;year=2019&amp;selection_type=county&amp;fmrtype=Final" xr:uid="{00000000-0004-0000-0100-0000B0000000}"/>
    <hyperlink ref="B190" r:id="rId178" display="https://www.huduser.gov/portal/datasets/fmr/fmrs/FY2019_code/2019summary.odn?fips=5000363175&amp;year=2019&amp;selection_type=county&amp;fmrtype=Final" xr:uid="{00000000-0004-0000-0100-0000B1000000}"/>
    <hyperlink ref="B191" r:id="rId179" display="https://www.huduser.gov/portal/datasets/fmr/fmrs/FY2019_code/2019summary.odn?fips=5000363550&amp;year=2019&amp;selection_type=county&amp;fmrtype=Final" xr:uid="{00000000-0004-0000-0100-0000B2000000}"/>
    <hyperlink ref="B193" r:id="rId180" display="https://www.huduser.gov/portal/datasets/fmr/fmrs/FY2019_code/2019summary.odn?fips=5002763775&amp;year=2019&amp;selection_type=county&amp;fmrtype=Final" xr:uid="{00000000-0004-0000-0100-0000B3000000}"/>
    <hyperlink ref="B194" r:id="rId181" display="https://www.huduser.gov/portal/datasets/fmr/fmrs/FY2019_code/2019summary.odn?fips=5000564075&amp;year=2019&amp;selection_type=county&amp;fmrtype=Final" xr:uid="{00000000-0004-0000-0100-0000B4000000}"/>
    <hyperlink ref="B195" r:id="rId182" display="https://www.huduser.gov/portal/datasets/fmr/fmrs/FY2019_code/2019summary.odn?fips=5000764300&amp;year=2019&amp;selection_type=county&amp;fmrtype=Final" xr:uid="{00000000-0004-0000-0100-0000B5000000}"/>
    <hyperlink ref="B196" r:id="rId183" display="https://www.huduser.gov/portal/datasets/fmr/fmrs/FY2019_code/2019summary.odn?fips=5001164600&amp;year=2019&amp;selection_type=county&amp;fmrtype=Final" xr:uid="{00000000-0004-0000-0100-0000B6000000}"/>
    <hyperlink ref="B197" r:id="rId184" display="https://www.huduser.gov/portal/datasets/fmr/fmrs/FY2019_code/2019summary.odn?fips=5000165050&amp;year=2019&amp;selection_type=county&amp;fmrtype=Final" xr:uid="{00000000-0004-0000-0100-0000B7000000}"/>
    <hyperlink ref="B198" r:id="rId185" display="https://www.huduser.gov/portal/datasets/fmr/fmrs/FY2019_code/2019summary.odn?fips=5002165275&amp;year=2019&amp;selection_type=county&amp;fmrtype=Final" xr:uid="{00000000-0004-0000-0100-0000B8000000}"/>
    <hyperlink ref="B199" r:id="rId186" display="https://www.huduser.gov/portal/datasets/fmr/fmrs/FY2019_code/2019summary.odn?fips=5002565762&amp;year=2019&amp;selection_type=county&amp;fmrtype=Final" xr:uid="{00000000-0004-0000-0100-0000B9000000}"/>
    <hyperlink ref="B200" r:id="rId187" display="https://www.huduser.gov/portal/datasets/fmr/fmrs/FY2019_code/2019summary.odn?fips=5000766175&amp;year=2019&amp;selection_type=county&amp;fmrtype=Final" xr:uid="{00000000-0004-0000-0100-0000BA000000}"/>
    <hyperlink ref="B201" r:id="rId188" display="https://www.huduser.gov/portal/datasets/fmr/fmrs/FY2019_code/2019summary.odn?fips=5001367000&amp;year=2019&amp;selection_type=county&amp;fmrtype=Final" xr:uid="{00000000-0004-0000-0100-0000BB000000}"/>
    <hyperlink ref="B202" r:id="rId189" display="https://www.huduser.gov/portal/datasets/fmr/fmrs/FY2019_code/2019summary.odn?fips=5002769550&amp;year=2019&amp;selection_type=county&amp;fmrtype=Final" xr:uid="{00000000-0004-0000-0100-0000BC000000}"/>
    <hyperlink ref="B203" r:id="rId190" display="https://www.huduser.gov/portal/datasets/fmr/fmrs/FY2019_code/2019summary.odn?fips=5001161675&amp;year=2019&amp;selection_type=county&amp;fmrtype=Final" xr:uid="{00000000-0004-0000-0100-0000BD000000}"/>
    <hyperlink ref="B204" r:id="rId191" display="https://www.huduser.gov/portal/datasets/fmr/fmrs/FY2019_code/2019summary.odn?fips=5001161750&amp;year=2019&amp;selection_type=county&amp;fmrtype=Final" xr:uid="{00000000-0004-0000-0100-0000BE000000}"/>
    <hyperlink ref="B205" r:id="rId192" display="https://www.huduser.gov/portal/datasets/fmr/fmrs/FY2019_code/2019summary.odn?fips=5000762050&amp;year=2019&amp;selection_type=county&amp;fmrtype=Final" xr:uid="{00000000-0004-0000-0100-0000BF000000}"/>
    <hyperlink ref="B206" r:id="rId193" display="https://www.huduser.gov/portal/datasets/fmr/fmrs/FY2019_code/2019summary.odn?fips=5000562200&amp;year=2019&amp;selection_type=county&amp;fmrtype=Final" xr:uid="{00000000-0004-0000-0100-0000C0000000}"/>
    <hyperlink ref="B207" r:id="rId194" display="https://www.huduser.gov/portal/datasets/fmr/fmrs/FY2019_code/2019summary.odn?fips=5000369775&amp;year=2019&amp;selection_type=county&amp;fmrtype=Final" xr:uid="{00000000-0004-0000-0100-0000C1000000}"/>
    <hyperlink ref="B208" r:id="rId195" display="https://www.huduser.gov/portal/datasets/fmr/fmrs/FY2019_code/2019summary.odn?fips=5000569925&amp;year=2019&amp;selection_type=county&amp;fmrtype=Final" xr:uid="{00000000-0004-0000-0100-0000C2000000}"/>
    <hyperlink ref="B209" r:id="rId196" display="https://www.huduser.gov/portal/datasets/fmr/fmrs/FY2019_code/2019summary.odn?fips=5000170075&amp;year=2019&amp;selection_type=county&amp;fmrtype=Final" xr:uid="{00000000-0004-0000-0100-0000C3000000}"/>
    <hyperlink ref="B210" r:id="rId197" display="https://www.huduser.gov/portal/datasets/fmr/fmrs/FY2019_code/2019summary.odn?fips=5002770375&amp;year=2019&amp;selection_type=county&amp;fmrtype=Final" xr:uid="{00000000-0004-0000-0100-0000C4000000}"/>
    <hyperlink ref="B211" r:id="rId198" display="https://www.huduser.gov/portal/datasets/fmr/fmrs/FY2019_code/2019summary.odn?fips=5001570525&amp;year=2019&amp;selection_type=county&amp;fmrtype=Final" xr:uid="{00000000-0004-0000-0100-0000C5000000}"/>
    <hyperlink ref="B212" r:id="rId199" display="https://www.huduser.gov/portal/datasets/fmr/fmrs/FY2019_code/2019summary.odn?fips=5001770675&amp;year=2019&amp;selection_type=county&amp;fmrtype=Final" xr:uid="{00000000-0004-0000-0100-0000C6000000}"/>
    <hyperlink ref="B213" r:id="rId200" display="https://www.huduser.gov/portal/datasets/fmr/fmrs/FY2019_code/2019summary.odn?fips=5002570750&amp;year=2019&amp;selection_type=county&amp;fmrtype=Final" xr:uid="{00000000-0004-0000-0100-0000C7000000}"/>
    <hyperlink ref="B214" r:id="rId201" display="https://www.huduser.gov/portal/datasets/fmr/fmrs/FY2019_code/2019summary.odn?fips=5002171050&amp;year=2019&amp;selection_type=county&amp;fmrtype=Final" xr:uid="{00000000-0004-0000-0100-0000C8000000}"/>
    <hyperlink ref="B215" r:id="rId202" display="https://www.huduser.gov/portal/datasets/fmr/fmrs/FY2019_code/2019summary.odn?fips=5000371425&amp;year=2019&amp;selection_type=county&amp;fmrtype=Final" xr:uid="{00000000-0004-0000-0100-0000C9000000}"/>
    <hyperlink ref="B216" r:id="rId203" display="https://www.huduser.gov/portal/datasets/fmr/fmrs/FY2019_code/2019summary.odn?fips=5000571575&amp;year=2019&amp;selection_type=county&amp;fmrtype=Final" xr:uid="{00000000-0004-0000-0100-0000CA000000}"/>
    <hyperlink ref="B217" r:id="rId204" display="https://www.huduser.gov/portal/datasets/fmr/fmrs/FY2019_code/2019summary.odn?fips=5001171725&amp;year=2019&amp;selection_type=county&amp;fmrtype=Final" xr:uid="{00000000-0004-0000-0100-0000CB000000}"/>
    <hyperlink ref="B218" r:id="rId205" display="https://www.huduser.gov/portal/datasets/fmr/fmrs/FY2019_code/2019summary.odn?fips=5001772400&amp;year=2019&amp;selection_type=county&amp;fmrtype=Final" xr:uid="{00000000-0004-0000-0100-0000CC000000}"/>
    <hyperlink ref="B219" r:id="rId206" display="https://www.huduser.gov/portal/datasets/fmr/fmrs/FY2019_code/2019summary.odn?fips=5002172925&amp;year=2019&amp;selection_type=county&amp;fmrtype=Final" xr:uid="{00000000-0004-0000-0100-0000CD000000}"/>
    <hyperlink ref="B220" r:id="rId207" display="https://www.huduser.gov/portal/datasets/fmr/fmrs/FY2019_code/2019summary.odn?fips=5001773075&amp;year=2019&amp;selection_type=county&amp;fmrtype=Final" xr:uid="{00000000-0004-0000-0100-0000CE000000}"/>
    <hyperlink ref="B221" r:id="rId208" display="https://www.huduser.gov/portal/datasets/fmr/fmrs/FY2019_code/2019summary.odn?fips=5002573300&amp;year=2019&amp;selection_type=county&amp;fmrtype=Final" xr:uid="{00000000-0004-0000-0100-0000CF000000}"/>
    <hyperlink ref="B222" r:id="rId209" display="https://www.huduser.gov/portal/datasets/fmr/fmrs/FY2019_code/2019summary.odn?fips=5001973525&amp;year=2019&amp;selection_type=county&amp;fmrtype=Final" xr:uid="{00000000-0004-0000-0100-0000D0000000}"/>
    <hyperlink ref="B223" r:id="rId210" display="https://www.huduser.gov/portal/datasets/fmr/fmrs/FY2019_code/2019summary.odn?fips=5001773675&amp;year=2019&amp;selection_type=county&amp;fmrtype=Final" xr:uid="{00000000-0004-0000-0100-0000D1000000}"/>
    <hyperlink ref="B224" r:id="rId211" display="https://www.huduser.gov/portal/datasets/fmr/fmrs/FY2019_code/2019summary.odn?fips=5000773975&amp;year=2019&amp;selection_type=county&amp;fmrtype=Final" xr:uid="{00000000-0004-0000-0100-0000D2000000}"/>
    <hyperlink ref="B225" r:id="rId212" display="https://www.huduser.gov/portal/datasets/fmr/fmrs/FY2019_code/2019summary.odn?fips=5000174650&amp;year=2019&amp;selection_type=county&amp;fmrtype=Final" xr:uid="{00000000-0004-0000-0100-0000D3000000}"/>
    <hyperlink ref="B226" r:id="rId213" display="https://www.huduser.gov/portal/datasets/fmr/fmrs/FY2019_code/2019summary.odn?fips=5002574800&amp;year=2019&amp;selection_type=county&amp;fmrtype=Final" xr:uid="{00000000-0004-0000-0100-0000D4000000}"/>
    <hyperlink ref="B227" r:id="rId214" display="https://www.huduser.gov/portal/datasets/fmr/fmrs/FY2019_code/2019summary.odn?fips=5001774950&amp;year=2019&amp;selection_type=county&amp;fmrtype=Final" xr:uid="{00000000-0004-0000-0100-0000D5000000}"/>
    <hyperlink ref="B228" r:id="rId215" display="https://www.huduser.gov/portal/datasets/fmr/fmrs/FY2019_code/2019summary.odn?fips=5000975175&amp;year=2019&amp;selection_type=county&amp;fmrtype=Final" xr:uid="{00000000-0004-0000-0100-0000D6000000}"/>
    <hyperlink ref="B229" r:id="rId216" display="https://www.huduser.gov/portal/datasets/fmr/fmrs/FY2019_code/2019summary.odn?fips=5002375325&amp;year=2019&amp;selection_type=county&amp;fmrtype=Final" xr:uid="{00000000-0004-0000-0100-0000D7000000}"/>
    <hyperlink ref="B230" r:id="rId217" display="https://www.huduser.gov/portal/datasets/fmr/fmrs/FY2019_code/2019summary.odn?fips=5000575700&amp;year=2019&amp;selection_type=county&amp;fmrtype=Final" xr:uid="{00000000-0004-0000-0100-0000D8000000}"/>
    <hyperlink ref="B231" r:id="rId218" display="https://www.huduser.gov/portal/datasets/fmr/fmrs/FY2019_code/2019summary.odn?fips=5002175925&amp;year=2019&amp;selection_type=county&amp;fmrtype=Final" xr:uid="{00000000-0004-0000-0100-0000D9000000}"/>
    <hyperlink ref="B232" r:id="rId219" display="https://www.huduser.gov/portal/datasets/fmr/fmrs/FY2019_code/2019summary.odn?fips=5000176075&amp;year=2019&amp;selection_type=county&amp;fmrtype=Final" xr:uid="{00000000-0004-0000-0100-0000DA000000}"/>
    <hyperlink ref="B233" r:id="rId220" display="https://www.huduser.gov/portal/datasets/fmr/fmrs/FY2019_code/2019summary.odn?fips=5002576225&amp;year=2019&amp;selection_type=county&amp;fmrtype=Final" xr:uid="{00000000-0004-0000-0100-0000DB000000}"/>
    <hyperlink ref="B234" r:id="rId221" display="https://www.huduser.gov/portal/datasets/fmr/fmrs/FY2019_code/2019summary.odn?fips=5000976337&amp;year=2019&amp;selection_type=county&amp;fmrtype=Final" xr:uid="{00000000-0004-0000-0100-0000DC000000}"/>
    <hyperlink ref="B235" r:id="rId222" display="https://www.huduser.gov/portal/datasets/fmr/fmrs/FY2019_code/2019summary.odn?fips=5002376525&amp;year=2019&amp;selection_type=county&amp;fmrtype=Final" xr:uid="{00000000-0004-0000-0100-0000DD000000}"/>
    <hyperlink ref="B236" r:id="rId223" display="https://www.huduser.gov/portal/datasets/fmr/fmrs/FY2019_code/2019summary.odn?fips=5000976562&amp;year=2019&amp;selection_type=county&amp;fmrtype=Final" xr:uid="{00000000-0004-0000-0100-0000DE000000}"/>
    <hyperlink ref="B237" r:id="rId224" display="https://www.huduser.gov/portal/datasets/fmr/fmrs/FY2019_code/2019summary.odn?fips=5001776750&amp;year=2019&amp;selection_type=county&amp;fmrtype=Final" xr:uid="{00000000-0004-0000-0100-0000DF000000}"/>
    <hyperlink ref="B238" r:id="rId225" display="https://www.huduser.gov/portal/datasets/fmr/fmrs/FY2019_code/2019summary.odn?fips=5002376975&amp;year=2019&amp;selection_type=county&amp;fmrtype=Final" xr:uid="{00000000-0004-0000-0100-0000E0000000}"/>
    <hyperlink ref="B239" r:id="rId226" display="https://www.huduser.gov/portal/datasets/fmr/fmrs/FY2019_code/2019summary.odn?fips=5000577125&amp;year=2019&amp;selection_type=county&amp;fmrtype=Final" xr:uid="{00000000-0004-0000-0100-0000E1000000}"/>
    <hyperlink ref="B240" r:id="rId227" display="https://www.huduser.gov/portal/datasets/fmr/fmrs/FY2019_code/2019summary.odn?fips=5001577425&amp;year=2019&amp;selection_type=county&amp;fmrtype=Final" xr:uid="{00000000-0004-0000-0100-0000E2000000}"/>
    <hyperlink ref="B241" r:id="rId228" display="https://www.huduser.gov/portal/datasets/fmr/fmrs/FY2019_code/2019summary.odn?fips=5002777500&amp;year=2019&amp;selection_type=county&amp;fmrtype=Final" xr:uid="{00000000-0004-0000-0100-0000E3000000}"/>
    <hyperlink ref="B242" r:id="rId229" display="https://www.huduser.gov/portal/datasets/fmr/fmrs/FY2019_code/2019summary.odn?fips=5002177950&amp;year=2019&amp;selection_type=county&amp;fmrtype=Final" xr:uid="{00000000-0004-0000-0100-0000E4000000}"/>
    <hyperlink ref="B244" r:id="rId230" display="https://www.huduser.gov/portal/datasets/fmr/fmrs/FY2019_code/2019summary.odn?fips=5001779975&amp;year=2019&amp;selection_type=county&amp;fmrtype=Final" xr:uid="{00000000-0004-0000-0100-0000E5000000}"/>
    <hyperlink ref="B245" r:id="rId231" display="https://www.huduser.gov/portal/datasets/fmr/fmrs/FY2019_code/2019summary.odn?fips=5002180875&amp;year=2019&amp;selection_type=county&amp;fmrtype=Final" xr:uid="{00000000-0004-0000-0100-0000E6000000}"/>
    <hyperlink ref="B246" r:id="rId232" display="https://www.huduser.gov/portal/datasets/fmr/fmrs/FY2019_code/2019summary.odn?fips=5002182300&amp;year=2019&amp;selection_type=county&amp;fmrtype=Final" xr:uid="{00000000-0004-0000-0100-0000E7000000}"/>
    <hyperlink ref="B247" r:id="rId233" display="https://www.huduser.gov/portal/datasets/fmr/fmrs/FY2019_code/2019summary.odn?fips=5002783050&amp;year=2019&amp;selection_type=county&amp;fmrtype=Final" xr:uid="{00000000-0004-0000-0100-0000E8000000}"/>
    <hyperlink ref="B248" r:id="rId234" display="https://www.huduser.gov/portal/datasets/fmr/fmrs/FY2019_code/2019summary.odn?fips=5001980200&amp;year=2019&amp;selection_type=county&amp;fmrtype=Final" xr:uid="{00000000-0004-0000-0100-0000E9000000}"/>
    <hyperlink ref="B249" r:id="rId235" display="https://www.huduser.gov/portal/datasets/fmr/fmrs/FY2019_code/2019summary.odn?fips=5000780350&amp;year=2019&amp;selection_type=county&amp;fmrtype=Final" xr:uid="{00000000-0004-0000-0100-0000EA000000}"/>
    <hyperlink ref="B250" r:id="rId236" display="https://www.huduser.gov/portal/datasets/fmr/fmrs/FY2019_code/2019summary.odn?fips=5002581400&amp;year=2019&amp;selection_type=county&amp;fmrtype=Final" xr:uid="{00000000-0004-0000-0100-0000EB000000}"/>
    <hyperlink ref="B251" r:id="rId237" display="https://www.huduser.gov/portal/datasets/fmr/fmrs/FY2019_code/2019summary.odn?fips=5001981700&amp;year=2019&amp;selection_type=county&amp;fmrtype=Final" xr:uid="{00000000-0004-0000-0100-0000EC000000}"/>
    <hyperlink ref="B252" r:id="rId238" display="https://www.huduser.gov/portal/datasets/fmr/fmrs/FY2019_code/2019summary.odn?fips=5002782000&amp;year=2019&amp;selection_type=county&amp;fmrtype=Final" xr:uid="{00000000-0004-0000-0100-0000ED000000}"/>
    <hyperlink ref="B253" r:id="rId239" display="https://www.huduser.gov/portal/datasets/fmr/fmrs/FY2019_code/2019summary.odn?fips=5000183275&amp;year=2019&amp;selection_type=county&amp;fmrtype=Final" xr:uid="{00000000-0004-0000-0100-0000EE000000}"/>
    <hyperlink ref="B254" r:id="rId240" display="https://www.huduser.gov/portal/datasets/fmr/fmrs/FY2019_code/2019summary.odn?fips=5000583500&amp;year=2019&amp;selection_type=county&amp;fmrtype=Final" xr:uid="{00000000-0004-0000-0100-0000EF000000}"/>
    <hyperlink ref="B255" r:id="rId241" display="https://www.huduser.gov/portal/datasets/fmr/fmrs/FY2019_code/2019summary.odn?fips=5000183800&amp;year=2019&amp;selection_type=county&amp;fmrtype=Final" xr:uid="{00000000-0004-0000-0100-0000F0000000}"/>
    <hyperlink ref="B256" r:id="rId242" display="https://www.huduser.gov/portal/datasets/fmr/fmrs/FY2019_code/2019summary.odn?fips=5002583950&amp;year=2019&amp;selection_type=county&amp;fmrtype=Final" xr:uid="{00000000-0004-0000-0100-0000F1000000}"/>
    <hyperlink ref="B257" r:id="rId243" display="https://www.huduser.gov/portal/datasets/fmr/fmrs/FY2019_code/2019summary.odn?fips=5001784175&amp;year=2019&amp;selection_type=county&amp;fmrtype=Final" xr:uid="{00000000-0004-0000-0100-0000F2000000}"/>
    <hyperlink ref="B258" r:id="rId244" display="https://www.huduser.gov/portal/datasets/fmr/fmrs/FY2019_code/2019summary.odn?fips=5000784475&amp;year=2019&amp;selection_type=county&amp;fmrtype=Final" xr:uid="{00000000-0004-0000-0100-0000F3000000}"/>
    <hyperlink ref="B259" r:id="rId245" display="https://www.huduser.gov/portal/datasets/fmr/fmrs/FY2019_code/2019summary.odn?fips=5002584700&amp;year=2019&amp;selection_type=county&amp;fmrtype=Final" xr:uid="{00000000-0004-0000-0100-0000F4000000}"/>
    <hyperlink ref="B260" r:id="rId246" display="https://www.huduser.gov/portal/datasets/fmr/fmrs/FY2019_code/2019summary.odn?fips=5002584850&amp;year=2019&amp;selection_type=county&amp;fmrtype=Final" xr:uid="{00000000-0004-0000-0100-0000F5000000}"/>
    <hyperlink ref="B261" r:id="rId247" display="https://www.huduser.gov/portal/datasets/fmr/fmrs/FY2019_code/2019summary.odn?fips=5002784925&amp;year=2019&amp;selection_type=county&amp;fmrtype=Final" xr:uid="{00000000-0004-0000-0100-0000F6000000}"/>
    <hyperlink ref="B262" r:id="rId248" display="https://www.huduser.gov/portal/datasets/fmr/fmrs/FY2019_code/2019summary.odn?fips=5000385075&amp;year=2019&amp;selection_type=county&amp;fmrtype=Final" xr:uid="{00000000-0004-0000-0100-0000F7000000}"/>
    <hyperlink ref="B263" r:id="rId249" display="https://www.huduser.gov/portal/datasets/fmr/fmrs/FY2019_code/2019summary.odn?fips=5000785150&amp;year=2019&amp;selection_type=county&amp;fmrtype=Final" xr:uid="{00000000-0004-0000-0100-0000F8000000}"/>
    <hyperlink ref="B264" r:id="rId250" display="https://www.huduser.gov/portal/datasets/fmr/fmrs/FY2019_code/2019summary.odn?fips=5001585375&amp;year=2019&amp;selection_type=county&amp;fmrtype=Final" xr:uid="{00000000-0004-0000-0100-0000F9000000}"/>
    <hyperlink ref="B265" r:id="rId251" display="https://www.huduser.gov/portal/datasets/fmr/fmrs/FY2019_code/2019summary.odn?fips=5002385525&amp;year=2019&amp;selection_type=county&amp;fmrtype=Final" xr:uid="{00000000-0004-0000-0100-0000FA000000}"/>
    <hyperlink ref="B266" r:id="rId252" display="https://www.huduser.gov/portal/datasets/fmr/fmrs/FY2019_code/2019summary.odn?fips=5000385675&amp;year=2019&amp;selection_type=county&amp;fmrtype=Final" xr:uid="{00000000-0004-0000-0100-0000FB000000}"/>
    <hyperlink ref="B267" r:id="rId253" display="https://www.huduser.gov/portal/datasets/fmr/fmrs/FY2019_code/2019summary.odn?fips=5002785975&amp;year=2019&amp;selection_type=county&amp;fmrtype=Final" xr:uid="{00000000-0004-0000-0100-0000FC000000}"/>
    <hyperlink ref="B268" r:id="rId254" display="https://www.huduser.gov/portal/datasets/fmr/fmrs/FY2019_code/2019summary.odn?fips=5002386125&amp;year=2019&amp;selection_type=county&amp;fmrtype=Final" xr:uid="{00000000-0004-0000-0100-0000FD000000}"/>
    <hyperlink ref="B77" r:id="rId255" display="https://www.huduser.gov/portal/datasets/fmr/fmrs/FY2019_code/2019summary.odn?fips=5000902125&amp;year=2019&amp;selection_type=county&amp;fmrtype=Final" xr:uid="{00000000-0004-0000-0100-0000FE000000}"/>
    <hyperlink ref="B153" r:id="rId256" display="https://www.huduser.gov/portal/datasets/fmr/fmrs/FY2019_code/2019summary.odn?fips=5000304825&amp;year=2019&amp;selection_type=county&amp;fmrtype=Final" xr:uid="{00000000-0004-0000-0100-0000FF000000}"/>
    <hyperlink ref="B159" r:id="rId257" display="https://www.huduser.gov/portal/datasets/fmr/fmrs/FY2019_code/2019summary.odn?fips=5001903550&amp;year=2019&amp;selection_type=county&amp;fmrtype=Final" xr:uid="{00000000-0004-0000-0100-000000010000}"/>
    <hyperlink ref="B243" r:id="rId258" xr:uid="{00000000-0004-0000-0100-000001010000}"/>
    <hyperlink ref="B78" r:id="rId259" display="https://www.huduser.gov/portal/datasets/fmr/fmrs/FY2019_code/2019summary.odn?fips=5000724175&amp;year=2019&amp;selection_type=county&amp;fmrtype=Final" xr:uid="{00000000-0004-0000-0100-000002010000}"/>
  </hyperlinks>
  <pageMargins left="0.75" right="0.75" top="1" bottom="1" header="0.5" footer="0.5"/>
  <pageSetup orientation="portrait" r:id="rId26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8"/>
  <sheetViews>
    <sheetView workbookViewId="0">
      <selection activeCell="C17" sqref="C17"/>
    </sheetView>
  </sheetViews>
  <sheetFormatPr defaultRowHeight="13.15"/>
  <cols>
    <col min="1" max="1" width="37.85546875" customWidth="1"/>
    <col min="2" max="2" width="67.5703125" customWidth="1"/>
  </cols>
  <sheetData>
    <row r="1" spans="1:6" ht="27" customHeight="1">
      <c r="A1" s="116" t="s">
        <v>1418</v>
      </c>
      <c r="B1" s="116"/>
      <c r="C1" s="116"/>
      <c r="D1" s="116"/>
      <c r="E1" s="116"/>
      <c r="F1" s="116"/>
    </row>
    <row r="2" spans="1:6">
      <c r="A2" s="79"/>
      <c r="B2" s="79"/>
      <c r="C2" s="79"/>
      <c r="D2" s="79"/>
    </row>
    <row r="4" spans="1:6">
      <c r="A4" t="s">
        <v>1419</v>
      </c>
    </row>
    <row r="6" spans="1:6">
      <c r="A6" s="23" t="s">
        <v>1420</v>
      </c>
    </row>
    <row r="7" spans="1:6">
      <c r="B7" t="s">
        <v>1421</v>
      </c>
    </row>
    <row r="8" spans="1:6">
      <c r="B8" t="s">
        <v>1422</v>
      </c>
    </row>
    <row r="9" spans="1:6">
      <c r="B9" t="s">
        <v>1423</v>
      </c>
    </row>
    <row r="11" spans="1:6">
      <c r="B11" t="s">
        <v>1424</v>
      </c>
    </row>
    <row r="12" spans="1:6">
      <c r="B12" s="30" t="s">
        <v>1425</v>
      </c>
    </row>
    <row r="13" spans="1:6">
      <c r="B13" t="s">
        <v>1426</v>
      </c>
    </row>
    <row r="14" spans="1:6">
      <c r="B14" t="s">
        <v>1427</v>
      </c>
    </row>
    <row r="15" spans="1:6">
      <c r="B15" t="s">
        <v>1428</v>
      </c>
    </row>
    <row r="16" spans="1:6">
      <c r="B16" t="s">
        <v>1429</v>
      </c>
    </row>
    <row r="18" spans="1:8">
      <c r="B18" s="23" t="s">
        <v>1430</v>
      </c>
    </row>
    <row r="20" spans="1:8">
      <c r="B20" t="s">
        <v>1431</v>
      </c>
    </row>
    <row r="21" spans="1:8">
      <c r="B21" t="s">
        <v>1432</v>
      </c>
    </row>
    <row r="22" spans="1:8">
      <c r="B22" t="s">
        <v>1433</v>
      </c>
    </row>
    <row r="24" spans="1:8">
      <c r="B24" t="s">
        <v>1434</v>
      </c>
    </row>
    <row r="25" spans="1:8" ht="29.25" customHeight="1">
      <c r="B25" s="115" t="s">
        <v>1435</v>
      </c>
      <c r="C25" s="115"/>
      <c r="D25" s="115"/>
      <c r="E25" s="115"/>
      <c r="F25" s="115"/>
      <c r="G25" s="63"/>
      <c r="H25" s="63"/>
    </row>
    <row r="27" spans="1:8" ht="17.25" customHeight="1">
      <c r="B27" s="115" t="s">
        <v>1436</v>
      </c>
      <c r="C27" s="115"/>
      <c r="D27" s="115"/>
      <c r="E27" s="115"/>
      <c r="F27" s="115"/>
      <c r="G27" s="115"/>
      <c r="H27" s="115"/>
    </row>
    <row r="28" spans="1:8">
      <c r="B28" s="79"/>
      <c r="C28" s="79"/>
      <c r="D28" s="79"/>
      <c r="E28" s="79"/>
      <c r="F28" s="79"/>
      <c r="G28" s="79"/>
      <c r="H28" s="79"/>
    </row>
    <row r="30" spans="1:8">
      <c r="A30" s="23"/>
    </row>
    <row r="32" spans="1:8">
      <c r="A32" s="35"/>
    </row>
    <row r="34" spans="1:1">
      <c r="A34" s="23"/>
    </row>
    <row r="36" spans="1:1">
      <c r="A36" s="35"/>
    </row>
    <row r="38" spans="1:1">
      <c r="A38" s="23"/>
    </row>
  </sheetData>
  <sheetProtection password="CF63" sheet="1" objects="1" selectLockedCells="1" selectUnlockedCells="1"/>
  <mergeCells count="3">
    <mergeCell ref="B27:H27"/>
    <mergeCell ref="B25:F25"/>
    <mergeCell ref="A1:F1"/>
  </mergeCells>
  <pageMargins left="0.75" right="0.75" top="1" bottom="1" header="0.5" footer="0.5"/>
  <pageSetup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J29"/>
  <sheetViews>
    <sheetView workbookViewId="0">
      <selection activeCell="H31" sqref="H31"/>
    </sheetView>
  </sheetViews>
  <sheetFormatPr defaultRowHeight="13.15"/>
  <sheetData>
    <row r="4" spans="1:10">
      <c r="A4" s="117" t="s">
        <v>1437</v>
      </c>
      <c r="B4" s="117"/>
      <c r="C4" s="117"/>
      <c r="D4" s="117"/>
      <c r="E4" s="117"/>
      <c r="F4" s="117"/>
      <c r="G4" s="117"/>
      <c r="H4" s="117"/>
      <c r="I4" s="117"/>
      <c r="J4" s="117"/>
    </row>
    <row r="5" spans="1:10">
      <c r="A5" s="117"/>
      <c r="B5" s="117"/>
      <c r="C5" s="117"/>
      <c r="D5" s="117"/>
      <c r="E5" s="117"/>
      <c r="F5" s="117"/>
      <c r="G5" s="117"/>
      <c r="H5" s="117"/>
      <c r="I5" s="117"/>
      <c r="J5" s="117"/>
    </row>
    <row r="6" spans="1:10">
      <c r="A6" s="117"/>
      <c r="B6" s="117"/>
      <c r="C6" s="117"/>
      <c r="D6" s="117"/>
      <c r="E6" s="117"/>
      <c r="F6" s="117"/>
      <c r="G6" s="117"/>
      <c r="H6" s="117"/>
      <c r="I6" s="117"/>
      <c r="J6" s="117"/>
    </row>
    <row r="7" spans="1:10">
      <c r="A7" s="117"/>
      <c r="B7" s="117"/>
      <c r="C7" s="117"/>
      <c r="D7" s="117"/>
      <c r="E7" s="117"/>
      <c r="F7" s="117"/>
      <c r="G7" s="117"/>
      <c r="H7" s="117"/>
      <c r="I7" s="117"/>
      <c r="J7" s="117"/>
    </row>
    <row r="9" spans="1:10">
      <c r="A9" s="117" t="s">
        <v>1438</v>
      </c>
      <c r="B9" s="117"/>
      <c r="C9" s="117"/>
      <c r="D9" s="117"/>
      <c r="E9" s="117"/>
      <c r="F9" s="117"/>
      <c r="G9" s="117"/>
      <c r="H9" s="117"/>
      <c r="I9" s="117"/>
      <c r="J9" s="117"/>
    </row>
    <row r="10" spans="1:10">
      <c r="A10" s="117"/>
      <c r="B10" s="117"/>
      <c r="C10" s="117"/>
      <c r="D10" s="117"/>
      <c r="E10" s="117"/>
      <c r="F10" s="117"/>
      <c r="G10" s="117"/>
      <c r="H10" s="117"/>
      <c r="I10" s="117"/>
      <c r="J10" s="117"/>
    </row>
    <row r="11" spans="1:10">
      <c r="A11" s="117"/>
      <c r="B11" s="117"/>
      <c r="C11" s="117"/>
      <c r="D11" s="117"/>
      <c r="E11" s="117"/>
      <c r="F11" s="117"/>
      <c r="G11" s="117"/>
      <c r="H11" s="117"/>
      <c r="I11" s="117"/>
      <c r="J11" s="117"/>
    </row>
    <row r="12" spans="1:10">
      <c r="A12" s="117"/>
      <c r="B12" s="117"/>
      <c r="C12" s="117"/>
      <c r="D12" s="117"/>
      <c r="E12" s="117"/>
      <c r="F12" s="117"/>
      <c r="G12" s="117"/>
      <c r="H12" s="117"/>
      <c r="I12" s="117"/>
      <c r="J12" s="117"/>
    </row>
    <row r="13" spans="1:10">
      <c r="A13" s="117"/>
      <c r="B13" s="117"/>
      <c r="C13" s="117"/>
      <c r="D13" s="117"/>
      <c r="E13" s="117"/>
      <c r="F13" s="117"/>
      <c r="G13" s="117"/>
      <c r="H13" s="117"/>
      <c r="I13" s="117"/>
      <c r="J13" s="117"/>
    </row>
    <row r="14" spans="1:10">
      <c r="A14" s="117"/>
      <c r="B14" s="117"/>
      <c r="C14" s="117"/>
      <c r="D14" s="117"/>
      <c r="E14" s="117"/>
      <c r="F14" s="117"/>
      <c r="G14" s="117"/>
      <c r="H14" s="117"/>
      <c r="I14" s="117"/>
      <c r="J14" s="117"/>
    </row>
    <row r="16" spans="1:10">
      <c r="A16" s="117" t="s">
        <v>1439</v>
      </c>
      <c r="B16" s="117"/>
      <c r="C16" s="117"/>
      <c r="D16" s="117"/>
      <c r="E16" s="117"/>
      <c r="F16" s="117"/>
      <c r="G16" s="117"/>
      <c r="H16" s="117"/>
      <c r="I16" s="117"/>
      <c r="J16" s="117"/>
    </row>
    <row r="17" spans="1:10">
      <c r="A17" s="117"/>
      <c r="B17" s="117"/>
      <c r="C17" s="117"/>
      <c r="D17" s="117"/>
      <c r="E17" s="117"/>
      <c r="F17" s="117"/>
      <c r="G17" s="117"/>
      <c r="H17" s="117"/>
      <c r="I17" s="117"/>
      <c r="J17" s="117"/>
    </row>
    <row r="18" spans="1:10">
      <c r="A18" s="117"/>
      <c r="B18" s="117"/>
      <c r="C18" s="117"/>
      <c r="D18" s="117"/>
      <c r="E18" s="117"/>
      <c r="F18" s="117"/>
      <c r="G18" s="117"/>
      <c r="H18" s="117"/>
      <c r="I18" s="117"/>
      <c r="J18" s="117"/>
    </row>
    <row r="19" spans="1:10">
      <c r="A19" s="117"/>
      <c r="B19" s="117"/>
      <c r="C19" s="117"/>
      <c r="D19" s="117"/>
      <c r="E19" s="117"/>
      <c r="F19" s="117"/>
      <c r="G19" s="117"/>
      <c r="H19" s="117"/>
      <c r="I19" s="117"/>
      <c r="J19" s="117"/>
    </row>
    <row r="21" spans="1:10">
      <c r="A21" s="117" t="s">
        <v>1440</v>
      </c>
      <c r="B21" s="117"/>
      <c r="C21" s="117"/>
      <c r="D21" s="117"/>
      <c r="E21" s="117"/>
      <c r="F21" s="117"/>
      <c r="G21" s="117"/>
      <c r="H21" s="117"/>
      <c r="I21" s="117"/>
      <c r="J21" s="117"/>
    </row>
    <row r="22" spans="1:10">
      <c r="A22" s="117"/>
      <c r="B22" s="117"/>
      <c r="C22" s="117"/>
      <c r="D22" s="117"/>
      <c r="E22" s="117"/>
      <c r="F22" s="117"/>
      <c r="G22" s="117"/>
      <c r="H22" s="117"/>
      <c r="I22" s="117"/>
      <c r="J22" s="117"/>
    </row>
    <row r="23" spans="1:10">
      <c r="A23" s="117"/>
      <c r="B23" s="117"/>
      <c r="C23" s="117"/>
      <c r="D23" s="117"/>
      <c r="E23" s="117"/>
      <c r="F23" s="117"/>
      <c r="G23" s="117"/>
      <c r="H23" s="117"/>
      <c r="I23" s="117"/>
      <c r="J23" s="117"/>
    </row>
    <row r="24" spans="1:10">
      <c r="A24" s="117" t="s">
        <v>1441</v>
      </c>
      <c r="B24" s="117"/>
      <c r="C24" s="117"/>
      <c r="D24" s="117"/>
      <c r="E24" s="117"/>
      <c r="F24" s="117"/>
      <c r="G24" s="117"/>
      <c r="H24" s="117"/>
      <c r="I24" s="117"/>
      <c r="J24" s="117"/>
    </row>
    <row r="25" spans="1:10">
      <c r="A25" s="117"/>
      <c r="B25" s="117"/>
      <c r="C25" s="117"/>
      <c r="D25" s="117"/>
      <c r="E25" s="117"/>
      <c r="F25" s="117"/>
      <c r="G25" s="117"/>
      <c r="H25" s="117"/>
      <c r="I25" s="117"/>
      <c r="J25" s="117"/>
    </row>
    <row r="26" spans="1:10">
      <c r="A26" s="117"/>
      <c r="B26" s="117"/>
      <c r="C26" s="117"/>
      <c r="D26" s="117"/>
      <c r="E26" s="117"/>
      <c r="F26" s="117"/>
      <c r="G26" s="117"/>
      <c r="H26" s="117"/>
      <c r="I26" s="117"/>
      <c r="J26" s="117"/>
    </row>
    <row r="27" spans="1:10">
      <c r="A27" s="117"/>
      <c r="B27" s="117"/>
      <c r="C27" s="117"/>
      <c r="D27" s="117"/>
      <c r="E27" s="117"/>
      <c r="F27" s="117"/>
      <c r="G27" s="117"/>
      <c r="H27" s="117"/>
      <c r="I27" s="117"/>
      <c r="J27" s="117"/>
    </row>
    <row r="29" spans="1:10">
      <c r="G29" s="23" t="s">
        <v>1442</v>
      </c>
    </row>
  </sheetData>
  <sheetProtection password="CF63" sheet="1" selectLockedCells="1" selectUnlockedCells="1"/>
  <mergeCells count="5">
    <mergeCell ref="A4:J7"/>
    <mergeCell ref="A9:J14"/>
    <mergeCell ref="A16:J19"/>
    <mergeCell ref="A21:J23"/>
    <mergeCell ref="A24:J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103"/>
  <sheetViews>
    <sheetView workbookViewId="0">
      <selection activeCell="N93" sqref="N93"/>
    </sheetView>
  </sheetViews>
  <sheetFormatPr defaultRowHeight="13.15"/>
  <sheetData>
    <row r="2" spans="1:1">
      <c r="A2" s="3"/>
    </row>
    <row r="3" spans="1:1" s="66" customFormat="1" ht="20.100000000000001" customHeight="1">
      <c r="A3" s="67"/>
    </row>
    <row r="4" spans="1:1" s="66" customFormat="1" ht="20.100000000000001" customHeight="1">
      <c r="A4" s="67"/>
    </row>
    <row r="5" spans="1:1" s="66" customFormat="1" ht="11.1" customHeight="1">
      <c r="A5" s="67"/>
    </row>
    <row r="6" spans="1:1" s="66" customFormat="1" ht="12" customHeight="1">
      <c r="A6" s="67"/>
    </row>
    <row r="7" spans="1:1" s="66" customFormat="1" ht="12" customHeight="1">
      <c r="A7" s="67"/>
    </row>
    <row r="8" spans="1:1" s="66" customFormat="1" ht="11.1" customHeight="1">
      <c r="A8" s="67"/>
    </row>
    <row r="9" spans="1:1" s="66" customFormat="1" ht="39.75" customHeight="1">
      <c r="A9" s="67"/>
    </row>
    <row r="10" spans="1:1" s="66" customFormat="1" ht="9" customHeight="1">
      <c r="A10" s="67"/>
    </row>
    <row r="11" spans="1:1" s="66" customFormat="1" ht="9.9499999999999993" customHeight="1">
      <c r="A11" s="67"/>
    </row>
    <row r="12" spans="1:1" s="66" customFormat="1" ht="24" customHeight="1">
      <c r="A12" s="67"/>
    </row>
    <row r="13" spans="1:1" s="66" customFormat="1" ht="24" customHeight="1">
      <c r="A13" s="67"/>
    </row>
    <row r="14" spans="1:1" s="66" customFormat="1" ht="24" customHeight="1">
      <c r="A14" s="67"/>
    </row>
    <row r="15" spans="1:1" s="66" customFormat="1" ht="24" customHeight="1">
      <c r="A15" s="67"/>
    </row>
    <row r="16" spans="1:1" s="66" customFormat="1" ht="20.100000000000001" customHeight="1">
      <c r="A16" s="67"/>
    </row>
    <row r="17" spans="1:1" s="66" customFormat="1" ht="20.100000000000001" customHeight="1">
      <c r="A17" s="67"/>
    </row>
    <row r="18" spans="1:1" s="66" customFormat="1" ht="20.100000000000001" customHeight="1">
      <c r="A18" s="67"/>
    </row>
    <row r="19" spans="1:1" s="66" customFormat="1" ht="20.100000000000001" customHeight="1">
      <c r="A19" s="67"/>
    </row>
    <row r="20" spans="1:1" s="66" customFormat="1" ht="20.100000000000001" customHeight="1">
      <c r="A20" s="67"/>
    </row>
    <row r="21" spans="1:1" s="66" customFormat="1" ht="20.100000000000001" customHeight="1">
      <c r="A21" s="67"/>
    </row>
    <row r="22" spans="1:1" s="66" customFormat="1" ht="21" customHeight="1">
      <c r="A22" s="67"/>
    </row>
    <row r="23" spans="1:1" s="66" customFormat="1" ht="20.100000000000001" customHeight="1">
      <c r="A23" s="67"/>
    </row>
    <row r="24" spans="1:1" s="66" customFormat="1" ht="20.100000000000001" customHeight="1">
      <c r="A24" s="67"/>
    </row>
    <row r="25" spans="1:1" s="66" customFormat="1" ht="20.100000000000001" customHeight="1">
      <c r="A25" s="67"/>
    </row>
    <row r="26" spans="1:1" s="66" customFormat="1" ht="20.100000000000001" customHeight="1">
      <c r="A26" s="67"/>
    </row>
    <row r="27" spans="1:1" s="66" customFormat="1" ht="18.95" customHeight="1">
      <c r="A27" s="67"/>
    </row>
    <row r="28" spans="1:1" s="66" customFormat="1" ht="18" customHeight="1">
      <c r="A28" s="67"/>
    </row>
    <row r="29" spans="1:1" s="66" customFormat="1" ht="15" customHeight="1">
      <c r="A29" s="67"/>
    </row>
    <row r="30" spans="1:1" s="66" customFormat="1" ht="20.100000000000001" customHeight="1">
      <c r="A30" s="67"/>
    </row>
    <row r="31" spans="1:1" s="66" customFormat="1" ht="20.100000000000001" customHeight="1">
      <c r="A31" s="67"/>
    </row>
    <row r="32" spans="1:1" s="66" customFormat="1" ht="20.100000000000001" customHeight="1">
      <c r="A32" s="67"/>
    </row>
    <row r="33" spans="1:1" s="66" customFormat="1" ht="14.1" customHeight="1">
      <c r="A33" s="67"/>
    </row>
    <row r="34" spans="1:1" s="66" customFormat="1" ht="15.95" customHeight="1">
      <c r="A34" s="67"/>
    </row>
    <row r="35" spans="1:1" s="66" customFormat="1" ht="11.1" customHeight="1">
      <c r="A35" s="67"/>
    </row>
    <row r="36" spans="1:1" s="66" customFormat="1" ht="11.1" customHeight="1">
      <c r="A36" s="67"/>
    </row>
    <row r="37" spans="1:1" s="66" customFormat="1" ht="5.0999999999999996" customHeight="1">
      <c r="A37" s="67"/>
    </row>
    <row r="38" spans="1:1" s="66" customFormat="1" ht="6" customHeight="1">
      <c r="A38" s="67"/>
    </row>
    <row r="39" spans="1:1" s="66" customFormat="1" ht="11.1" customHeight="1">
      <c r="A39" s="67"/>
    </row>
    <row r="40" spans="1:1" s="66" customFormat="1" ht="11.1" customHeight="1">
      <c r="A40" s="67"/>
    </row>
    <row r="41" spans="1:1" s="66" customFormat="1" ht="11.1" customHeight="1">
      <c r="A41" s="67"/>
    </row>
    <row r="42" spans="1:1" s="66" customFormat="1" ht="12" customHeight="1">
      <c r="A42" s="67"/>
    </row>
    <row r="43" spans="1:1" s="66" customFormat="1" ht="11.1" customHeight="1">
      <c r="A43" s="67"/>
    </row>
    <row r="44" spans="1:1" s="66" customFormat="1" ht="11.1" customHeight="1">
      <c r="A44" s="67"/>
    </row>
    <row r="45" spans="1:1" s="66" customFormat="1" ht="11.1" customHeight="1">
      <c r="A45" s="67"/>
    </row>
    <row r="46" spans="1:1" s="66" customFormat="1" ht="9.9499999999999993" customHeight="1">
      <c r="A46" s="67"/>
    </row>
    <row r="47" spans="1:1" s="66" customFormat="1" ht="9.9499999999999993" customHeight="1">
      <c r="A47" s="67"/>
    </row>
    <row r="48" spans="1:1" s="66" customFormat="1" ht="12" customHeight="1">
      <c r="A48" s="67"/>
    </row>
    <row r="49" spans="1:1" s="66" customFormat="1" ht="11.1" customHeight="1">
      <c r="A49" s="67"/>
    </row>
    <row r="50" spans="1:1" s="66" customFormat="1" ht="17.100000000000001" customHeight="1">
      <c r="A50" s="67"/>
    </row>
    <row r="51" spans="1:1" s="66" customFormat="1">
      <c r="A51" s="67"/>
    </row>
    <row r="52" spans="1:1">
      <c r="A52" s="3"/>
    </row>
    <row r="53" spans="1:1">
      <c r="A53" s="3"/>
    </row>
    <row r="54" spans="1:1" ht="12" customHeight="1">
      <c r="A54" s="3"/>
    </row>
    <row r="55" spans="1:1" s="66" customFormat="1" ht="20.100000000000001" customHeight="1">
      <c r="A55" s="67"/>
    </row>
    <row r="56" spans="1:1" s="66" customFormat="1" ht="20.100000000000001" customHeight="1">
      <c r="A56" s="67"/>
    </row>
    <row r="57" spans="1:1" s="66" customFormat="1" ht="11.1" customHeight="1">
      <c r="A57" s="67"/>
    </row>
    <row r="58" spans="1:1" s="66" customFormat="1" ht="12" customHeight="1">
      <c r="A58" s="67"/>
    </row>
    <row r="59" spans="1:1" s="66" customFormat="1" ht="12" customHeight="1">
      <c r="A59" s="67"/>
    </row>
    <row r="60" spans="1:1" s="66" customFormat="1" ht="11.1" customHeight="1">
      <c r="A60" s="67"/>
    </row>
    <row r="61" spans="1:1" s="66" customFormat="1" ht="30.95" customHeight="1">
      <c r="A61" s="67"/>
    </row>
    <row r="62" spans="1:1" s="66" customFormat="1" ht="9" customHeight="1">
      <c r="A62" s="67"/>
    </row>
    <row r="63" spans="1:1" s="66" customFormat="1" ht="9.9499999999999993" customHeight="1">
      <c r="A63" s="67"/>
    </row>
    <row r="64" spans="1:1" s="66" customFormat="1" ht="20.100000000000001" customHeight="1">
      <c r="A64" s="67"/>
    </row>
    <row r="65" spans="1:1" s="66" customFormat="1" ht="20.100000000000001" customHeight="1">
      <c r="A65" s="67"/>
    </row>
    <row r="66" spans="1:1" s="66" customFormat="1" ht="18.95" customHeight="1">
      <c r="A66" s="67"/>
    </row>
    <row r="67" spans="1:1" s="66" customFormat="1" ht="20.100000000000001" customHeight="1">
      <c r="A67" s="67"/>
    </row>
    <row r="68" spans="1:1" s="66" customFormat="1" ht="20.100000000000001" customHeight="1">
      <c r="A68" s="67"/>
    </row>
    <row r="69" spans="1:1" s="66" customFormat="1" ht="20.100000000000001" customHeight="1">
      <c r="A69" s="67"/>
    </row>
    <row r="70" spans="1:1" s="66" customFormat="1" ht="20.100000000000001" customHeight="1">
      <c r="A70" s="67"/>
    </row>
    <row r="71" spans="1:1" s="66" customFormat="1" ht="21" customHeight="1">
      <c r="A71" s="67"/>
    </row>
    <row r="72" spans="1:1" s="66" customFormat="1" ht="20.100000000000001" customHeight="1">
      <c r="A72" s="67"/>
    </row>
    <row r="73" spans="1:1" s="66" customFormat="1" ht="20.100000000000001" customHeight="1">
      <c r="A73" s="67"/>
    </row>
    <row r="74" spans="1:1" s="66" customFormat="1" ht="20.100000000000001" customHeight="1">
      <c r="A74" s="67"/>
    </row>
    <row r="75" spans="1:1" s="66" customFormat="1" ht="20.100000000000001" customHeight="1">
      <c r="A75" s="67"/>
    </row>
    <row r="76" spans="1:1" s="66" customFormat="1" ht="18.95" customHeight="1">
      <c r="A76" s="67"/>
    </row>
    <row r="77" spans="1:1" s="66" customFormat="1" ht="20.100000000000001" customHeight="1">
      <c r="A77" s="67"/>
    </row>
    <row r="78" spans="1:1" s="66" customFormat="1" ht="20.100000000000001" customHeight="1">
      <c r="A78" s="67"/>
    </row>
    <row r="79" spans="1:1" s="66" customFormat="1" ht="20.100000000000001" customHeight="1">
      <c r="A79" s="67"/>
    </row>
    <row r="80" spans="1:1" s="66" customFormat="1" ht="20.100000000000001" customHeight="1">
      <c r="A80" s="67"/>
    </row>
    <row r="81" spans="1:1" s="66" customFormat="1" ht="20.100000000000001" customHeight="1">
      <c r="A81" s="67"/>
    </row>
    <row r="82" spans="1:1" s="66" customFormat="1" ht="20.100000000000001" customHeight="1">
      <c r="A82" s="67"/>
    </row>
    <row r="83" spans="1:1" s="66" customFormat="1" ht="26.1" customHeight="1">
      <c r="A83" s="67"/>
    </row>
    <row r="84" spans="1:1" s="66" customFormat="1" ht="11.1" customHeight="1">
      <c r="A84" s="67"/>
    </row>
    <row r="85" spans="1:1" s="66" customFormat="1" ht="11.1" customHeight="1">
      <c r="A85" s="67"/>
    </row>
    <row r="86" spans="1:1" s="66" customFormat="1" ht="3.95" customHeight="1">
      <c r="A86" s="67"/>
    </row>
    <row r="87" spans="1:1" s="66" customFormat="1" ht="6" customHeight="1">
      <c r="A87" s="67"/>
    </row>
    <row r="88" spans="1:1" s="66" customFormat="1" ht="11.1" customHeight="1">
      <c r="A88" s="67"/>
    </row>
    <row r="89" spans="1:1" s="66" customFormat="1" ht="11.1" customHeight="1">
      <c r="A89" s="67"/>
    </row>
    <row r="90" spans="1:1" s="66" customFormat="1" ht="11.1" customHeight="1">
      <c r="A90" s="67"/>
    </row>
    <row r="91" spans="1:1" s="66" customFormat="1" ht="12" customHeight="1">
      <c r="A91" s="67"/>
    </row>
    <row r="92" spans="1:1" s="66" customFormat="1" ht="11.1" customHeight="1">
      <c r="A92" s="67"/>
    </row>
    <row r="93" spans="1:1" s="66" customFormat="1" ht="11.1" customHeight="1">
      <c r="A93" s="67"/>
    </row>
    <row r="94" spans="1:1" s="66" customFormat="1" ht="11.1" customHeight="1">
      <c r="A94" s="67"/>
    </row>
    <row r="95" spans="1:1" s="66" customFormat="1" ht="9.9499999999999993" customHeight="1">
      <c r="A95" s="67"/>
    </row>
    <row r="96" spans="1:1" s="66" customFormat="1" ht="9.9499999999999993" customHeight="1">
      <c r="A96" s="67"/>
    </row>
    <row r="97" spans="1:1" s="66" customFormat="1" ht="11.1" customHeight="1">
      <c r="A97" s="67"/>
    </row>
    <row r="98" spans="1:1" s="66" customFormat="1" ht="23.1" customHeight="1">
      <c r="A98" s="67"/>
    </row>
    <row r="99" spans="1:1" s="66" customFormat="1" ht="12" customHeight="1">
      <c r="A99" s="67"/>
    </row>
    <row r="100" spans="1:1" s="66" customFormat="1" ht="11.1" customHeight="1">
      <c r="A100" s="67"/>
    </row>
    <row r="101" spans="1:1" s="66" customFormat="1" ht="11.1" customHeight="1">
      <c r="A101" s="67"/>
    </row>
    <row r="102" spans="1:1">
      <c r="A102" s="3"/>
    </row>
    <row r="103" spans="1:1">
      <c r="A103" s="3"/>
    </row>
  </sheetData>
  <sheetProtection password="CF63" sheet="1" selectLockedCells="1"/>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F11" sqref="F11"/>
    </sheetView>
  </sheetViews>
  <sheetFormatPr defaultRowHeight="13.15"/>
  <cols>
    <col min="1" max="1" width="59" bestFit="1" customWidth="1"/>
  </cols>
  <sheetData>
    <row r="1" spans="1:1">
      <c r="A1" s="35" t="s">
        <v>1443</v>
      </c>
    </row>
    <row r="2" spans="1:1">
      <c r="A2" s="23" t="s">
        <v>1444</v>
      </c>
    </row>
  </sheetData>
  <hyperlinks>
    <hyperlink ref="A1" r:id="rId1" xr:uid="{00000000-0004-0000-05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7620BD-0048-49C5-B39B-230DF213921F}"/>
</file>

<file path=customXml/itemProps2.xml><?xml version="1.0" encoding="utf-8"?>
<ds:datastoreItem xmlns:ds="http://schemas.openxmlformats.org/officeDocument/2006/customXml" ds:itemID="{0BBA5A86-ABDE-48ED-AB2A-E19422E560EB}"/>
</file>

<file path=docProps/app.xml><?xml version="1.0" encoding="utf-8"?>
<Properties xmlns="http://schemas.openxmlformats.org/officeDocument/2006/extended-properties" xmlns:vt="http://schemas.openxmlformats.org/officeDocument/2006/docPropsVTypes">
  <Application>Microsoft Excel Online</Application>
  <Manager/>
  <Company>Vermont Department of Taxes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Vermont Statutes Online</dc:title>
  <dc:subject/>
  <dc:creator>Authorized VT Tax User</dc:creator>
  <cp:keywords/>
  <dc:description/>
  <cp:lastModifiedBy/>
  <cp:revision/>
  <dcterms:created xsi:type="dcterms:W3CDTF">2005-09-15T20:02:59Z</dcterms:created>
  <dcterms:modified xsi:type="dcterms:W3CDTF">2022-06-09T13:16:13Z</dcterms:modified>
  <cp:category/>
  <cp:contentStatus/>
</cp:coreProperties>
</file>