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85" windowWidth="12645" windowHeight="12480" activeTab="0"/>
  </bookViews>
  <sheets>
    <sheet name="Calculation" sheetId="1" r:id="rId1"/>
    <sheet name="School Codes" sheetId="2" r:id="rId2"/>
  </sheets>
  <definedNames>
    <definedName name="\A">#REF!</definedName>
    <definedName name="_xlfn.IFERROR" hidden="1">#NAME?</definedName>
    <definedName name="_xlnm.Print_Area" localSheetId="0">'Calculation'!$A$1:$I$56</definedName>
  </definedNames>
  <calcPr fullCalcOnLoad="1"/>
</workbook>
</file>

<file path=xl/sharedStrings.xml><?xml version="1.0" encoding="utf-8"?>
<sst xmlns="http://schemas.openxmlformats.org/spreadsheetml/2006/main" count="327" uniqueCount="322">
  <si>
    <t>HIP</t>
  </si>
  <si>
    <t>HEV</t>
  </si>
  <si>
    <t xml:space="preserve">Enter your Vermont School Code here </t>
  </si>
  <si>
    <t xml:space="preserve">Start here  </t>
  </si>
  <si>
    <t>Addison</t>
  </si>
  <si>
    <t>Albany</t>
  </si>
  <si>
    <t>Alburgh</t>
  </si>
  <si>
    <t>Andover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</si>
  <si>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</si>
  <si>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</si>
  <si>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</si>
  <si>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</si>
  <si>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</si>
  <si>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</si>
  <si>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</si>
  <si>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</si>
  <si>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</si>
  <si>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</si>
  <si>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</si>
  <si>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</si>
  <si>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</si>
  <si>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</si>
  <si>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</si>
  <si>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</si>
  <si>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</si>
  <si>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</si>
  <si>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</si>
  <si>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</si>
  <si>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</si>
  <si>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</si>
  <si>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</si>
  <si>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</si>
  <si>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</si>
  <si>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</si>
  <si>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</si>
  <si>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</si>
  <si>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</si>
  <si>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</si>
  <si>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</si>
  <si>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</si>
  <si>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</si>
  <si>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</si>
  <si>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</si>
  <si>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</si>
  <si>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</si>
  <si>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</si>
  <si>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</si>
  <si>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</si>
  <si>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</si>
  <si>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</si>
  <si>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</si>
  <si>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</si>
  <si>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</si>
  <si>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</si>
  <si>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</si>
  <si>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</si>
  <si>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</si>
  <si>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</si>
  <si>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</si>
  <si>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</si>
  <si>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</si>
  <si>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</si>
  <si>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</si>
  <si>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</si>
  <si>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</si>
  <si>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</si>
  <si>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</si>
  <si>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</si>
  <si>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</si>
  <si>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Jct.</t>
  </si>
  <si>
    <t>Essex Town</t>
  </si>
  <si>
    <t>Fairfax</t>
  </si>
  <si>
    <t>Fairfield</t>
  </si>
  <si>
    <t>Fair Haven</t>
  </si>
  <si>
    <t>Fairlee</t>
  </si>
  <si>
    <t>Fayston</t>
  </si>
  <si>
    <t>Ferrisburgh</t>
  </si>
  <si>
    <t>Fletcher</t>
  </si>
  <si>
    <t>Franklin</t>
  </si>
  <si>
    <t>Georgia</t>
  </si>
  <si>
    <t>Glover</t>
  </si>
  <si>
    <t>Goshen</t>
  </si>
  <si>
    <t>Grafton</t>
  </si>
  <si>
    <t>Granby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</si>
  <si>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</si>
  <si>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</si>
  <si>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</si>
  <si>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</si>
  <si>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</si>
  <si>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</si>
  <si>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</si>
  <si>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</si>
  <si>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</si>
  <si>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</si>
  <si>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</si>
  <si>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</si>
  <si>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</si>
  <si>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</si>
  <si>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</si>
  <si>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</si>
  <si>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</si>
  <si>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</si>
  <si>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</si>
  <si>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Jamaica</t>
  </si>
  <si>
    <t>Jay</t>
  </si>
  <si>
    <t>Jericho</t>
  </si>
  <si>
    <t>Johnson</t>
  </si>
  <si>
    <t>Kirby</t>
  </si>
  <si>
    <t>Landgrove</t>
  </si>
  <si>
    <t>Leicester</t>
  </si>
  <si>
    <t>Lemington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</si>
  <si>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</si>
  <si>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</si>
  <si>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</si>
  <si>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</si>
  <si>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</si>
  <si>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</si>
  <si>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</si>
  <si>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</si>
  <si>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</si>
  <si>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</si>
  <si>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</si>
  <si>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</si>
  <si>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</si>
  <si>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</si>
  <si>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</si>
  <si>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</si>
  <si>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</si>
  <si>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</si>
  <si>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</si>
  <si>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</si>
  <si>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</si>
  <si>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</si>
  <si>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</si>
  <si>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Newark</t>
  </si>
  <si>
    <t>Newbury</t>
  </si>
  <si>
    <t>Newfane</t>
  </si>
  <si>
    <t>New Haven</t>
  </si>
  <si>
    <t>Newport City</t>
  </si>
  <si>
    <t>Newport Town</t>
  </si>
  <si>
    <t>North Bennington</t>
  </si>
  <si>
    <t>Northfield</t>
  </si>
  <si>
    <t>North Hero</t>
  </si>
  <si>
    <t>Norton</t>
  </si>
  <si>
    <t>Norwich</t>
  </si>
  <si>
    <t>Orange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</si>
  <si>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</si>
  <si>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</si>
  <si>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</si>
  <si>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</si>
  <si>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</si>
  <si>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</si>
  <si>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</si>
  <si>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</si>
  <si>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</si>
  <si>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</si>
  <si>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</si>
  <si>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</si>
  <si>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</si>
  <si>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</si>
  <si>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</si>
  <si>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</si>
  <si>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</si>
  <si>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</si>
  <si>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</si>
  <si>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</si>
  <si>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</si>
  <si>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</si>
  <si>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</si>
  <si>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</si>
  <si>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</si>
  <si>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</si>
  <si>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</si>
  <si>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</si>
  <si>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</si>
  <si>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St. Albans City</t>
  </si>
  <si>
    <t>St. Albans Town</t>
  </si>
  <si>
    <t>St. George</t>
  </si>
  <si>
    <t>St. Johnsbury</t>
  </si>
  <si>
    <t>Salisbury</t>
  </si>
  <si>
    <t>Sandgate</t>
  </si>
  <si>
    <t>Searsburg</t>
  </si>
  <si>
    <t>Shaftsbury</t>
  </si>
  <si>
    <t>Sharon</t>
  </si>
  <si>
    <t>Sheffield</t>
  </si>
  <si>
    <t>Shelburne</t>
  </si>
  <si>
    <t>Sheldon</t>
  </si>
  <si>
    <t>Killington</t>
  </si>
  <si>
    <t>Shoreham</t>
  </si>
  <si>
    <t>Shrewsbury</t>
  </si>
  <si>
    <t>South Burlington</t>
  </si>
  <si>
    <t>South Hero</t>
  </si>
  <si>
    <t>Springfield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</si>
  <si>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</si>
  <si>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</si>
  <si>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</si>
  <si>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</si>
  <si>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</si>
  <si>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</si>
  <si>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</si>
  <si>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</si>
  <si>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</si>
  <si>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</si>
  <si>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</si>
  <si>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</si>
  <si>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</si>
  <si>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</si>
  <si>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</si>
  <si>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</si>
  <si>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</si>
  <si>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 ID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</si>
  <si>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</si>
  <si>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</si>
  <si>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</si>
  <si>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</si>
  <si>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</si>
  <si>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</si>
  <si>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</si>
  <si>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</si>
  <si>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</si>
  <si>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</si>
  <si>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</si>
  <si>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</si>
  <si>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</si>
  <si>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</si>
  <si>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</si>
  <si>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</si>
  <si>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</si>
  <si>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</si>
  <si>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</si>
  <si>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Westfield</t>
  </si>
  <si>
    <t>Westford</t>
  </si>
  <si>
    <t>West Haven</t>
  </si>
  <si>
    <t>Westminster</t>
  </si>
  <si>
    <t>Westmore</t>
  </si>
  <si>
    <t>Weston</t>
  </si>
  <si>
    <t>West Rutland</t>
  </si>
  <si>
    <t>West Windsor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</si>
  <si>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</si>
  <si>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</si>
  <si>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</si>
  <si>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</si>
  <si>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</si>
  <si>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</si>
  <si>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</si>
  <si>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</si>
  <si>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</si>
  <si>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</si>
  <si>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</si>
  <si>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</si>
  <si>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</si>
  <si>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</si>
  <si>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</si>
  <si>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</si>
  <si>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Buels Gore</t>
  </si>
  <si>
    <t>Jericho ID</t>
  </si>
  <si>
    <t>Shaftsbury ID</t>
  </si>
  <si>
    <t>Averill</t>
  </si>
  <si>
    <t>Averys Gore</t>
  </si>
  <si>
    <t>Ferdinand</t>
  </si>
  <si>
    <t>Glastenbury</t>
  </si>
  <si>
    <t>Lewis</t>
  </si>
  <si>
    <t>Somerset</t>
  </si>
  <si>
    <t>Warners Grant</t>
  </si>
  <si>
    <t>Warren Gore</t>
  </si>
  <si>
    <t>Outside of Vermont</t>
  </si>
  <si>
    <t xml:space="preserve">HS-122 Line B7 - Ownership Interest </t>
  </si>
  <si>
    <t xml:space="preserve">HS-122 Line B8 - Household Income </t>
  </si>
  <si>
    <t xml:space="preserve">Enter the amounts from the following lines on Form HS-122 here </t>
  </si>
  <si>
    <t>N/A</t>
  </si>
  <si>
    <t>PLEASE NOTE</t>
  </si>
  <si>
    <t>Household Income Percentage</t>
  </si>
  <si>
    <t>Homestead Exclusion Value</t>
  </si>
  <si>
    <t>SCHOOL CODE</t>
  </si>
  <si>
    <t>TAX YEAR</t>
  </si>
  <si>
    <t>SCHOOL DISTRICT NAME</t>
  </si>
  <si>
    <t>Isle La Motte</t>
  </si>
  <si>
    <t>Taxes on $225k</t>
  </si>
  <si>
    <t>Taxes on $400K</t>
  </si>
  <si>
    <t>$225K</t>
  </si>
  <si>
    <t>$400K</t>
  </si>
  <si>
    <t>Maximum education property tax for income</t>
  </si>
  <si>
    <t>Adjustment of housesite education tax for ownership</t>
  </si>
  <si>
    <t>Income-sensitized housesite education tax</t>
  </si>
  <si>
    <t>Exclusion value method and ownership adjustment</t>
  </si>
  <si>
    <t>Remaining housesite education tax</t>
  </si>
  <si>
    <t>Maximum municipal property tax for income</t>
  </si>
  <si>
    <t>Housesite municipal tax</t>
  </si>
  <si>
    <t>Subtract line 5 from line 2 (not less than 0)</t>
  </si>
  <si>
    <t>Maximum amount is $5,600</t>
  </si>
  <si>
    <t>Maximum amount is $2,400</t>
  </si>
  <si>
    <t>Housesite education tax (limited to first $225,000 or $400,000 of equalized value)</t>
  </si>
  <si>
    <t>See School Codes tab to find your town's school code</t>
  </si>
  <si>
    <t>For Household Income $90,000 or more, Max Housesite Value</t>
  </si>
  <si>
    <t xml:space="preserve">For Household Income less than $90,000 Max Housesite Value </t>
  </si>
  <si>
    <t>Vermont Department of Taxes</t>
  </si>
  <si>
    <t>Housesite education tax credit (capped at $5,600)</t>
  </si>
  <si>
    <t>Additional education tax credit (total education tax credit capped at $5,600)</t>
  </si>
  <si>
    <t>Municipal property tax credit</t>
  </si>
  <si>
    <t>Maximum Education Tax Eligible for Credit</t>
  </si>
  <si>
    <t>EDUCATION PROPERTY TAX CREDIT CALCULATION</t>
  </si>
  <si>
    <t>ADDITIONAL CREDIT CALCULATION FOR QUALIFYING HOUSEHOLDS</t>
  </si>
  <si>
    <t>The estimated Property Tax Credit on this worksheet does not include any income tax refund requested to be applied to the taxpayer's homestead property taxes.</t>
  </si>
  <si>
    <t>All or a part of the Property Tax Credit may be used to pay a government debt.</t>
  </si>
  <si>
    <t>Estimated Education Property Tax Credit</t>
  </si>
  <si>
    <t>Estimated Municipal Property Tax Credit</t>
  </si>
  <si>
    <t>2022 Property Tax Credit Calculator</t>
  </si>
  <si>
    <t xml:space="preserve">Use this worksheet to estimate the credit amount(s) that will be applied to the 2022 - 2023 property tax year bill </t>
  </si>
  <si>
    <t>You must complete the 2022 Homestaed Declaration (HS-122) and 2021 Household Income (HI-144) before completing this worksheet</t>
  </si>
  <si>
    <r>
      <t xml:space="preserve">FY22 </t>
    </r>
    <r>
      <rPr>
        <b/>
        <u val="single"/>
        <sz val="12"/>
        <rFont val="Arial"/>
        <family val="2"/>
      </rPr>
      <t>H</t>
    </r>
    <r>
      <rPr>
        <b/>
        <sz val="12"/>
        <rFont val="Arial"/>
        <family val="2"/>
      </rPr>
      <t>ousehold</t>
    </r>
    <r>
      <rPr>
        <b/>
        <u val="single"/>
        <sz val="12"/>
        <rFont val="Arial"/>
        <family val="2"/>
      </rPr>
      <t xml:space="preserve"> I</t>
    </r>
    <r>
      <rPr>
        <b/>
        <sz val="12"/>
        <rFont val="Arial"/>
        <family val="2"/>
      </rPr>
      <t xml:space="preserve">ncome </t>
    </r>
    <r>
      <rPr>
        <b/>
        <u val="single"/>
        <sz val="12"/>
        <rFont val="Arial"/>
        <family val="2"/>
      </rPr>
      <t>P</t>
    </r>
    <r>
      <rPr>
        <b/>
        <sz val="12"/>
        <rFont val="Arial"/>
        <family val="2"/>
      </rPr>
      <t>ercentage for your town</t>
    </r>
  </si>
  <si>
    <r>
      <t xml:space="preserve">FY22 </t>
    </r>
    <r>
      <rPr>
        <b/>
        <u val="single"/>
        <sz val="12"/>
        <rFont val="Arial"/>
        <family val="2"/>
      </rPr>
      <t>H</t>
    </r>
    <r>
      <rPr>
        <b/>
        <sz val="12"/>
        <rFont val="Arial"/>
        <family val="2"/>
      </rPr>
      <t xml:space="preserve">ousesite </t>
    </r>
    <r>
      <rPr>
        <b/>
        <u val="single"/>
        <sz val="12"/>
        <rFont val="Arial"/>
        <family val="2"/>
      </rPr>
      <t>E</t>
    </r>
    <r>
      <rPr>
        <b/>
        <sz val="12"/>
        <rFont val="Arial"/>
        <family val="2"/>
      </rPr>
      <t xml:space="preserve">xclusion </t>
    </r>
    <r>
      <rPr>
        <b/>
        <u val="single"/>
        <sz val="12"/>
        <rFont val="Arial"/>
        <family val="2"/>
      </rPr>
      <t>V</t>
    </r>
    <r>
      <rPr>
        <b/>
        <sz val="12"/>
        <rFont val="Arial"/>
        <family val="2"/>
      </rPr>
      <t>alue for your town</t>
    </r>
  </si>
  <si>
    <t>HS-122 Line B4 - Housesite Value (From 2021-2022 Property Tax Bill)</t>
  </si>
  <si>
    <t>HS-122 Line B5 - Housesite Education Tax (From 2021-2022 Property Tax Bill)</t>
  </si>
  <si>
    <t>HS-122 Line B6 - Housesite Municipal Tax (From 2021-2022 Property Tax Bill)</t>
  </si>
  <si>
    <r>
      <t xml:space="preserve"> Credit amounts calculated using this tool are estimates based on education tax rate information as of January 2022. Legislative action could impact the credit amount. A taxpayer’s final Property Tax Credit </t>
    </r>
    <r>
      <rPr>
        <b/>
        <sz val="12"/>
        <color indexed="10"/>
        <rFont val="Arial"/>
        <family val="2"/>
      </rPr>
      <t>amount(s) will be communicated in a letter to the taxpayer from the Department of Taxes in July 2022.</t>
    </r>
  </si>
  <si>
    <t>A $15 late filing penalty applies to Property Tax Credit claims filed after April 15, 2022.</t>
  </si>
  <si>
    <t>Version 1 - 11/22/21</t>
  </si>
  <si>
    <t xml:space="preserve">HS-122 Line B9 - Allocable Mobile Home Lot Rent </t>
  </si>
  <si>
    <t xml:space="preserve">HS-122 Line B10 - Ed Tax Allocated Land Trust, Co-op, Nonprofit Mobile Home Pk </t>
  </si>
  <si>
    <t xml:space="preserve">HS-122 Line B11 - Muni Tax Allocated Land Trust, Co-op, Nonprofit Mobile Home Pk </t>
  </si>
  <si>
    <t xml:space="preserve">HS-122 Line B12 - Ed Tax on Contiguous Property </t>
  </si>
  <si>
    <t>HS-122 Line B13 - Muni Tax on Contiguous Property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</si>
</sst>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</numFmts>
  <fonts count="70">
    <font>
      <sz val="12"/>
      <name val="Arial"/>
      <family val="0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WISS"/>
      <family val="0"/>
    </font>
    <font>
      <sz val="10"/>
      <name val="Calibri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u val="single"/>
      <sz val="12"/>
      <color indexed="20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2"/>
      <color indexed="20"/>
      <name val="Arial"/>
      <family val="2"/>
    </font>
    <font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9C0006"/>
      <name val="Arial"/>
      <family val="2"/>
    </font>
    <font>
      <sz val="12"/>
      <color theme="9" tint="-0.24997000396251678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>
      <alignment/>
      <protection/>
    </xf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44" fillId="21" borderId="0" applyNumberFormat="0" applyBorder="0" applyAlignment="0" applyProtection="0"/>
    <xf numFmtId="0" fontId="1" fillId="10" borderId="0" applyNumberFormat="0" applyBorder="0" applyAlignment="0" applyProtection="0"/>
    <xf numFmtId="0" fontId="44" fillId="22" borderId="0" applyNumberFormat="0" applyBorder="0" applyAlignment="0" applyProtection="0"/>
    <xf numFmtId="0" fontId="1" fillId="16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45" fillId="27" borderId="0" applyNumberFormat="0" applyBorder="0" applyAlignment="0" applyProtection="0"/>
    <xf numFmtId="0" fontId="13" fillId="18" borderId="0" applyNumberFormat="0" applyBorder="0" applyAlignment="0" applyProtection="0"/>
    <xf numFmtId="0" fontId="45" fillId="28" borderId="0" applyNumberFormat="0" applyBorder="0" applyAlignment="0" applyProtection="0"/>
    <xf numFmtId="0" fontId="13" fillId="20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45" fillId="31" borderId="0" applyNumberFormat="0" applyBorder="0" applyAlignment="0" applyProtection="0"/>
    <xf numFmtId="0" fontId="13" fillId="32" borderId="0" applyNumberFormat="0" applyBorder="0" applyAlignment="0" applyProtection="0"/>
    <xf numFmtId="0" fontId="45" fillId="33" borderId="0" applyNumberFormat="0" applyBorder="0" applyAlignment="0" applyProtection="0"/>
    <xf numFmtId="0" fontId="13" fillId="34" borderId="0" applyNumberFormat="0" applyBorder="0" applyAlignment="0" applyProtection="0"/>
    <xf numFmtId="0" fontId="45" fillId="35" borderId="0" applyNumberFormat="0" applyBorder="0" applyAlignment="0" applyProtection="0"/>
    <xf numFmtId="0" fontId="13" fillId="36" borderId="0" applyNumberFormat="0" applyBorder="0" applyAlignment="0" applyProtection="0"/>
    <xf numFmtId="0" fontId="45" fillId="37" borderId="0" applyNumberFormat="0" applyBorder="0" applyAlignment="0" applyProtection="0"/>
    <xf numFmtId="0" fontId="13" fillId="38" borderId="0" applyNumberFormat="0" applyBorder="0" applyAlignment="0" applyProtection="0"/>
    <xf numFmtId="0" fontId="45" fillId="39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0" applyNumberFormat="0" applyBorder="0" applyAlignment="0" applyProtection="0"/>
    <xf numFmtId="0" fontId="13" fillId="30" borderId="0" applyNumberFormat="0" applyBorder="0" applyAlignment="0" applyProtection="0"/>
    <xf numFmtId="0" fontId="45" fillId="42" borderId="0" applyNumberFormat="0" applyBorder="0" applyAlignment="0" applyProtection="0"/>
    <xf numFmtId="0" fontId="13" fillId="32" borderId="0" applyNumberFormat="0" applyBorder="0" applyAlignment="0" applyProtection="0"/>
    <xf numFmtId="0" fontId="45" fillId="43" borderId="0" applyNumberFormat="0" applyBorder="0" applyAlignment="0" applyProtection="0"/>
    <xf numFmtId="0" fontId="13" fillId="44" borderId="0" applyNumberFormat="0" applyBorder="0" applyAlignment="0" applyProtection="0"/>
    <xf numFmtId="0" fontId="46" fillId="45" borderId="0" applyNumberFormat="0" applyBorder="0" applyAlignment="0" applyProtection="0"/>
    <xf numFmtId="0" fontId="14" fillId="6" borderId="0" applyNumberFormat="0" applyBorder="0" applyAlignment="0" applyProtection="0"/>
    <xf numFmtId="0" fontId="47" fillId="46" borderId="1" applyNumberFormat="0" applyAlignment="0" applyProtection="0"/>
    <xf numFmtId="0" fontId="15" fillId="47" borderId="2" applyNumberFormat="0" applyAlignment="0" applyProtection="0"/>
    <xf numFmtId="0" fontId="15" fillId="47" borderId="2" applyNumberFormat="0" applyAlignment="0" applyProtection="0"/>
    <xf numFmtId="0" fontId="48" fillId="48" borderId="3" applyNumberFormat="0" applyAlignment="0" applyProtection="0"/>
    <xf numFmtId="0" fontId="1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" fontId="7" fillId="50" borderId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18" fillId="8" borderId="0" applyNumberFormat="0" applyBorder="0" applyAlignment="0" applyProtection="0"/>
    <xf numFmtId="0" fontId="54" fillId="0" borderId="5" applyNumberFormat="0" applyFill="0" applyAlignment="0" applyProtection="0"/>
    <xf numFmtId="0" fontId="19" fillId="0" borderId="6" applyNumberFormat="0" applyFill="0" applyAlignment="0" applyProtection="0"/>
    <xf numFmtId="0" fontId="55" fillId="0" borderId="7" applyNumberFormat="0" applyFill="0" applyAlignment="0" applyProtection="0"/>
    <xf numFmtId="0" fontId="20" fillId="0" borderId="8" applyNumberFormat="0" applyFill="0" applyAlignment="0" applyProtection="0"/>
    <xf numFmtId="0" fontId="56" fillId="0" borderId="9" applyNumberFormat="0" applyFill="0" applyAlignment="0" applyProtection="0"/>
    <xf numFmtId="0" fontId="21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52" borderId="1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58" fillId="0" borderId="11" applyNumberFormat="0" applyFill="0" applyAlignment="0" applyProtection="0"/>
    <xf numFmtId="0" fontId="23" fillId="0" borderId="12" applyNumberFormat="0" applyFill="0" applyAlignment="0" applyProtection="0"/>
    <xf numFmtId="0" fontId="59" fillId="53" borderId="0" applyNumberFormat="0" applyBorder="0" applyAlignment="0" applyProtection="0"/>
    <xf numFmtId="0" fontId="24" fillId="54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6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55" borderId="13" applyNumberFormat="0" applyFont="0" applyAlignment="0" applyProtection="0"/>
    <xf numFmtId="0" fontId="44" fillId="55" borderId="13" applyNumberFormat="0" applyFont="0" applyAlignment="0" applyProtection="0"/>
    <xf numFmtId="0" fontId="7" fillId="56" borderId="14" applyNumberFormat="0" applyFont="0" applyAlignment="0" applyProtection="0"/>
    <xf numFmtId="0" fontId="7" fillId="56" borderId="14" applyNumberFormat="0" applyFont="0" applyAlignment="0" applyProtection="0"/>
    <xf numFmtId="0" fontId="62" fillId="46" borderId="15" applyNumberFormat="0" applyAlignment="0" applyProtection="0"/>
    <xf numFmtId="0" fontId="25" fillId="47" borderId="16" applyNumberFormat="0" applyAlignment="0" applyProtection="0"/>
    <xf numFmtId="0" fontId="25" fillId="47" borderId="16" applyNumberForma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3" fillId="2" borderId="0">
      <alignment horizontal="left" indent="7"/>
      <protection/>
    </xf>
    <xf numFmtId="0" fontId="34" fillId="2" borderId="0">
      <alignment horizontal="left" indent="6"/>
      <protection/>
    </xf>
    <xf numFmtId="0" fontId="35" fillId="57" borderId="17" applyNumberFormat="0" applyBorder="0" applyAlignment="0">
      <protection/>
    </xf>
    <xf numFmtId="0" fontId="35" fillId="57" borderId="17" applyNumberFormat="0" applyBorder="0" applyAlignment="0">
      <protection/>
    </xf>
    <xf numFmtId="0" fontId="36" fillId="58" borderId="0">
      <alignment/>
      <protection/>
    </xf>
    <xf numFmtId="0" fontId="37" fillId="0" borderId="0" applyFill="0">
      <alignment/>
      <protection/>
    </xf>
    <xf numFmtId="0" fontId="7" fillId="59" borderId="0" applyNumberFormat="0" applyFont="0" applyBorder="0" applyAlignment="0">
      <protection/>
    </xf>
    <xf numFmtId="0" fontId="36" fillId="0" borderId="0" applyFill="0">
      <alignment horizontal="left" indent="2"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5" fontId="0" fillId="0" borderId="0" xfId="0" applyNumberFormat="1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37" fontId="0" fillId="0" borderId="0" xfId="0" applyNumberFormat="1" applyFont="1" applyAlignment="1" applyProtection="1">
      <alignment/>
      <protection hidden="1"/>
    </xf>
    <xf numFmtId="5" fontId="0" fillId="60" borderId="2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 quotePrefix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" fontId="2" fillId="8" borderId="20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Alignment="1" applyProtection="1" quotePrefix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49" fontId="0" fillId="0" borderId="0" xfId="0" applyNumberFormat="1" applyFont="1" applyAlignment="1" applyProtection="1">
      <alignment horizontal="right"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5" fontId="66" fillId="61" borderId="21" xfId="0" applyNumberFormat="1" applyFont="1" applyFill="1" applyBorder="1" applyAlignment="1" applyProtection="1">
      <alignment/>
      <protection hidden="1" locked="0"/>
    </xf>
    <xf numFmtId="5" fontId="66" fillId="61" borderId="22" xfId="0" applyNumberFormat="1" applyFont="1" applyFill="1" applyBorder="1" applyAlignment="1" applyProtection="1">
      <alignment/>
      <protection hidden="1" locked="0"/>
    </xf>
    <xf numFmtId="10" fontId="66" fillId="61" borderId="22" xfId="0" applyNumberFormat="1" applyFont="1" applyFill="1" applyBorder="1" applyAlignment="1" applyProtection="1">
      <alignment/>
      <protection hidden="1" locked="0"/>
    </xf>
    <xf numFmtId="0" fontId="0" fillId="47" borderId="0" xfId="0" applyFont="1" applyFill="1" applyAlignment="1" applyProtection="1">
      <alignment/>
      <protection hidden="1"/>
    </xf>
    <xf numFmtId="10" fontId="0" fillId="47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67" fillId="0" borderId="0" xfId="0" applyFont="1" applyAlignment="1" applyProtection="1" quotePrefix="1">
      <alignment/>
      <protection hidden="1"/>
    </xf>
    <xf numFmtId="14" fontId="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/>
      <protection hidden="1"/>
    </xf>
    <xf numFmtId="0" fontId="68" fillId="0" borderId="0" xfId="64" applyFont="1" applyFill="1" applyAlignment="1" applyProtection="1">
      <alignment/>
      <protection hidden="1"/>
    </xf>
    <xf numFmtId="0" fontId="3" fillId="0" borderId="0" xfId="207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1" fillId="0" borderId="14" xfId="208" applyFont="1" applyBorder="1" applyAlignment="1">
      <alignment horizontal="right" wrapText="1"/>
      <protection/>
    </xf>
    <xf numFmtId="0" fontId="1" fillId="0" borderId="14" xfId="208" applyFont="1" applyBorder="1" applyAlignment="1">
      <alignment wrapText="1"/>
      <protection/>
    </xf>
    <xf numFmtId="0" fontId="1" fillId="0" borderId="14" xfId="208" applyFont="1" applyBorder="1" applyAlignment="1">
      <alignment horizontal="right"/>
      <protection/>
    </xf>
    <xf numFmtId="0" fontId="1" fillId="0" borderId="14" xfId="208" applyFont="1" applyBorder="1">
      <alignment/>
      <protection/>
    </xf>
    <xf numFmtId="0" fontId="69" fillId="0" borderId="0" xfId="0" applyFont="1" applyAlignment="1" applyProtection="1" quotePrefix="1">
      <alignment/>
      <protection hidden="1"/>
    </xf>
    <xf numFmtId="0" fontId="8" fillId="0" borderId="0" xfId="132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1" fillId="0" borderId="14" xfId="205" applyFont="1" applyFill="1" applyBorder="1" applyAlignment="1">
      <alignment horizontal="right" wrapText="1"/>
      <protection/>
    </xf>
    <xf numFmtId="0" fontId="44" fillId="0" borderId="0" xfId="206">
      <alignment/>
      <protection/>
    </xf>
    <xf numFmtId="0" fontId="6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 quotePrefix="1">
      <alignment horizontal="center"/>
      <protection hidden="1"/>
    </xf>
    <xf numFmtId="0" fontId="67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 wrapText="1"/>
      <protection hidden="1"/>
    </xf>
    <xf numFmtId="39" fontId="11" fillId="0" borderId="23" xfId="0" applyNumberFormat="1" applyFont="1" applyBorder="1" applyAlignment="1" applyProtection="1">
      <alignment horizontal="center"/>
      <protection hidden="1"/>
    </xf>
    <xf numFmtId="39" fontId="11" fillId="0" borderId="0" xfId="0" applyNumberFormat="1" applyFont="1" applyAlignment="1" applyProtection="1">
      <alignment horizontal="center"/>
      <protection hidden="1"/>
    </xf>
  </cellXfs>
  <cellStyles count="258">
    <cellStyle name="Normal" xfId="0"/>
    <cellStyle name="1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alculation 2 2" xfId="68"/>
    <cellStyle name="Check Cell" xfId="69"/>
    <cellStyle name="Check Cell 2" xfId="70"/>
    <cellStyle name="Comma" xfId="71"/>
    <cellStyle name="Comma [0]" xfId="72"/>
    <cellStyle name="Comma 10" xfId="73"/>
    <cellStyle name="Comma 2" xfId="74"/>
    <cellStyle name="Comma 2 10" xfId="75"/>
    <cellStyle name="Comma 2 11" xfId="76"/>
    <cellStyle name="Comma 2 2" xfId="77"/>
    <cellStyle name="Comma 2 3" xfId="78"/>
    <cellStyle name="Comma 2 3 2" xfId="79"/>
    <cellStyle name="Comma 2 3 2 2" xfId="80"/>
    <cellStyle name="Comma 2 3 3" xfId="81"/>
    <cellStyle name="Comma 2 4" xfId="82"/>
    <cellStyle name="Comma 2 4 2" xfId="83"/>
    <cellStyle name="Comma 2 5" xfId="84"/>
    <cellStyle name="Comma 2 6" xfId="85"/>
    <cellStyle name="Comma 2 6 2" xfId="86"/>
    <cellStyle name="Comma 2 7" xfId="87"/>
    <cellStyle name="Comma 2 7 2" xfId="88"/>
    <cellStyle name="Comma 2 8" xfId="89"/>
    <cellStyle name="Comma 2 9" xfId="90"/>
    <cellStyle name="Comma 3" xfId="91"/>
    <cellStyle name="Comma 3 2" xfId="92"/>
    <cellStyle name="Comma 4" xfId="93"/>
    <cellStyle name="Comma 5" xfId="94"/>
    <cellStyle name="Comma 5 2" xfId="95"/>
    <cellStyle name="Comma 6" xfId="96"/>
    <cellStyle name="Comma 6 2" xfId="97"/>
    <cellStyle name="Comma 6 2 2" xfId="98"/>
    <cellStyle name="Comma 6 3" xfId="99"/>
    <cellStyle name="Comma 7" xfId="100"/>
    <cellStyle name="Comma 7 2" xfId="101"/>
    <cellStyle name="Comma 7 2 2" xfId="102"/>
    <cellStyle name="Comma 7 3" xfId="103"/>
    <cellStyle name="Comma 8" xfId="104"/>
    <cellStyle name="Comma 9" xfId="105"/>
    <cellStyle name="Comma 9 2" xfId="106"/>
    <cellStyle name="Comma 9 2 2" xfId="107"/>
    <cellStyle name="Comma 9 3" xfId="108"/>
    <cellStyle name="Comma0" xfId="109"/>
    <cellStyle name="Currency" xfId="110"/>
    <cellStyle name="Currency [0]" xfId="111"/>
    <cellStyle name="Currency 2" xfId="112"/>
    <cellStyle name="Currency 3" xfId="113"/>
    <cellStyle name="Currency 3 2" xfId="114"/>
    <cellStyle name="Date" xfId="115"/>
    <cellStyle name="Explanatory Text" xfId="116"/>
    <cellStyle name="Explanatory Text 2" xfId="117"/>
    <cellStyle name="Fixed" xfId="118"/>
    <cellStyle name="Followed Hyperlink" xfId="119"/>
    <cellStyle name="Good" xfId="120"/>
    <cellStyle name="Good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HEADING1" xfId="130"/>
    <cellStyle name="HEADING2" xfId="131"/>
    <cellStyle name="Hyperlink" xfId="132"/>
    <cellStyle name="Hyperlink 2" xfId="133"/>
    <cellStyle name="Input" xfId="134"/>
    <cellStyle name="Input 2" xfId="135"/>
    <cellStyle name="Input 2 2" xfId="136"/>
    <cellStyle name="Linked Cell" xfId="137"/>
    <cellStyle name="Linked Cell 2" xfId="138"/>
    <cellStyle name="Neutral" xfId="139"/>
    <cellStyle name="Neutral 2" xfId="140"/>
    <cellStyle name="Normal 10" xfId="141"/>
    <cellStyle name="Normal 10 2" xfId="142"/>
    <cellStyle name="Normal 10 2 2" xfId="143"/>
    <cellStyle name="Normal 10 3" xfId="144"/>
    <cellStyle name="Normal 11" xfId="145"/>
    <cellStyle name="Normal 2" xfId="146"/>
    <cellStyle name="Normal 2 2" xfId="147"/>
    <cellStyle name="Normal 2 2 2" xfId="148"/>
    <cellStyle name="Normal 2 2 2 2" xfId="149"/>
    <cellStyle name="Normal 2 2 2 2 2" xfId="150"/>
    <cellStyle name="Normal 2 2 2 3" xfId="151"/>
    <cellStyle name="Normal 2 3" xfId="152"/>
    <cellStyle name="Normal 2 3 2" xfId="153"/>
    <cellStyle name="Normal 2 3 2 2" xfId="154"/>
    <cellStyle name="Normal 2 3 3" xfId="155"/>
    <cellStyle name="Normal 2 4" xfId="156"/>
    <cellStyle name="Normal 2 4 2" xfId="157"/>
    <cellStyle name="Normal 2 4 3" xfId="158"/>
    <cellStyle name="Normal 2 5" xfId="159"/>
    <cellStyle name="Normal 2 6" xfId="160"/>
    <cellStyle name="Normal 2_School Codes" xfId="161"/>
    <cellStyle name="Normal 3" xfId="162"/>
    <cellStyle name="Normal 3 10" xfId="163"/>
    <cellStyle name="Normal 3 11" xfId="164"/>
    <cellStyle name="Normal 3 2" xfId="165"/>
    <cellStyle name="Normal 3 3" xfId="166"/>
    <cellStyle name="Normal 3 4" xfId="167"/>
    <cellStyle name="Normal 3 4 2" xfId="168"/>
    <cellStyle name="Normal 3 5" xfId="169"/>
    <cellStyle name="Normal 3 6" xfId="170"/>
    <cellStyle name="Normal 3 7" xfId="171"/>
    <cellStyle name="Normal 3 7 2" xfId="172"/>
    <cellStyle name="Normal 3 7 2 2" xfId="173"/>
    <cellStyle name="Normal 3 7 3" xfId="174"/>
    <cellStyle name="Normal 3 8" xfId="175"/>
    <cellStyle name="Normal 3 8 2" xfId="176"/>
    <cellStyle name="Normal 3 8 3" xfId="177"/>
    <cellStyle name="Normal 3 9" xfId="178"/>
    <cellStyle name="Normal 3_School Codes" xfId="179"/>
    <cellStyle name="Normal 4" xfId="180"/>
    <cellStyle name="Normal 4 2" xfId="181"/>
    <cellStyle name="Normal 4 3" xfId="182"/>
    <cellStyle name="Normal 4 3 2" xfId="183"/>
    <cellStyle name="Normal 4 3 3" xfId="184"/>
    <cellStyle name="Normal 4_School Codes" xfId="185"/>
    <cellStyle name="Normal 5" xfId="186"/>
    <cellStyle name="Normal 5 2" xfId="187"/>
    <cellStyle name="Normal 5 2 2" xfId="188"/>
    <cellStyle name="Normal 5 2 2 2" xfId="189"/>
    <cellStyle name="Normal 5 2 3" xfId="190"/>
    <cellStyle name="Normal 5 3" xfId="191"/>
    <cellStyle name="Normal 5 3 2" xfId="192"/>
    <cellStyle name="Normal 5_School Codes" xfId="193"/>
    <cellStyle name="Normal 6" xfId="194"/>
    <cellStyle name="Normal 6 2" xfId="195"/>
    <cellStyle name="Normal 6 2 2" xfId="196"/>
    <cellStyle name="Normal 6 3" xfId="197"/>
    <cellStyle name="Normal 6_School Codes" xfId="198"/>
    <cellStyle name="Normal 7" xfId="199"/>
    <cellStyle name="Normal 7 2" xfId="200"/>
    <cellStyle name="Normal 7 2 2" xfId="201"/>
    <cellStyle name="Normal 7 3" xfId="202"/>
    <cellStyle name="Normal 8" xfId="203"/>
    <cellStyle name="Normal 9" xfId="204"/>
    <cellStyle name="Normal_School Codes" xfId="205"/>
    <cellStyle name="Normal_School Codes_1" xfId="206"/>
    <cellStyle name="Normal_Sheet1" xfId="207"/>
    <cellStyle name="Normal_Sheet1_2" xfId="208"/>
    <cellStyle name="Note" xfId="209"/>
    <cellStyle name="Note 2" xfId="210"/>
    <cellStyle name="Note 2 2" xfId="211"/>
    <cellStyle name="Note 2_School Codes" xfId="212"/>
    <cellStyle name="Output" xfId="213"/>
    <cellStyle name="Output 2" xfId="214"/>
    <cellStyle name="Output 2 2" xfId="215"/>
    <cellStyle name="Percent" xfId="216"/>
    <cellStyle name="Percent 10" xfId="217"/>
    <cellStyle name="Percent 10 2" xfId="218"/>
    <cellStyle name="Percent 10 2 2" xfId="219"/>
    <cellStyle name="Percent 10 3" xfId="220"/>
    <cellStyle name="Percent 2" xfId="221"/>
    <cellStyle name="Percent 2 2" xfId="222"/>
    <cellStyle name="Percent 2 3" xfId="223"/>
    <cellStyle name="Percent 2 3 2" xfId="224"/>
    <cellStyle name="Percent 2 3 2 2" xfId="225"/>
    <cellStyle name="Percent 2 3 3" xfId="226"/>
    <cellStyle name="Percent 2 4" xfId="227"/>
    <cellStyle name="Percent 2 4 2" xfId="228"/>
    <cellStyle name="Percent 2 4 2 2" xfId="229"/>
    <cellStyle name="Percent 2 4 3" xfId="230"/>
    <cellStyle name="Percent 2 5" xfId="231"/>
    <cellStyle name="Percent 2 5 2" xfId="232"/>
    <cellStyle name="Percent 2 5 2 2" xfId="233"/>
    <cellStyle name="Percent 2 5 3" xfId="234"/>
    <cellStyle name="Percent 2 6" xfId="235"/>
    <cellStyle name="Percent 2 6 2" xfId="236"/>
    <cellStyle name="Percent 2 6 2 2" xfId="237"/>
    <cellStyle name="Percent 2 6 3" xfId="238"/>
    <cellStyle name="Percent 2 7" xfId="239"/>
    <cellStyle name="Percent 3" xfId="240"/>
    <cellStyle name="Percent 4" xfId="241"/>
    <cellStyle name="Percent 4 2" xfId="242"/>
    <cellStyle name="Percent 4 2 2" xfId="243"/>
    <cellStyle name="Percent 4 3" xfId="244"/>
    <cellStyle name="Percent 5" xfId="245"/>
    <cellStyle name="Percent 5 2" xfId="246"/>
    <cellStyle name="Percent 5 2 2" xfId="247"/>
    <cellStyle name="Percent 5 3" xfId="248"/>
    <cellStyle name="Percent 6" xfId="249"/>
    <cellStyle name="Percent 6 2" xfId="250"/>
    <cellStyle name="Percent 6 2 2" xfId="251"/>
    <cellStyle name="Percent 6 3" xfId="252"/>
    <cellStyle name="Percent 7" xfId="253"/>
    <cellStyle name="Percent 8" xfId="254"/>
    <cellStyle name="Percent 8 2" xfId="255"/>
    <cellStyle name="Percent 9" xfId="256"/>
    <cellStyle name="R00B" xfId="257"/>
    <cellStyle name="R00L" xfId="258"/>
    <cellStyle name="R01B" xfId="259"/>
    <cellStyle name="R01B 2" xfId="260"/>
    <cellStyle name="R01H" xfId="261"/>
    <cellStyle name="R01L" xfId="262"/>
    <cellStyle name="R02B" xfId="263"/>
    <cellStyle name="R02L" xfId="264"/>
    <cellStyle name="Title" xfId="265"/>
    <cellStyle name="Title 2" xfId="266"/>
    <cellStyle name="Total" xfId="267"/>
    <cellStyle name="Total 2" xfId="268"/>
    <cellStyle name="Total 2 2" xfId="269"/>
    <cellStyle name="Warning Text" xfId="270"/>
    <cellStyle name="Warning Text 2" xfId="2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15</xdr:row>
      <xdr:rowOff>152400</xdr:rowOff>
    </xdr:from>
    <xdr:to>
      <xdr:col>7</xdr:col>
      <xdr:colOff>952500</xdr:colOff>
      <xdr:row>16</xdr:row>
      <xdr:rowOff>190500</xdr:rowOff>
    </xdr:to>
    <xdr:sp>
      <xdr:nvSpPr>
        <xdr:cNvPr id="1" name="AutoShape 1"/>
        <xdr:cNvSpPr>
          <a:spLocks/>
        </xdr:cNvSpPr>
      </xdr:nvSpPr>
      <xdr:spPr>
        <a:xfrm rot="5439492">
          <a:off x="8105775" y="3228975"/>
          <a:ext cx="533400" cy="228600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1590675</xdr:colOff>
      <xdr:row>5</xdr:row>
      <xdr:rowOff>133350</xdr:rowOff>
    </xdr:from>
    <xdr:to>
      <xdr:col>6</xdr:col>
      <xdr:colOff>952500</xdr:colOff>
      <xdr:row>6</xdr:row>
      <xdr:rowOff>123825</xdr:rowOff>
    </xdr:to>
    <xdr:sp>
      <xdr:nvSpPr>
        <xdr:cNvPr id="2" name="AutoShape 2"/>
        <xdr:cNvSpPr>
          <a:spLocks/>
        </xdr:cNvSpPr>
      </xdr:nvSpPr>
      <xdr:spPr>
        <a:xfrm rot="5439492">
          <a:off x="6677025" y="1104900"/>
          <a:ext cx="962025" cy="25717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15</xdr:row>
      <xdr:rowOff>152400</xdr:rowOff>
    </xdr:from>
    <xdr:to>
      <xdr:col>7</xdr:col>
      <xdr:colOff>952500</xdr:colOff>
      <xdr:row>16</xdr:row>
      <xdr:rowOff>190500</xdr:rowOff>
    </xdr:to>
    <xdr:sp>
      <xdr:nvSpPr>
        <xdr:cNvPr id="3" name="AutoShape 1"/>
        <xdr:cNvSpPr>
          <a:spLocks/>
        </xdr:cNvSpPr>
      </xdr:nvSpPr>
      <xdr:spPr>
        <a:xfrm rot="5439492">
          <a:off x="8105775" y="3228975"/>
          <a:ext cx="533400" cy="228600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showRowColHeaders="0" tabSelected="1" zoomScale="110" zoomScaleNormal="110" zoomScaleSheetLayoutView="50" zoomScalePageLayoutView="0" workbookViewId="0" topLeftCell="A1">
      <selection activeCell="A59" sqref="A59:IV65536"/>
    </sheetView>
  </sheetViews>
  <sheetFormatPr defaultColWidth="9.77734375" defaultRowHeight="15" zeroHeight="1"/>
  <cols>
    <col min="1" max="1" width="3.3359375" style="7" customWidth="1"/>
    <col min="2" max="2" width="16.88671875" style="7" customWidth="1"/>
    <col min="3" max="3" width="12.77734375" style="7" customWidth="1"/>
    <col min="4" max="4" width="11.88671875" style="7" customWidth="1"/>
    <col min="5" max="5" width="14.4453125" style="7" customWidth="1"/>
    <col min="6" max="6" width="18.6640625" style="7" customWidth="1"/>
    <col min="7" max="7" width="11.6640625" style="7" customWidth="1"/>
    <col min="8" max="8" width="18.21484375" style="7" customWidth="1"/>
    <col min="9" max="9" width="13.77734375" style="7" customWidth="1"/>
    <col min="10" max="10" width="13.21484375" style="7" customWidth="1"/>
    <col min="11" max="11" width="12.21484375" style="7" customWidth="1"/>
    <col min="12" max="13" width="9.88671875" style="7" hidden="1" customWidth="1"/>
    <col min="14" max="14" width="14.5546875" style="7" hidden="1" customWidth="1"/>
    <col min="15" max="16" width="0" style="7" hidden="1" customWidth="1"/>
    <col min="17" max="17" width="10.3359375" style="7" hidden="1" customWidth="1"/>
    <col min="18" max="16384" width="0" style="7" hidden="1" customWidth="1"/>
  </cols>
  <sheetData>
    <row r="1" spans="2:9" ht="19.5" customHeight="1">
      <c r="B1" s="45" t="s">
        <v>295</v>
      </c>
      <c r="C1" s="45"/>
      <c r="D1" s="45"/>
      <c r="E1" s="45"/>
      <c r="F1" s="45"/>
      <c r="G1" s="45"/>
      <c r="H1" s="45"/>
      <c r="I1" s="45"/>
    </row>
    <row r="2" spans="2:9" ht="19.5" customHeight="1">
      <c r="B2" s="46" t="s">
        <v>306</v>
      </c>
      <c r="C2" s="46"/>
      <c r="D2" s="46"/>
      <c r="E2" s="46"/>
      <c r="F2" s="46"/>
      <c r="G2" s="46"/>
      <c r="H2" s="46"/>
      <c r="I2" s="46"/>
    </row>
    <row r="3" spans="2:8" ht="6" customHeight="1">
      <c r="B3" s="8"/>
      <c r="C3" s="8"/>
      <c r="D3" s="8"/>
      <c r="E3" s="8"/>
      <c r="F3" s="8"/>
      <c r="G3" s="8"/>
      <c r="H3" s="8"/>
    </row>
    <row r="4" spans="2:9" ht="15.75">
      <c r="B4" s="45" t="s">
        <v>307</v>
      </c>
      <c r="C4" s="45"/>
      <c r="D4" s="45"/>
      <c r="E4" s="45"/>
      <c r="F4" s="45"/>
      <c r="G4" s="45"/>
      <c r="H4" s="45"/>
      <c r="I4" s="45"/>
    </row>
    <row r="5" spans="2:9" ht="15.75">
      <c r="B5" s="45" t="s">
        <v>308</v>
      </c>
      <c r="C5" s="45"/>
      <c r="D5" s="45"/>
      <c r="E5" s="45"/>
      <c r="F5" s="45"/>
      <c r="G5" s="45"/>
      <c r="H5" s="45"/>
      <c r="I5" s="45"/>
    </row>
    <row r="6" spans="5:9" ht="21" customHeight="1">
      <c r="E6" s="48" t="s">
        <v>3</v>
      </c>
      <c r="F6" s="48"/>
      <c r="I6" s="9"/>
    </row>
    <row r="7" ht="16.5" thickBot="1">
      <c r="D7" s="10" t="s">
        <v>2</v>
      </c>
    </row>
    <row r="8" spans="3:10" ht="15.75" thickBot="1">
      <c r="C8" s="40"/>
      <c r="D8" s="7" t="s">
        <v>292</v>
      </c>
      <c r="F8" s="41"/>
      <c r="G8" s="11"/>
      <c r="H8" s="50" t="e">
        <f>(VLOOKUP(G$8,'School Codes'!$B$2:$G$264,2))</f>
        <v>#N/A</v>
      </c>
      <c r="I8" s="51"/>
      <c r="J8" s="51"/>
    </row>
    <row r="9" spans="6:10" ht="15.75">
      <c r="F9" s="13" t="s">
        <v>0</v>
      </c>
      <c r="G9" s="2" t="e">
        <f>VLOOKUP(G$8,'School Codes'!$B$2:$G$264,3)</f>
        <v>#N/A</v>
      </c>
      <c r="H9" s="10" t="s">
        <v>309</v>
      </c>
      <c r="I9" s="10"/>
      <c r="J9" s="10"/>
    </row>
    <row r="10" spans="6:10" ht="15.75">
      <c r="F10" s="13" t="s">
        <v>1</v>
      </c>
      <c r="G10" s="3" t="e">
        <f>VLOOKUP(G$8,'School Codes'!$B$2:$G$264,4)</f>
        <v>#N/A</v>
      </c>
      <c r="H10" s="10" t="s">
        <v>310</v>
      </c>
      <c r="I10" s="10"/>
      <c r="J10" s="10"/>
    </row>
    <row r="11" spans="2:10" ht="15.75">
      <c r="B11" s="45" t="s">
        <v>293</v>
      </c>
      <c r="C11" s="45"/>
      <c r="D11" s="45"/>
      <c r="E11" s="45"/>
      <c r="F11" s="14" t="s">
        <v>279</v>
      </c>
      <c r="G11" s="3" t="e">
        <f>VLOOKUP(G$8,'School Codes'!$B$2:$G$264,5)</f>
        <v>#N/A</v>
      </c>
      <c r="H11" s="10" t="s">
        <v>299</v>
      </c>
      <c r="I11" s="9"/>
      <c r="J11" s="12"/>
    </row>
    <row r="12" spans="2:10" ht="15.75">
      <c r="B12" s="45" t="s">
        <v>294</v>
      </c>
      <c r="C12" s="45"/>
      <c r="D12" s="45"/>
      <c r="E12" s="45"/>
      <c r="F12" s="14" t="s">
        <v>280</v>
      </c>
      <c r="G12" s="3" t="e">
        <f>VLOOKUP(G$8,'School Codes'!$B$2:$G$264,6)</f>
        <v>#N/A</v>
      </c>
      <c r="H12" s="10" t="s">
        <v>299</v>
      </c>
      <c r="I12" s="9"/>
      <c r="J12" s="12"/>
    </row>
    <row r="13" spans="4:8" ht="16.5" thickBot="1">
      <c r="D13" s="15"/>
      <c r="F13" s="16"/>
      <c r="G13" s="4"/>
      <c r="H13" s="10"/>
    </row>
    <row r="14" spans="6:8" ht="16.5" thickBot="1">
      <c r="F14" s="17" t="s">
        <v>304</v>
      </c>
      <c r="G14" s="5" t="e">
        <f>IF(H23&gt;47000,G34,MAX(G34,G39)+G42)</f>
        <v>#N/A</v>
      </c>
      <c r="H14" s="7" t="s">
        <v>289</v>
      </c>
    </row>
    <row r="15" spans="6:8" ht="16.5" thickBot="1">
      <c r="F15" s="17" t="s">
        <v>305</v>
      </c>
      <c r="G15" s="5">
        <f>IF(H23&gt;47000,0,G45)</f>
        <v>0</v>
      </c>
      <c r="H15" s="7" t="s">
        <v>290</v>
      </c>
    </row>
    <row r="16" spans="6:7" ht="15">
      <c r="F16" s="16"/>
      <c r="G16" s="4"/>
    </row>
    <row r="17" spans="2:12" ht="15.75">
      <c r="B17" s="45" t="s">
        <v>268</v>
      </c>
      <c r="C17" s="45"/>
      <c r="D17" s="45"/>
      <c r="E17" s="45"/>
      <c r="F17" s="45"/>
      <c r="G17" s="45"/>
      <c r="H17" s="45"/>
      <c r="L17" s="9"/>
    </row>
    <row r="18" spans="2:12" ht="15.75">
      <c r="B18" s="6"/>
      <c r="C18" s="6"/>
      <c r="D18" s="6"/>
      <c r="E18" s="6"/>
      <c r="F18" s="6"/>
      <c r="G18" s="6"/>
      <c r="H18" s="6"/>
      <c r="L18" s="9"/>
    </row>
    <row r="19" spans="2:11" ht="15.75" thickBot="1">
      <c r="B19" s="7" t="s">
        <v>311</v>
      </c>
      <c r="H19" s="18"/>
      <c r="K19" s="1"/>
    </row>
    <row r="20" spans="2:8" ht="15.75" thickBot="1">
      <c r="B20" s="7" t="s">
        <v>312</v>
      </c>
      <c r="H20" s="19"/>
    </row>
    <row r="21" spans="2:8" ht="15.75" thickBot="1">
      <c r="B21" s="7" t="s">
        <v>313</v>
      </c>
      <c r="H21" s="19"/>
    </row>
    <row r="22" spans="2:8" ht="15.75" thickBot="1">
      <c r="B22" s="7" t="s">
        <v>266</v>
      </c>
      <c r="H22" s="20"/>
    </row>
    <row r="23" spans="2:8" ht="15.75" thickBot="1">
      <c r="B23" s="7" t="s">
        <v>267</v>
      </c>
      <c r="H23" s="19"/>
    </row>
    <row r="24" spans="2:8" ht="15.75" thickBot="1">
      <c r="B24" s="7" t="s">
        <v>317</v>
      </c>
      <c r="H24" s="19"/>
    </row>
    <row r="25" spans="2:8" ht="15.75" thickBot="1">
      <c r="B25" s="7" t="s">
        <v>318</v>
      </c>
      <c r="H25" s="19"/>
    </row>
    <row r="26" spans="2:8" ht="15.75" thickBot="1">
      <c r="B26" s="7" t="s">
        <v>319</v>
      </c>
      <c r="H26" s="19"/>
    </row>
    <row r="27" spans="2:8" ht="15.75" thickBot="1">
      <c r="B27" s="7" t="s">
        <v>320</v>
      </c>
      <c r="H27" s="19"/>
    </row>
    <row r="28" spans="2:8" ht="15.75" thickBot="1">
      <c r="B28" s="7" t="s">
        <v>321</v>
      </c>
      <c r="H28" s="19"/>
    </row>
    <row r="29" spans="2:9" ht="15">
      <c r="B29" s="21"/>
      <c r="C29" s="21"/>
      <c r="D29" s="21"/>
      <c r="E29" s="21"/>
      <c r="F29" s="21"/>
      <c r="G29" s="22"/>
      <c r="I29" s="23"/>
    </row>
    <row r="30" spans="2:10" ht="18" customHeight="1">
      <c r="B30" s="45" t="s">
        <v>300</v>
      </c>
      <c r="C30" s="45"/>
      <c r="D30" s="45"/>
      <c r="E30" s="45"/>
      <c r="F30" s="45"/>
      <c r="G30" s="45"/>
      <c r="J30" s="3"/>
    </row>
    <row r="31" spans="1:8" ht="15.75">
      <c r="A31" s="7">
        <v>1</v>
      </c>
      <c r="B31" s="7" t="s">
        <v>291</v>
      </c>
      <c r="G31" s="1" t="e">
        <f>IF(H23&lt;90000,MIN(G12,SUM(H20,H25,H27)),MIN(G11,SUM(H20,H25,H27)))</f>
        <v>#N/A</v>
      </c>
      <c r="H31" s="24"/>
    </row>
    <row r="32" spans="1:8" ht="15.75">
      <c r="A32" s="7">
        <v>2</v>
      </c>
      <c r="B32" s="7" t="s">
        <v>282</v>
      </c>
      <c r="G32" s="1" t="e">
        <f>ROUND(G31*H22,0)</f>
        <v>#N/A</v>
      </c>
      <c r="H32" s="24"/>
    </row>
    <row r="33" spans="1:11" ht="15">
      <c r="A33" s="7">
        <v>3</v>
      </c>
      <c r="B33" s="49" t="s">
        <v>283</v>
      </c>
      <c r="C33" s="49"/>
      <c r="D33" s="49"/>
      <c r="E33" s="49"/>
      <c r="F33" s="49"/>
      <c r="G33" s="1" t="e">
        <f>IF(H23&lt;0,0,ROUND(H23*(G9/100),2))</f>
        <v>#N/A</v>
      </c>
      <c r="H33" s="12"/>
      <c r="K33" s="12"/>
    </row>
    <row r="34" spans="1:8" ht="15">
      <c r="A34" s="7">
        <v>4</v>
      </c>
      <c r="B34" s="7" t="s">
        <v>296</v>
      </c>
      <c r="G34" s="1" t="e">
        <f>IF(G33&gt;G32,0,(MIN(G32-G33,5600)))</f>
        <v>#N/A</v>
      </c>
      <c r="H34" s="39"/>
    </row>
    <row r="35" spans="2:8" ht="15">
      <c r="B35" s="21"/>
      <c r="C35" s="21"/>
      <c r="D35" s="21"/>
      <c r="E35" s="21"/>
      <c r="F35" s="21"/>
      <c r="G35" s="21"/>
      <c r="H35" s="39"/>
    </row>
    <row r="36" spans="2:10" ht="18" customHeight="1">
      <c r="B36" s="45" t="s">
        <v>301</v>
      </c>
      <c r="C36" s="45"/>
      <c r="D36" s="45"/>
      <c r="E36" s="45"/>
      <c r="F36" s="45"/>
      <c r="G36" s="45"/>
      <c r="H36" s="39"/>
      <c r="J36" s="3"/>
    </row>
    <row r="37" spans="1:15" ht="15">
      <c r="A37" s="7">
        <v>5</v>
      </c>
      <c r="B37" s="7" t="s">
        <v>284</v>
      </c>
      <c r="G37" s="1" t="e">
        <f>IF(H23&gt;47000,0,ROUND(G10*H22,0))</f>
        <v>#N/A</v>
      </c>
      <c r="H37" s="39"/>
      <c r="I37" s="1"/>
      <c r="J37" s="1"/>
      <c r="K37" s="1"/>
      <c r="M37" s="1"/>
      <c r="N37" s="1"/>
      <c r="O37" s="12"/>
    </row>
    <row r="38" spans="1:15" ht="15">
      <c r="A38" s="7">
        <v>6</v>
      </c>
      <c r="B38" s="7" t="s">
        <v>288</v>
      </c>
      <c r="G38" s="1" t="e">
        <f>IF(H23&gt;47000,0,IF(G32-G37&lt;=0,0,G32-G37))</f>
        <v>#N/A</v>
      </c>
      <c r="H38" s="39"/>
      <c r="I38" s="1"/>
      <c r="J38" s="1"/>
      <c r="K38" s="25"/>
      <c r="M38" s="1"/>
      <c r="N38" s="1"/>
      <c r="O38" s="12"/>
    </row>
    <row r="39" spans="1:15" ht="15">
      <c r="A39" s="7">
        <v>7</v>
      </c>
      <c r="B39" s="7" t="s">
        <v>296</v>
      </c>
      <c r="G39" s="1" t="e">
        <f>IF(H23&gt;47000,0,MIN(G32-MIN(G33,G38),5600))</f>
        <v>#N/A</v>
      </c>
      <c r="H39" s="39"/>
      <c r="I39" s="1"/>
      <c r="J39" s="1"/>
      <c r="K39" s="1"/>
      <c r="L39" s="1"/>
      <c r="M39" s="1"/>
      <c r="N39" s="1"/>
      <c r="O39" s="12"/>
    </row>
    <row r="40" spans="1:15" ht="15">
      <c r="A40" s="7">
        <v>8</v>
      </c>
      <c r="B40" s="7" t="s">
        <v>285</v>
      </c>
      <c r="G40" s="1" t="e">
        <f>IF(H23&gt;47000,0,G32-G39)</f>
        <v>#N/A</v>
      </c>
      <c r="H40" s="39"/>
      <c r="I40" s="1"/>
      <c r="J40" s="1"/>
      <c r="K40" s="1"/>
      <c r="L40" s="1"/>
      <c r="M40" s="1"/>
      <c r="N40" s="1"/>
      <c r="O40" s="12"/>
    </row>
    <row r="41" spans="1:15" ht="15">
      <c r="A41" s="7">
        <v>9</v>
      </c>
      <c r="B41" s="7" t="s">
        <v>281</v>
      </c>
      <c r="G41" s="1">
        <f>IF(H23&gt;47000,0,IF(H23&gt;=25000,2%*H23,IF(H23&gt;=10000,1.5%*H23,0.5%*H23)))</f>
        <v>0</v>
      </c>
      <c r="H41" s="39"/>
      <c r="I41" s="1"/>
      <c r="J41" s="1"/>
      <c r="K41" s="1"/>
      <c r="L41" s="1"/>
      <c r="M41" s="1"/>
      <c r="N41" s="1"/>
      <c r="O41" s="12"/>
    </row>
    <row r="42" spans="1:15" ht="15">
      <c r="A42" s="7">
        <v>10</v>
      </c>
      <c r="B42" s="7" t="s">
        <v>297</v>
      </c>
      <c r="G42" s="1" t="e">
        <f>IF(H23&gt;47000,0,MIN(5600-G39,MAX(G40-G41,0)))</f>
        <v>#N/A</v>
      </c>
      <c r="H42" s="39"/>
      <c r="I42" s="1"/>
      <c r="J42" s="1"/>
      <c r="K42" s="1"/>
      <c r="L42" s="1"/>
      <c r="M42" s="1"/>
      <c r="N42" s="1"/>
      <c r="O42" s="12"/>
    </row>
    <row r="43" spans="1:15" ht="15">
      <c r="A43" s="7">
        <v>11</v>
      </c>
      <c r="B43" s="7" t="s">
        <v>287</v>
      </c>
      <c r="G43" s="1">
        <f>IF(H23&gt;47000,0,(H21+H26+H28)*H22+H24)</f>
        <v>0</v>
      </c>
      <c r="H43" s="39"/>
      <c r="I43" s="1"/>
      <c r="J43" s="1"/>
      <c r="K43" s="1"/>
      <c r="L43" s="1"/>
      <c r="M43" s="1"/>
      <c r="N43" s="1"/>
      <c r="O43" s="12"/>
    </row>
    <row r="44" spans="1:15" ht="15">
      <c r="A44" s="7">
        <v>12</v>
      </c>
      <c r="B44" s="7" t="s">
        <v>286</v>
      </c>
      <c r="G44" s="1">
        <f>IF(H23&gt;47000,0,IF(H23&gt;=10000,3%*H23,1.5%*H23))</f>
        <v>0</v>
      </c>
      <c r="H44" s="39"/>
      <c r="I44" s="1"/>
      <c r="J44" s="1"/>
      <c r="K44" s="1"/>
      <c r="L44" s="1"/>
      <c r="M44" s="1"/>
      <c r="N44" s="1"/>
      <c r="O44" s="12"/>
    </row>
    <row r="45" spans="1:15" ht="15">
      <c r="A45" s="7">
        <v>13</v>
      </c>
      <c r="B45" s="7" t="s">
        <v>298</v>
      </c>
      <c r="G45" s="1">
        <f>IF(H23&gt;47000,0,MAX(MIN(G43-G44,2400),0))</f>
        <v>0</v>
      </c>
      <c r="H45" s="39"/>
      <c r="I45" s="1"/>
      <c r="J45" s="1"/>
      <c r="K45" s="1"/>
      <c r="L45" s="1"/>
      <c r="M45" s="1"/>
      <c r="N45" s="1"/>
      <c r="O45" s="12"/>
    </row>
    <row r="46" spans="7:15" ht="15">
      <c r="G46" s="1"/>
      <c r="H46" s="39"/>
      <c r="I46" s="1"/>
      <c r="J46" s="1"/>
      <c r="K46" s="1"/>
      <c r="L46" s="1"/>
      <c r="M46" s="1"/>
      <c r="N46" s="1"/>
      <c r="O46" s="12"/>
    </row>
    <row r="47" ht="15.75">
      <c r="A47" s="26" t="s">
        <v>270</v>
      </c>
    </row>
    <row r="48" spans="2:8" ht="47.25" customHeight="1">
      <c r="B48" s="47" t="s">
        <v>314</v>
      </c>
      <c r="C48" s="47"/>
      <c r="D48" s="47"/>
      <c r="E48" s="47"/>
      <c r="F48" s="47"/>
      <c r="G48" s="47"/>
      <c r="H48" s="47"/>
    </row>
    <row r="49" spans="2:8" ht="11.25" customHeight="1">
      <c r="B49" s="27"/>
      <c r="C49" s="27"/>
      <c r="D49" s="27"/>
      <c r="E49" s="27"/>
      <c r="F49" s="27"/>
      <c r="G49" s="27"/>
      <c r="H49" s="27"/>
    </row>
    <row r="50" spans="2:8" ht="28.5" customHeight="1">
      <c r="B50" s="44" t="s">
        <v>302</v>
      </c>
      <c r="C50" s="44"/>
      <c r="D50" s="44"/>
      <c r="E50" s="44"/>
      <c r="F50" s="44"/>
      <c r="G50" s="44"/>
      <c r="H50" s="44"/>
    </row>
    <row r="51" spans="2:8" ht="11.25" customHeight="1">
      <c r="B51" s="27"/>
      <c r="C51" s="27"/>
      <c r="D51" s="27"/>
      <c r="E51" s="27"/>
      <c r="F51" s="27"/>
      <c r="G51" s="27"/>
      <c r="H51" s="27"/>
    </row>
    <row r="52" ht="15">
      <c r="B52" s="28" t="s">
        <v>303</v>
      </c>
    </row>
    <row r="53" spans="2:8" ht="11.25" customHeight="1">
      <c r="B53" s="27"/>
      <c r="C53" s="27"/>
      <c r="D53" s="27"/>
      <c r="E53" s="27"/>
      <c r="F53" s="27"/>
      <c r="G53" s="27"/>
      <c r="H53" s="27"/>
    </row>
    <row r="54" spans="2:8" ht="15">
      <c r="B54" s="28" t="s">
        <v>315</v>
      </c>
      <c r="C54" s="29"/>
      <c r="D54" s="29"/>
      <c r="E54" s="29"/>
      <c r="F54" s="29"/>
      <c r="G54" s="29"/>
      <c r="H54" s="29"/>
    </row>
    <row r="55" spans="2:8" ht="15">
      <c r="B55" s="28"/>
      <c r="C55" s="29"/>
      <c r="D55" s="29"/>
      <c r="E55" s="29"/>
      <c r="F55" s="29"/>
      <c r="G55" s="29"/>
      <c r="H55" s="29"/>
    </row>
    <row r="56" ht="15">
      <c r="A56" s="7" t="s">
        <v>316</v>
      </c>
    </row>
    <row r="57" ht="15"/>
    <row r="58" ht="15"/>
  </sheetData>
  <sheetProtection password="FDCB" sheet="1"/>
  <protectedRanges>
    <protectedRange sqref="G8 H19:H28" name="calculator"/>
  </protectedRanges>
  <mergeCells count="14">
    <mergeCell ref="B33:F33"/>
    <mergeCell ref="B11:E11"/>
    <mergeCell ref="B12:E12"/>
    <mergeCell ref="H8:J8"/>
    <mergeCell ref="B50:H50"/>
    <mergeCell ref="B4:I4"/>
    <mergeCell ref="B1:I1"/>
    <mergeCell ref="B2:I2"/>
    <mergeCell ref="B48:H48"/>
    <mergeCell ref="B36:G36"/>
    <mergeCell ref="B30:G30"/>
    <mergeCell ref="B5:I5"/>
    <mergeCell ref="B17:H17"/>
    <mergeCell ref="E6:F6"/>
  </mergeCells>
  <dataValidations count="1">
    <dataValidation type="decimal" operator="lessThanOrEqual" allowBlank="1" showErrorMessage="1" prompt="Maximum 100%" sqref="H22">
      <formula1>1</formula1>
    </dataValidation>
  </dataValidations>
  <printOptions gridLines="1" horizontalCentered="1"/>
  <pageMargins left="0" right="0" top="0.5" bottom="0.5" header="0.5" footer="0.5"/>
  <pageSetup fitToHeight="1" fitToWidth="1" horizontalDpi="600" verticalDpi="600" orientation="portrait" scale="81" r:id="rId2"/>
  <ignoredErrors>
    <ignoredError sqref="G13 G37:G39 G31:G34 G9:G11 G35 G42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4"/>
  <sheetViews>
    <sheetView zoomScale="80" zoomScaleNormal="80" zoomScalePageLayoutView="0" workbookViewId="0" topLeftCell="B1">
      <pane ySplit="1" topLeftCell="A86" activePane="bottomLeft" state="frozen"/>
      <selection pane="topLeft" activeCell="A1" sqref="A1"/>
      <selection pane="bottomLeft" activeCell="D17" sqref="D17"/>
    </sheetView>
  </sheetViews>
  <sheetFormatPr defaultColWidth="8.88671875" defaultRowHeight="15"/>
  <cols>
    <col min="1" max="5" width="15.4453125" style="33" customWidth="1"/>
    <col min="6" max="6" width="15.4453125" style="34" customWidth="1"/>
    <col min="7" max="7" width="15.4453125" style="33" customWidth="1"/>
    <col min="8" max="16384" width="8.88671875" style="33" customWidth="1"/>
  </cols>
  <sheetData>
    <row r="1" spans="1:7" s="32" customFormat="1" ht="30" customHeight="1">
      <c r="A1" s="30" t="s">
        <v>274</v>
      </c>
      <c r="B1" s="30" t="s">
        <v>273</v>
      </c>
      <c r="C1" s="30" t="s">
        <v>275</v>
      </c>
      <c r="D1" s="30" t="s">
        <v>271</v>
      </c>
      <c r="E1" s="30" t="s">
        <v>272</v>
      </c>
      <c r="F1" s="31" t="s">
        <v>277</v>
      </c>
      <c r="G1" s="31" t="s">
        <v>278</v>
      </c>
    </row>
    <row r="2" spans="1:7" ht="15.75">
      <c r="A2" s="37">
        <v>2019</v>
      </c>
      <c r="B2" s="37">
        <v>1</v>
      </c>
      <c r="C2" s="38" t="s">
        <v>4</v>
      </c>
      <c r="D2" s="42">
        <v>2.75</v>
      </c>
      <c r="E2" s="42">
        <v>251</v>
      </c>
      <c r="F2" s="42">
        <v>3768</v>
      </c>
      <c r="G2" s="42">
        <v>6698</v>
      </c>
    </row>
    <row r="3" spans="1:7" ht="15.75">
      <c r="A3" s="37">
        <v>2019</v>
      </c>
      <c r="B3" s="37">
        <v>2</v>
      </c>
      <c r="C3" s="38" t="s">
        <v>5</v>
      </c>
      <c r="D3" s="42">
        <v>2.09</v>
      </c>
      <c r="E3" s="42">
        <v>187</v>
      </c>
      <c r="F3" s="42">
        <v>2811</v>
      </c>
      <c r="G3" s="42">
        <v>4998</v>
      </c>
    </row>
    <row r="4" spans="1:7" ht="15.75">
      <c r="A4" s="37">
        <v>2019</v>
      </c>
      <c r="B4" s="37">
        <v>3</v>
      </c>
      <c r="C4" s="38" t="s">
        <v>6</v>
      </c>
      <c r="D4" s="42">
        <v>2.46</v>
      </c>
      <c r="E4" s="42">
        <v>225</v>
      </c>
      <c r="F4" s="42">
        <v>3368</v>
      </c>
      <c r="G4" s="42">
        <v>5988</v>
      </c>
    </row>
    <row r="5" spans="1:7" ht="15.75">
      <c r="A5" s="37">
        <v>2019</v>
      </c>
      <c r="B5" s="37">
        <v>4</v>
      </c>
      <c r="C5" s="38" t="s">
        <v>7</v>
      </c>
      <c r="D5" s="42">
        <v>2.49</v>
      </c>
      <c r="E5" s="42">
        <v>227</v>
      </c>
      <c r="F5" s="42">
        <v>3412</v>
      </c>
      <c r="G5" s="42">
        <v>6067</v>
      </c>
    </row>
    <row r="6" spans="1:7" ht="15.75">
      <c r="A6" s="37">
        <v>2019</v>
      </c>
      <c r="B6" s="37">
        <v>5</v>
      </c>
      <c r="C6" s="38" t="s">
        <v>8</v>
      </c>
      <c r="D6" s="42">
        <v>2.6</v>
      </c>
      <c r="E6" s="42">
        <v>237</v>
      </c>
      <c r="F6" s="42">
        <v>3556</v>
      </c>
      <c r="G6" s="42">
        <v>6321</v>
      </c>
    </row>
    <row r="7" spans="1:7" ht="15.75">
      <c r="A7" s="37">
        <v>2019</v>
      </c>
      <c r="B7" s="37">
        <v>6</v>
      </c>
      <c r="C7" s="38" t="s">
        <v>9</v>
      </c>
      <c r="D7" s="42">
        <v>2.89</v>
      </c>
      <c r="E7" s="42">
        <v>264</v>
      </c>
      <c r="F7" s="42">
        <v>3954</v>
      </c>
      <c r="G7" s="42">
        <v>7030</v>
      </c>
    </row>
    <row r="8" spans="1:7" ht="15.75">
      <c r="A8" s="37">
        <v>2019</v>
      </c>
      <c r="B8" s="37">
        <v>7</v>
      </c>
      <c r="C8" s="38" t="s">
        <v>10</v>
      </c>
      <c r="D8" s="42">
        <v>2.26</v>
      </c>
      <c r="E8" s="42">
        <v>206</v>
      </c>
      <c r="F8" s="42">
        <v>3096</v>
      </c>
      <c r="G8" s="42">
        <v>5503</v>
      </c>
    </row>
    <row r="9" spans="1:7" ht="15.75">
      <c r="A9" s="37">
        <v>2019</v>
      </c>
      <c r="B9" s="37">
        <v>8</v>
      </c>
      <c r="C9" s="38" t="s">
        <v>11</v>
      </c>
      <c r="D9" s="42">
        <v>2.49</v>
      </c>
      <c r="E9" s="42">
        <v>228</v>
      </c>
      <c r="F9" s="42">
        <v>3413</v>
      </c>
      <c r="G9" s="42">
        <v>6067</v>
      </c>
    </row>
    <row r="10" spans="1:7" ht="15.75">
      <c r="A10" s="37">
        <v>2019</v>
      </c>
      <c r="B10" s="37">
        <v>9</v>
      </c>
      <c r="C10" s="38" t="s">
        <v>12</v>
      </c>
      <c r="D10" s="42">
        <v>2.66</v>
      </c>
      <c r="E10" s="42">
        <v>242</v>
      </c>
      <c r="F10" s="42">
        <v>3636</v>
      </c>
      <c r="G10" s="42">
        <v>6463</v>
      </c>
    </row>
    <row r="11" spans="1:7" ht="15.75">
      <c r="A11" s="37">
        <v>2019</v>
      </c>
      <c r="B11" s="37">
        <v>10</v>
      </c>
      <c r="C11" s="38" t="s">
        <v>13</v>
      </c>
      <c r="D11" s="42">
        <v>2.79</v>
      </c>
      <c r="E11" s="42">
        <v>255</v>
      </c>
      <c r="F11" s="42">
        <v>3819</v>
      </c>
      <c r="G11" s="42">
        <v>6788</v>
      </c>
    </row>
    <row r="12" spans="1:7" ht="15.75">
      <c r="A12" s="37">
        <v>2019</v>
      </c>
      <c r="B12" s="37">
        <v>11</v>
      </c>
      <c r="C12" s="38" t="s">
        <v>14</v>
      </c>
      <c r="D12" s="42">
        <v>2.23</v>
      </c>
      <c r="E12" s="42">
        <v>203</v>
      </c>
      <c r="F12" s="42">
        <v>3049</v>
      </c>
      <c r="G12" s="42">
        <v>5420</v>
      </c>
    </row>
    <row r="13" spans="1:7" ht="15.75">
      <c r="A13" s="37">
        <v>2019</v>
      </c>
      <c r="B13" s="37">
        <v>12</v>
      </c>
      <c r="C13" s="38" t="s">
        <v>15</v>
      </c>
      <c r="D13" s="42">
        <v>2.23</v>
      </c>
      <c r="E13" s="42">
        <v>203</v>
      </c>
      <c r="F13" s="42">
        <v>3049</v>
      </c>
      <c r="G13" s="42">
        <v>5420</v>
      </c>
    </row>
    <row r="14" spans="1:7" ht="15.75">
      <c r="A14" s="37">
        <v>2019</v>
      </c>
      <c r="B14" s="37">
        <v>13</v>
      </c>
      <c r="C14" s="38" t="s">
        <v>16</v>
      </c>
      <c r="D14" s="42">
        <v>2.12</v>
      </c>
      <c r="E14" s="42">
        <v>190</v>
      </c>
      <c r="F14" s="42">
        <v>2855</v>
      </c>
      <c r="G14" s="42">
        <v>5076</v>
      </c>
    </row>
    <row r="15" spans="1:7" ht="15.75">
      <c r="A15" s="37">
        <v>2019</v>
      </c>
      <c r="B15" s="37">
        <v>14</v>
      </c>
      <c r="C15" s="38" t="s">
        <v>17</v>
      </c>
      <c r="D15" s="42">
        <v>2.5</v>
      </c>
      <c r="E15" s="42">
        <v>228</v>
      </c>
      <c r="F15" s="42">
        <v>3422</v>
      </c>
      <c r="G15" s="42">
        <v>6083</v>
      </c>
    </row>
    <row r="16" spans="1:7" ht="15.75">
      <c r="A16" s="37">
        <v>2019</v>
      </c>
      <c r="B16" s="37">
        <v>15</v>
      </c>
      <c r="C16" s="38" t="s">
        <v>18</v>
      </c>
      <c r="D16" s="42">
        <v>2.29</v>
      </c>
      <c r="E16" s="42">
        <v>209</v>
      </c>
      <c r="F16" s="42">
        <v>3129</v>
      </c>
      <c r="G16" s="42">
        <v>5563</v>
      </c>
    </row>
    <row r="17" spans="1:7" ht="15.75">
      <c r="A17" s="37">
        <v>2019</v>
      </c>
      <c r="B17" s="37">
        <v>16</v>
      </c>
      <c r="C17" s="38" t="s">
        <v>19</v>
      </c>
      <c r="D17" s="42">
        <v>2.36</v>
      </c>
      <c r="E17" s="42">
        <v>216</v>
      </c>
      <c r="F17" s="42">
        <v>3235</v>
      </c>
      <c r="G17" s="42">
        <v>5751</v>
      </c>
    </row>
    <row r="18" spans="1:7" ht="15.75">
      <c r="A18" s="37">
        <v>2019</v>
      </c>
      <c r="B18" s="37">
        <v>17</v>
      </c>
      <c r="C18" s="38" t="s">
        <v>20</v>
      </c>
      <c r="D18" s="42">
        <v>2.26</v>
      </c>
      <c r="E18" s="42">
        <v>206</v>
      </c>
      <c r="F18" s="42">
        <v>3095</v>
      </c>
      <c r="G18" s="42">
        <v>5503</v>
      </c>
    </row>
    <row r="19" spans="1:7" ht="15.75">
      <c r="A19" s="37">
        <v>2019</v>
      </c>
      <c r="B19" s="37">
        <v>18</v>
      </c>
      <c r="C19" s="38" t="s">
        <v>21</v>
      </c>
      <c r="D19" s="42">
        <v>2.82</v>
      </c>
      <c r="E19" s="42">
        <v>257</v>
      </c>
      <c r="F19" s="42">
        <v>3860</v>
      </c>
      <c r="G19" s="42">
        <v>6862</v>
      </c>
    </row>
    <row r="20" spans="1:7" ht="15.75">
      <c r="A20" s="37">
        <v>2019</v>
      </c>
      <c r="B20" s="37">
        <v>19</v>
      </c>
      <c r="C20" s="38" t="s">
        <v>22</v>
      </c>
      <c r="D20" s="42">
        <v>2.62</v>
      </c>
      <c r="E20" s="42">
        <v>239</v>
      </c>
      <c r="F20" s="42">
        <v>3581</v>
      </c>
      <c r="G20" s="42">
        <v>6367</v>
      </c>
    </row>
    <row r="21" spans="1:7" ht="15.75">
      <c r="A21" s="37">
        <v>2019</v>
      </c>
      <c r="B21" s="37">
        <v>20</v>
      </c>
      <c r="C21" s="38" t="s">
        <v>23</v>
      </c>
      <c r="D21" s="42">
        <v>2.52</v>
      </c>
      <c r="E21" s="42">
        <v>230</v>
      </c>
      <c r="F21" s="42">
        <v>3447</v>
      </c>
      <c r="G21" s="42">
        <v>6128</v>
      </c>
    </row>
    <row r="22" spans="1:7" ht="15.75">
      <c r="A22" s="37">
        <v>2019</v>
      </c>
      <c r="B22" s="37">
        <v>21</v>
      </c>
      <c r="C22" s="38" t="s">
        <v>24</v>
      </c>
      <c r="D22" s="42">
        <v>2.43</v>
      </c>
      <c r="E22" s="42">
        <v>222</v>
      </c>
      <c r="F22" s="42">
        <v>3326</v>
      </c>
      <c r="G22" s="42">
        <v>5914</v>
      </c>
    </row>
    <row r="23" spans="1:7" ht="15.75">
      <c r="A23" s="37">
        <v>2019</v>
      </c>
      <c r="B23" s="37">
        <v>22</v>
      </c>
      <c r="C23" s="38" t="s">
        <v>25</v>
      </c>
      <c r="D23" s="43">
        <v>2.62</v>
      </c>
      <c r="E23" s="43">
        <v>239</v>
      </c>
      <c r="F23" s="43">
        <v>3586</v>
      </c>
      <c r="G23" s="43">
        <v>6376</v>
      </c>
    </row>
    <row r="24" spans="1:7" ht="15.75">
      <c r="A24" s="37">
        <v>2019</v>
      </c>
      <c r="B24" s="37">
        <v>23</v>
      </c>
      <c r="C24" s="38" t="s">
        <v>26</v>
      </c>
      <c r="D24" s="42">
        <v>2.6</v>
      </c>
      <c r="E24" s="42">
        <v>237</v>
      </c>
      <c r="F24" s="42">
        <v>3556</v>
      </c>
      <c r="G24" s="42">
        <v>6321</v>
      </c>
    </row>
    <row r="25" spans="1:7" ht="15.75">
      <c r="A25" s="37">
        <v>2019</v>
      </c>
      <c r="B25" s="37">
        <v>24</v>
      </c>
      <c r="C25" s="38" t="s">
        <v>27</v>
      </c>
      <c r="D25" s="42">
        <v>2.25</v>
      </c>
      <c r="E25" s="42">
        <v>205</v>
      </c>
      <c r="F25" s="42">
        <v>3074</v>
      </c>
      <c r="G25" s="42">
        <v>5465</v>
      </c>
    </row>
    <row r="26" spans="1:7" ht="15.75">
      <c r="A26" s="37">
        <v>2019</v>
      </c>
      <c r="B26" s="37">
        <v>25</v>
      </c>
      <c r="C26" s="38" t="s">
        <v>28</v>
      </c>
      <c r="D26" s="42">
        <v>2.83</v>
      </c>
      <c r="E26" s="42">
        <v>258</v>
      </c>
      <c r="F26" s="42">
        <v>3869</v>
      </c>
      <c r="G26" s="42">
        <v>6878</v>
      </c>
    </row>
    <row r="27" spans="1:7" ht="15.75">
      <c r="A27" s="37">
        <v>2019</v>
      </c>
      <c r="B27" s="37">
        <v>26</v>
      </c>
      <c r="C27" s="38" t="s">
        <v>29</v>
      </c>
      <c r="D27" s="42">
        <v>2.66</v>
      </c>
      <c r="E27" s="42">
        <v>242</v>
      </c>
      <c r="F27" s="42">
        <v>3636</v>
      </c>
      <c r="G27" s="42">
        <v>6463</v>
      </c>
    </row>
    <row r="28" spans="1:7" ht="15.75">
      <c r="A28" s="37">
        <v>2019</v>
      </c>
      <c r="B28" s="37">
        <v>27</v>
      </c>
      <c r="C28" s="38" t="s">
        <v>30</v>
      </c>
      <c r="D28" s="42">
        <v>2.71</v>
      </c>
      <c r="E28" s="42">
        <v>247</v>
      </c>
      <c r="F28" s="42">
        <v>3709</v>
      </c>
      <c r="G28" s="42">
        <v>6594</v>
      </c>
    </row>
    <row r="29" spans="1:7" ht="15.75">
      <c r="A29" s="37">
        <v>2019</v>
      </c>
      <c r="B29" s="37">
        <v>28</v>
      </c>
      <c r="C29" s="38" t="s">
        <v>31</v>
      </c>
      <c r="D29" s="42">
        <v>2.66</v>
      </c>
      <c r="E29" s="42">
        <v>243</v>
      </c>
      <c r="F29" s="42">
        <v>3644</v>
      </c>
      <c r="G29" s="42">
        <v>6478</v>
      </c>
    </row>
    <row r="30" spans="1:7" ht="15.75">
      <c r="A30" s="37">
        <v>2019</v>
      </c>
      <c r="B30" s="37">
        <v>29</v>
      </c>
      <c r="C30" s="38" t="s">
        <v>32</v>
      </c>
      <c r="D30" s="42">
        <v>2.67</v>
      </c>
      <c r="E30" s="42">
        <v>244</v>
      </c>
      <c r="F30" s="42">
        <v>3662</v>
      </c>
      <c r="G30" s="42">
        <v>6510</v>
      </c>
    </row>
    <row r="31" spans="1:7" ht="15.75">
      <c r="A31" s="37">
        <v>2019</v>
      </c>
      <c r="B31" s="37">
        <v>30</v>
      </c>
      <c r="C31" s="38" t="s">
        <v>33</v>
      </c>
      <c r="D31" s="42">
        <v>2.6</v>
      </c>
      <c r="E31" s="42">
        <v>237</v>
      </c>
      <c r="F31" s="42">
        <v>3556</v>
      </c>
      <c r="G31" s="42">
        <v>6322</v>
      </c>
    </row>
    <row r="32" spans="1:7" ht="15.75">
      <c r="A32" s="37">
        <v>2019</v>
      </c>
      <c r="B32" s="37">
        <v>31</v>
      </c>
      <c r="C32" s="38" t="s">
        <v>34</v>
      </c>
      <c r="D32" s="42">
        <v>2.99</v>
      </c>
      <c r="E32" s="42">
        <v>273</v>
      </c>
      <c r="F32" s="42">
        <v>4089</v>
      </c>
      <c r="G32" s="42">
        <v>7270</v>
      </c>
    </row>
    <row r="33" spans="1:7" ht="15.75">
      <c r="A33" s="37">
        <v>2019</v>
      </c>
      <c r="B33" s="37">
        <v>32</v>
      </c>
      <c r="C33" s="38" t="s">
        <v>35</v>
      </c>
      <c r="D33" s="42">
        <v>2.11</v>
      </c>
      <c r="E33" s="42">
        <v>189</v>
      </c>
      <c r="F33" s="42">
        <v>2836</v>
      </c>
      <c r="G33" s="42">
        <v>5043</v>
      </c>
    </row>
    <row r="34" spans="1:7" ht="15.75">
      <c r="A34" s="37">
        <v>2019</v>
      </c>
      <c r="B34" s="37">
        <v>33</v>
      </c>
      <c r="C34" s="38" t="s">
        <v>36</v>
      </c>
      <c r="D34" s="42">
        <v>2.52</v>
      </c>
      <c r="E34" s="42">
        <v>230</v>
      </c>
      <c r="F34" s="42">
        <v>3447</v>
      </c>
      <c r="G34" s="42">
        <v>6128</v>
      </c>
    </row>
    <row r="35" spans="1:7" ht="15.75">
      <c r="A35" s="37">
        <v>2019</v>
      </c>
      <c r="B35" s="37">
        <v>34</v>
      </c>
      <c r="C35" s="38" t="s">
        <v>37</v>
      </c>
      <c r="D35" s="42">
        <v>2.34</v>
      </c>
      <c r="E35" s="42">
        <v>214</v>
      </c>
      <c r="F35" s="42">
        <v>3207</v>
      </c>
      <c r="G35" s="42">
        <v>5701</v>
      </c>
    </row>
    <row r="36" spans="1:7" ht="15.75">
      <c r="A36" s="37">
        <v>2019</v>
      </c>
      <c r="B36" s="37">
        <v>35</v>
      </c>
      <c r="C36" s="38" t="s">
        <v>38</v>
      </c>
      <c r="D36" s="42">
        <v>2.52</v>
      </c>
      <c r="E36" s="42">
        <v>230</v>
      </c>
      <c r="F36" s="42">
        <v>3449</v>
      </c>
      <c r="G36" s="42">
        <v>6131</v>
      </c>
    </row>
    <row r="37" spans="1:7" ht="15.75">
      <c r="A37" s="37">
        <v>2019</v>
      </c>
      <c r="B37" s="37">
        <v>36</v>
      </c>
      <c r="C37" s="38" t="s">
        <v>39</v>
      </c>
      <c r="D37" s="42">
        <v>2.75</v>
      </c>
      <c r="E37" s="42">
        <v>251</v>
      </c>
      <c r="F37" s="42">
        <v>3758</v>
      </c>
      <c r="G37" s="42">
        <v>6681</v>
      </c>
    </row>
    <row r="38" spans="1:7" ht="15.75">
      <c r="A38" s="37">
        <v>2019</v>
      </c>
      <c r="B38" s="37">
        <v>37</v>
      </c>
      <c r="C38" s="38" t="s">
        <v>40</v>
      </c>
      <c r="D38" s="42">
        <v>2.82</v>
      </c>
      <c r="E38" s="42">
        <v>257</v>
      </c>
      <c r="F38" s="42">
        <v>3860</v>
      </c>
      <c r="G38" s="42">
        <v>6862</v>
      </c>
    </row>
    <row r="39" spans="1:7" ht="15.75">
      <c r="A39" s="37">
        <v>2019</v>
      </c>
      <c r="B39" s="37">
        <v>38</v>
      </c>
      <c r="C39" s="38" t="s">
        <v>41</v>
      </c>
      <c r="D39" s="42">
        <v>2.41</v>
      </c>
      <c r="E39" s="42">
        <v>220</v>
      </c>
      <c r="F39" s="42">
        <v>3296</v>
      </c>
      <c r="G39" s="42">
        <v>5860</v>
      </c>
    </row>
    <row r="40" spans="1:7" ht="15.75">
      <c r="A40" s="37">
        <v>2019</v>
      </c>
      <c r="B40" s="37">
        <v>39</v>
      </c>
      <c r="C40" s="38" t="s">
        <v>42</v>
      </c>
      <c r="D40" s="42">
        <v>2.74</v>
      </c>
      <c r="E40" s="42">
        <v>250</v>
      </c>
      <c r="F40" s="42">
        <v>3747</v>
      </c>
      <c r="G40" s="42">
        <v>6661</v>
      </c>
    </row>
    <row r="41" spans="1:7" ht="15.75">
      <c r="A41" s="37">
        <v>2019</v>
      </c>
      <c r="B41" s="37">
        <v>40</v>
      </c>
      <c r="C41" s="38" t="s">
        <v>43</v>
      </c>
      <c r="D41" s="42">
        <v>2.36</v>
      </c>
      <c r="E41" s="42">
        <v>216</v>
      </c>
      <c r="F41" s="42">
        <v>3235</v>
      </c>
      <c r="G41" s="42">
        <v>5751</v>
      </c>
    </row>
    <row r="42" spans="1:7" ht="15.75">
      <c r="A42" s="37">
        <v>2019</v>
      </c>
      <c r="B42" s="37">
        <v>41</v>
      </c>
      <c r="C42" s="38" t="s">
        <v>44</v>
      </c>
      <c r="D42" s="42">
        <v>2.49</v>
      </c>
      <c r="E42" s="42">
        <v>228</v>
      </c>
      <c r="F42" s="42">
        <v>3413</v>
      </c>
      <c r="G42" s="42">
        <v>6067</v>
      </c>
    </row>
    <row r="43" spans="1:7" ht="15.75">
      <c r="A43" s="37">
        <v>2019</v>
      </c>
      <c r="B43" s="37">
        <v>42</v>
      </c>
      <c r="C43" s="38" t="s">
        <v>45</v>
      </c>
      <c r="D43" s="42">
        <v>2.37</v>
      </c>
      <c r="E43" s="42">
        <v>216</v>
      </c>
      <c r="F43" s="42">
        <v>3242</v>
      </c>
      <c r="G43" s="42">
        <v>5763</v>
      </c>
    </row>
    <row r="44" spans="1:7" ht="15.75">
      <c r="A44" s="37">
        <v>2019</v>
      </c>
      <c r="B44" s="37">
        <v>43</v>
      </c>
      <c r="C44" s="38" t="s">
        <v>46</v>
      </c>
      <c r="D44" s="42">
        <v>2.41</v>
      </c>
      <c r="E44" s="42">
        <v>220</v>
      </c>
      <c r="F44" s="42">
        <v>3293</v>
      </c>
      <c r="G44" s="42">
        <v>5855</v>
      </c>
    </row>
    <row r="45" spans="1:7" ht="15.75">
      <c r="A45" s="37">
        <v>2019</v>
      </c>
      <c r="B45" s="37">
        <v>44</v>
      </c>
      <c r="C45" s="38" t="s">
        <v>47</v>
      </c>
      <c r="D45" s="42">
        <v>2.69</v>
      </c>
      <c r="E45" s="42">
        <v>246</v>
      </c>
      <c r="F45" s="42">
        <v>3686</v>
      </c>
      <c r="G45" s="42">
        <v>6553</v>
      </c>
    </row>
    <row r="46" spans="1:7" ht="15.75">
      <c r="A46" s="37">
        <v>2019</v>
      </c>
      <c r="B46" s="37">
        <v>45</v>
      </c>
      <c r="C46" s="38" t="s">
        <v>48</v>
      </c>
      <c r="D46" s="42">
        <v>2.49</v>
      </c>
      <c r="E46" s="42">
        <v>228</v>
      </c>
      <c r="F46" s="42">
        <v>3413</v>
      </c>
      <c r="G46" s="42">
        <v>6067</v>
      </c>
    </row>
    <row r="47" spans="1:7" ht="15.75">
      <c r="A47" s="37">
        <v>2019</v>
      </c>
      <c r="B47" s="37">
        <v>46</v>
      </c>
      <c r="C47" s="38" t="s">
        <v>49</v>
      </c>
      <c r="D47" s="42">
        <v>2.51</v>
      </c>
      <c r="E47" s="42">
        <v>229</v>
      </c>
      <c r="F47" s="42">
        <v>3430</v>
      </c>
      <c r="G47" s="42">
        <v>6099</v>
      </c>
    </row>
    <row r="48" spans="1:7" ht="15.75">
      <c r="A48" s="37">
        <v>2019</v>
      </c>
      <c r="B48" s="37">
        <v>47</v>
      </c>
      <c r="C48" s="38" t="s">
        <v>50</v>
      </c>
      <c r="D48" s="42">
        <v>2.55</v>
      </c>
      <c r="E48" s="42">
        <v>233</v>
      </c>
      <c r="F48" s="42">
        <v>3497</v>
      </c>
      <c r="G48" s="42">
        <v>6217</v>
      </c>
    </row>
    <row r="49" spans="1:7" ht="15.75">
      <c r="A49" s="37">
        <v>2019</v>
      </c>
      <c r="B49" s="37">
        <v>48</v>
      </c>
      <c r="C49" s="38" t="s">
        <v>51</v>
      </c>
      <c r="D49" s="42">
        <v>2.27</v>
      </c>
      <c r="E49" s="42">
        <v>207</v>
      </c>
      <c r="F49" s="42">
        <v>3103</v>
      </c>
      <c r="G49" s="42">
        <v>5516</v>
      </c>
    </row>
    <row r="50" spans="1:7" ht="15.75">
      <c r="A50" s="37">
        <v>2019</v>
      </c>
      <c r="B50" s="37">
        <v>49</v>
      </c>
      <c r="C50" s="38" t="s">
        <v>52</v>
      </c>
      <c r="D50" s="42">
        <v>2.34</v>
      </c>
      <c r="E50" s="42">
        <v>214</v>
      </c>
      <c r="F50" s="42">
        <v>3207</v>
      </c>
      <c r="G50" s="42">
        <v>5701</v>
      </c>
    </row>
    <row r="51" spans="1:7" ht="15.75">
      <c r="A51" s="37">
        <v>2019</v>
      </c>
      <c r="B51" s="37">
        <v>50</v>
      </c>
      <c r="C51" s="38" t="s">
        <v>53</v>
      </c>
      <c r="D51" s="42">
        <v>2.45</v>
      </c>
      <c r="E51" s="42">
        <v>223</v>
      </c>
      <c r="F51" s="42">
        <v>3352</v>
      </c>
      <c r="G51" s="42">
        <v>5959</v>
      </c>
    </row>
    <row r="52" spans="1:7" ht="15.75">
      <c r="A52" s="37">
        <v>2019</v>
      </c>
      <c r="B52" s="37">
        <v>51</v>
      </c>
      <c r="C52" s="38" t="s">
        <v>54</v>
      </c>
      <c r="D52" s="42">
        <v>2.71</v>
      </c>
      <c r="E52" s="42">
        <v>247</v>
      </c>
      <c r="F52" s="42">
        <v>3709</v>
      </c>
      <c r="G52" s="42">
        <v>6594</v>
      </c>
    </row>
    <row r="53" spans="1:7" ht="15.75">
      <c r="A53" s="37">
        <v>2019</v>
      </c>
      <c r="B53" s="37">
        <v>52</v>
      </c>
      <c r="C53" s="38" t="s">
        <v>55</v>
      </c>
      <c r="D53" s="42">
        <v>2.31</v>
      </c>
      <c r="E53" s="42">
        <v>211</v>
      </c>
      <c r="F53" s="42">
        <v>3164</v>
      </c>
      <c r="G53" s="42">
        <v>5625</v>
      </c>
    </row>
    <row r="54" spans="1:7" ht="15.75">
      <c r="A54" s="37">
        <v>2019</v>
      </c>
      <c r="B54" s="37">
        <v>53</v>
      </c>
      <c r="C54" s="38" t="s">
        <v>56</v>
      </c>
      <c r="D54" s="42">
        <v>2.7</v>
      </c>
      <c r="E54" s="42">
        <v>246</v>
      </c>
      <c r="F54" s="42">
        <v>3697</v>
      </c>
      <c r="G54" s="42">
        <v>6573</v>
      </c>
    </row>
    <row r="55" spans="1:7" ht="15.75">
      <c r="A55" s="37">
        <v>2019</v>
      </c>
      <c r="B55" s="37">
        <v>54</v>
      </c>
      <c r="C55" s="38" t="s">
        <v>57</v>
      </c>
      <c r="D55" s="42">
        <v>2.56</v>
      </c>
      <c r="E55" s="42">
        <v>233</v>
      </c>
      <c r="F55" s="42">
        <v>3501</v>
      </c>
      <c r="G55" s="42">
        <v>6224</v>
      </c>
    </row>
    <row r="56" spans="1:7" ht="15.75">
      <c r="A56" s="37">
        <v>2019</v>
      </c>
      <c r="B56" s="37">
        <v>55</v>
      </c>
      <c r="C56" s="38" t="s">
        <v>58</v>
      </c>
      <c r="D56" s="42">
        <v>2.55</v>
      </c>
      <c r="E56" s="42">
        <v>233</v>
      </c>
      <c r="F56" s="42">
        <v>3490</v>
      </c>
      <c r="G56" s="42">
        <v>6205</v>
      </c>
    </row>
    <row r="57" spans="1:7" ht="15.75">
      <c r="A57" s="37">
        <v>2019</v>
      </c>
      <c r="B57" s="37">
        <v>56</v>
      </c>
      <c r="C57" s="38" t="s">
        <v>59</v>
      </c>
      <c r="D57" s="42">
        <v>2.19</v>
      </c>
      <c r="E57" s="42">
        <v>200</v>
      </c>
      <c r="F57" s="42">
        <v>2999</v>
      </c>
      <c r="G57" s="42">
        <v>5331</v>
      </c>
    </row>
    <row r="58" spans="1:7" ht="15.75">
      <c r="A58" s="37">
        <v>2019</v>
      </c>
      <c r="B58" s="37">
        <v>57</v>
      </c>
      <c r="C58" s="38" t="s">
        <v>60</v>
      </c>
      <c r="D58" s="42">
        <v>2.56</v>
      </c>
      <c r="E58" s="42">
        <v>233</v>
      </c>
      <c r="F58" s="42">
        <v>3501</v>
      </c>
      <c r="G58" s="42">
        <v>6224</v>
      </c>
    </row>
    <row r="59" spans="1:7" ht="15.75">
      <c r="A59" s="37">
        <v>2019</v>
      </c>
      <c r="B59" s="37">
        <v>58</v>
      </c>
      <c r="C59" s="38" t="s">
        <v>61</v>
      </c>
      <c r="D59" s="42">
        <v>2.83</v>
      </c>
      <c r="E59" s="42">
        <v>258</v>
      </c>
      <c r="F59" s="42">
        <v>3870</v>
      </c>
      <c r="G59" s="42">
        <v>6879</v>
      </c>
    </row>
    <row r="60" spans="1:7" ht="15.75">
      <c r="A60" s="37">
        <v>2019</v>
      </c>
      <c r="B60" s="37">
        <v>59</v>
      </c>
      <c r="C60" s="38" t="s">
        <v>62</v>
      </c>
      <c r="D60" s="42">
        <v>2.83</v>
      </c>
      <c r="E60" s="42">
        <v>258</v>
      </c>
      <c r="F60" s="42">
        <v>3869</v>
      </c>
      <c r="G60" s="42">
        <v>6878</v>
      </c>
    </row>
    <row r="61" spans="1:7" ht="15.75">
      <c r="A61" s="37">
        <v>2019</v>
      </c>
      <c r="B61" s="37">
        <v>60</v>
      </c>
      <c r="C61" s="38" t="s">
        <v>63</v>
      </c>
      <c r="D61" s="42">
        <v>2.71</v>
      </c>
      <c r="E61" s="42">
        <v>248</v>
      </c>
      <c r="F61" s="42">
        <v>3715</v>
      </c>
      <c r="G61" s="42">
        <v>6604</v>
      </c>
    </row>
    <row r="62" spans="1:7" ht="15.75">
      <c r="A62" s="37">
        <v>2019</v>
      </c>
      <c r="B62" s="37">
        <v>61</v>
      </c>
      <c r="C62" s="38" t="s">
        <v>64</v>
      </c>
      <c r="D62" s="42">
        <v>2.52</v>
      </c>
      <c r="E62" s="42">
        <v>230</v>
      </c>
      <c r="F62" s="42">
        <v>3447</v>
      </c>
      <c r="G62" s="42">
        <v>6128</v>
      </c>
    </row>
    <row r="63" spans="1:7" ht="15.75">
      <c r="A63" s="37">
        <v>2019</v>
      </c>
      <c r="B63" s="37">
        <v>62</v>
      </c>
      <c r="C63" s="38" t="s">
        <v>65</v>
      </c>
      <c r="D63" s="42">
        <v>2.82</v>
      </c>
      <c r="E63" s="42">
        <v>257</v>
      </c>
      <c r="F63" s="42">
        <v>3860</v>
      </c>
      <c r="G63" s="42">
        <v>6862</v>
      </c>
    </row>
    <row r="64" spans="1:7" ht="15.75">
      <c r="A64" s="37">
        <v>2019</v>
      </c>
      <c r="B64" s="37">
        <v>63</v>
      </c>
      <c r="C64" s="38" t="s">
        <v>66</v>
      </c>
      <c r="D64" s="42">
        <v>2.5</v>
      </c>
      <c r="E64" s="42">
        <v>228</v>
      </c>
      <c r="F64" s="42">
        <v>3422</v>
      </c>
      <c r="G64" s="42">
        <v>6083</v>
      </c>
    </row>
    <row r="65" spans="1:7" ht="15.75">
      <c r="A65" s="37">
        <v>2019</v>
      </c>
      <c r="B65" s="37">
        <v>64</v>
      </c>
      <c r="C65" s="38" t="s">
        <v>67</v>
      </c>
      <c r="D65" s="42">
        <v>2.47</v>
      </c>
      <c r="E65" s="42">
        <v>226</v>
      </c>
      <c r="F65" s="42">
        <v>3386</v>
      </c>
      <c r="G65" s="42">
        <v>6020</v>
      </c>
    </row>
    <row r="66" spans="1:7" ht="15.75">
      <c r="A66" s="37">
        <v>2019</v>
      </c>
      <c r="B66" s="37">
        <v>65</v>
      </c>
      <c r="C66" s="38" t="s">
        <v>68</v>
      </c>
      <c r="D66" s="42">
        <v>2.2</v>
      </c>
      <c r="E66" s="42">
        <v>201</v>
      </c>
      <c r="F66" s="42">
        <v>3018</v>
      </c>
      <c r="G66" s="42">
        <v>5365</v>
      </c>
    </row>
    <row r="67" spans="1:7" ht="15.75">
      <c r="A67" s="37">
        <v>2019</v>
      </c>
      <c r="B67" s="37">
        <v>66</v>
      </c>
      <c r="C67" s="38" t="s">
        <v>69</v>
      </c>
      <c r="D67" s="42">
        <v>2.42</v>
      </c>
      <c r="E67" s="42">
        <v>221</v>
      </c>
      <c r="F67" s="42">
        <v>3317</v>
      </c>
      <c r="G67" s="42">
        <v>5897</v>
      </c>
    </row>
    <row r="68" spans="1:7" ht="15.75">
      <c r="A68" s="37">
        <v>2019</v>
      </c>
      <c r="B68" s="37">
        <v>67</v>
      </c>
      <c r="C68" s="38" t="s">
        <v>70</v>
      </c>
      <c r="D68" s="42">
        <v>2.42</v>
      </c>
      <c r="E68" s="42">
        <v>221</v>
      </c>
      <c r="F68" s="42">
        <v>3317</v>
      </c>
      <c r="G68" s="42">
        <v>5897</v>
      </c>
    </row>
    <row r="69" spans="1:7" ht="15.75">
      <c r="A69" s="37">
        <v>2019</v>
      </c>
      <c r="B69" s="37">
        <v>68</v>
      </c>
      <c r="C69" s="38" t="s">
        <v>71</v>
      </c>
      <c r="D69" s="42">
        <v>2.12</v>
      </c>
      <c r="E69" s="42">
        <v>194</v>
      </c>
      <c r="F69" s="42">
        <v>2908</v>
      </c>
      <c r="G69" s="42">
        <v>5170</v>
      </c>
    </row>
    <row r="70" spans="1:7" ht="15.75">
      <c r="A70" s="37">
        <v>2019</v>
      </c>
      <c r="B70" s="37">
        <v>69</v>
      </c>
      <c r="C70" s="38" t="s">
        <v>72</v>
      </c>
      <c r="D70" s="42">
        <v>2.45</v>
      </c>
      <c r="E70" s="42">
        <v>224</v>
      </c>
      <c r="F70" s="42">
        <v>3354</v>
      </c>
      <c r="G70" s="42">
        <v>5963</v>
      </c>
    </row>
    <row r="71" spans="1:7" ht="15.75">
      <c r="A71" s="37">
        <v>2019</v>
      </c>
      <c r="B71" s="37">
        <v>70</v>
      </c>
      <c r="C71" s="38" t="s">
        <v>73</v>
      </c>
      <c r="D71" s="42">
        <v>2.36</v>
      </c>
      <c r="E71" s="42">
        <v>216</v>
      </c>
      <c r="F71" s="42">
        <v>3235</v>
      </c>
      <c r="G71" s="42">
        <v>5751</v>
      </c>
    </row>
    <row r="72" spans="1:7" ht="15.75">
      <c r="A72" s="37">
        <v>2019</v>
      </c>
      <c r="B72" s="37">
        <v>71</v>
      </c>
      <c r="C72" s="38" t="s">
        <v>74</v>
      </c>
      <c r="D72" s="42">
        <v>3.22</v>
      </c>
      <c r="E72" s="42">
        <v>293</v>
      </c>
      <c r="F72" s="42">
        <v>4402</v>
      </c>
      <c r="G72" s="42">
        <v>7826</v>
      </c>
    </row>
    <row r="73" spans="1:7" ht="15.75">
      <c r="A73" s="37">
        <v>2019</v>
      </c>
      <c r="B73" s="37">
        <v>72</v>
      </c>
      <c r="C73" s="38" t="s">
        <v>75</v>
      </c>
      <c r="D73" s="42">
        <v>2.71</v>
      </c>
      <c r="E73" s="42">
        <v>248</v>
      </c>
      <c r="F73" s="42">
        <v>3715</v>
      </c>
      <c r="G73" s="42">
        <v>6605</v>
      </c>
    </row>
    <row r="74" spans="1:7" ht="15.75">
      <c r="A74" s="37">
        <v>2019</v>
      </c>
      <c r="B74" s="37">
        <v>73</v>
      </c>
      <c r="C74" s="38" t="s">
        <v>76</v>
      </c>
      <c r="D74" s="42">
        <v>2.75</v>
      </c>
      <c r="E74" s="42">
        <v>251</v>
      </c>
      <c r="F74" s="42">
        <v>3767</v>
      </c>
      <c r="G74" s="42">
        <v>6697</v>
      </c>
    </row>
    <row r="75" spans="1:7" ht="15.75">
      <c r="A75" s="37">
        <v>2019</v>
      </c>
      <c r="B75" s="37">
        <v>74</v>
      </c>
      <c r="C75" s="38" t="s">
        <v>77</v>
      </c>
      <c r="D75" s="42">
        <v>2.46</v>
      </c>
      <c r="E75" s="42">
        <v>225</v>
      </c>
      <c r="F75" s="42">
        <v>3374</v>
      </c>
      <c r="G75" s="42">
        <v>5998</v>
      </c>
    </row>
    <row r="76" spans="1:7" ht="15.75">
      <c r="A76" s="37">
        <v>2019</v>
      </c>
      <c r="B76" s="37">
        <v>75</v>
      </c>
      <c r="C76" s="38" t="s">
        <v>78</v>
      </c>
      <c r="D76" s="42">
        <v>2.22</v>
      </c>
      <c r="E76" s="42">
        <v>202</v>
      </c>
      <c r="F76" s="42">
        <v>3035</v>
      </c>
      <c r="G76" s="42">
        <v>5395</v>
      </c>
    </row>
    <row r="77" spans="1:7" ht="15.75">
      <c r="A77" s="37">
        <v>2019</v>
      </c>
      <c r="B77" s="37">
        <v>76</v>
      </c>
      <c r="C77" s="38" t="s">
        <v>79</v>
      </c>
      <c r="D77" s="42">
        <v>2.32</v>
      </c>
      <c r="E77" s="42">
        <v>212</v>
      </c>
      <c r="F77" s="42">
        <v>3176</v>
      </c>
      <c r="G77" s="42">
        <v>5646</v>
      </c>
    </row>
    <row r="78" spans="1:7" ht="15.75">
      <c r="A78" s="37">
        <v>2019</v>
      </c>
      <c r="B78" s="37">
        <v>77</v>
      </c>
      <c r="C78" s="38" t="s">
        <v>80</v>
      </c>
      <c r="D78" s="42">
        <v>2.13</v>
      </c>
      <c r="E78" s="42">
        <v>192</v>
      </c>
      <c r="F78" s="42">
        <v>2874</v>
      </c>
      <c r="G78" s="42">
        <v>5110</v>
      </c>
    </row>
    <row r="79" spans="1:7" ht="15.75">
      <c r="A79" s="37">
        <v>2019</v>
      </c>
      <c r="B79" s="37">
        <v>78</v>
      </c>
      <c r="C79" s="38" t="s">
        <v>81</v>
      </c>
      <c r="D79" s="42">
        <v>2.25</v>
      </c>
      <c r="E79" s="42">
        <v>205</v>
      </c>
      <c r="F79" s="42">
        <v>3074</v>
      </c>
      <c r="G79" s="42">
        <v>5465</v>
      </c>
    </row>
    <row r="80" spans="1:7" ht="15.75">
      <c r="A80" s="37">
        <v>2019</v>
      </c>
      <c r="B80" s="37">
        <v>79</v>
      </c>
      <c r="C80" s="38" t="s">
        <v>82</v>
      </c>
      <c r="D80" s="42">
        <v>2.89</v>
      </c>
      <c r="E80" s="42">
        <v>264</v>
      </c>
      <c r="F80" s="42">
        <v>3954</v>
      </c>
      <c r="G80" s="42">
        <v>7030</v>
      </c>
    </row>
    <row r="81" spans="1:7" ht="15.75">
      <c r="A81" s="37">
        <v>2019</v>
      </c>
      <c r="B81" s="37">
        <v>80</v>
      </c>
      <c r="C81" s="38" t="s">
        <v>83</v>
      </c>
      <c r="D81" s="42">
        <v>2</v>
      </c>
      <c r="E81" s="42">
        <v>182</v>
      </c>
      <c r="F81" s="42">
        <v>2735</v>
      </c>
      <c r="G81" s="42">
        <v>4862</v>
      </c>
    </row>
    <row r="82" spans="1:7" ht="15.75">
      <c r="A82" s="37">
        <v>2019</v>
      </c>
      <c r="B82" s="37">
        <v>81</v>
      </c>
      <c r="C82" s="38" t="s">
        <v>84</v>
      </c>
      <c r="D82" s="42">
        <v>2.62</v>
      </c>
      <c r="E82" s="42">
        <v>239</v>
      </c>
      <c r="F82" s="42">
        <v>3589</v>
      </c>
      <c r="G82" s="42">
        <v>6380</v>
      </c>
    </row>
    <row r="83" spans="1:7" ht="15.75">
      <c r="A83" s="37">
        <v>2019</v>
      </c>
      <c r="B83" s="37">
        <v>82</v>
      </c>
      <c r="C83" s="38" t="s">
        <v>85</v>
      </c>
      <c r="D83" s="42">
        <v>2.81</v>
      </c>
      <c r="E83" s="42">
        <v>257</v>
      </c>
      <c r="F83" s="42">
        <v>3850</v>
      </c>
      <c r="G83" s="42">
        <v>6844</v>
      </c>
    </row>
    <row r="84" spans="1:7" ht="15.75">
      <c r="A84" s="37">
        <v>2019</v>
      </c>
      <c r="B84" s="37">
        <v>83</v>
      </c>
      <c r="C84" s="38" t="s">
        <v>86</v>
      </c>
      <c r="D84" s="42">
        <v>2.75</v>
      </c>
      <c r="E84" s="42">
        <v>251</v>
      </c>
      <c r="F84" s="42">
        <v>3771</v>
      </c>
      <c r="G84" s="42">
        <v>6704</v>
      </c>
    </row>
    <row r="85" spans="1:7" ht="15.75">
      <c r="A85" s="37">
        <v>2019</v>
      </c>
      <c r="B85" s="37">
        <v>84</v>
      </c>
      <c r="C85" s="38" t="s">
        <v>87</v>
      </c>
      <c r="D85" s="42">
        <v>2.45</v>
      </c>
      <c r="E85" s="42">
        <v>224</v>
      </c>
      <c r="F85" s="42">
        <v>3360</v>
      </c>
      <c r="G85" s="42">
        <v>5973</v>
      </c>
    </row>
    <row r="86" spans="1:7" ht="15.75">
      <c r="A86" s="37">
        <v>2019</v>
      </c>
      <c r="B86" s="37">
        <v>85</v>
      </c>
      <c r="C86" s="38" t="s">
        <v>88</v>
      </c>
      <c r="D86" s="42">
        <v>2</v>
      </c>
      <c r="E86" s="42">
        <v>182</v>
      </c>
      <c r="F86" s="42">
        <v>2735</v>
      </c>
      <c r="G86" s="42">
        <v>4862</v>
      </c>
    </row>
    <row r="87" spans="1:7" ht="15.75">
      <c r="A87" s="37">
        <v>2019</v>
      </c>
      <c r="B87" s="37">
        <v>86</v>
      </c>
      <c r="C87" s="38" t="s">
        <v>89</v>
      </c>
      <c r="D87" s="42">
        <v>2.83</v>
      </c>
      <c r="E87" s="42">
        <v>258</v>
      </c>
      <c r="F87" s="42">
        <v>3869</v>
      </c>
      <c r="G87" s="42">
        <v>6878</v>
      </c>
    </row>
    <row r="88" spans="1:7" ht="15.75">
      <c r="A88" s="37">
        <v>2019</v>
      </c>
      <c r="B88" s="37">
        <v>87</v>
      </c>
      <c r="C88" s="38" t="s">
        <v>90</v>
      </c>
      <c r="D88" s="42">
        <v>2.49</v>
      </c>
      <c r="E88" s="42">
        <v>227</v>
      </c>
      <c r="F88" s="42">
        <v>3404</v>
      </c>
      <c r="G88" s="42">
        <v>6052</v>
      </c>
    </row>
    <row r="89" spans="1:7" ht="15.75">
      <c r="A89" s="37">
        <v>2019</v>
      </c>
      <c r="B89" s="37">
        <v>88</v>
      </c>
      <c r="C89" s="38" t="s">
        <v>91</v>
      </c>
      <c r="D89" s="42">
        <v>2.81</v>
      </c>
      <c r="E89" s="42">
        <v>257</v>
      </c>
      <c r="F89" s="42">
        <v>3850</v>
      </c>
      <c r="G89" s="42">
        <v>6844</v>
      </c>
    </row>
    <row r="90" spans="1:7" ht="15.75">
      <c r="A90" s="37">
        <v>2019</v>
      </c>
      <c r="B90" s="37">
        <v>89</v>
      </c>
      <c r="C90" s="38" t="s">
        <v>92</v>
      </c>
      <c r="D90" s="42">
        <v>2.75</v>
      </c>
      <c r="E90" s="42">
        <v>251</v>
      </c>
      <c r="F90" s="42">
        <v>3767</v>
      </c>
      <c r="G90" s="42">
        <v>6697</v>
      </c>
    </row>
    <row r="91" spans="1:7" ht="15.75">
      <c r="A91" s="37">
        <v>2019</v>
      </c>
      <c r="B91" s="37">
        <v>90</v>
      </c>
      <c r="C91" s="38" t="s">
        <v>93</v>
      </c>
      <c r="D91" s="42">
        <v>2.5</v>
      </c>
      <c r="E91" s="42">
        <v>229</v>
      </c>
      <c r="F91" s="42">
        <v>3428</v>
      </c>
      <c r="G91" s="42">
        <v>6094</v>
      </c>
    </row>
    <row r="92" spans="1:7" ht="15.75">
      <c r="A92" s="37">
        <v>2019</v>
      </c>
      <c r="B92" s="37">
        <v>91</v>
      </c>
      <c r="C92" s="38" t="s">
        <v>94</v>
      </c>
      <c r="D92" s="42">
        <v>2.87</v>
      </c>
      <c r="E92" s="42">
        <v>262</v>
      </c>
      <c r="F92" s="42">
        <v>3931</v>
      </c>
      <c r="G92" s="42">
        <v>6988</v>
      </c>
    </row>
    <row r="93" spans="1:7" ht="15.75">
      <c r="A93" s="37">
        <v>2019</v>
      </c>
      <c r="B93" s="37">
        <v>92</v>
      </c>
      <c r="C93" s="38" t="s">
        <v>95</v>
      </c>
      <c r="D93" s="42">
        <v>2.22</v>
      </c>
      <c r="E93" s="42">
        <v>202</v>
      </c>
      <c r="F93" s="42">
        <v>3035</v>
      </c>
      <c r="G93" s="42">
        <v>5396</v>
      </c>
    </row>
    <row r="94" spans="1:7" ht="15.75">
      <c r="A94" s="37">
        <v>2019</v>
      </c>
      <c r="B94" s="37">
        <v>93</v>
      </c>
      <c r="C94" s="38" t="s">
        <v>96</v>
      </c>
      <c r="D94" s="42">
        <v>2.41</v>
      </c>
      <c r="E94" s="42">
        <v>220</v>
      </c>
      <c r="F94" s="42">
        <v>3293</v>
      </c>
      <c r="G94" s="42">
        <v>5855</v>
      </c>
    </row>
    <row r="95" spans="1:7" ht="15.75">
      <c r="A95" s="37">
        <v>2019</v>
      </c>
      <c r="B95" s="37">
        <v>94</v>
      </c>
      <c r="C95" s="38" t="s">
        <v>97</v>
      </c>
      <c r="D95" s="42">
        <v>2.26</v>
      </c>
      <c r="E95" s="42">
        <v>207</v>
      </c>
      <c r="F95" s="42">
        <v>3102</v>
      </c>
      <c r="G95" s="42">
        <v>5514</v>
      </c>
    </row>
    <row r="96" spans="1:7" ht="15.75">
      <c r="A96" s="37">
        <v>2019</v>
      </c>
      <c r="B96" s="37">
        <v>95</v>
      </c>
      <c r="C96" s="38" t="s">
        <v>98</v>
      </c>
      <c r="D96" s="42">
        <v>2.36</v>
      </c>
      <c r="E96" s="42">
        <v>216</v>
      </c>
      <c r="F96" s="42">
        <v>3235</v>
      </c>
      <c r="G96" s="42">
        <v>5751</v>
      </c>
    </row>
    <row r="97" spans="1:7" ht="15.75">
      <c r="A97" s="37">
        <v>2019</v>
      </c>
      <c r="B97" s="37">
        <v>96</v>
      </c>
      <c r="C97" s="38" t="s">
        <v>99</v>
      </c>
      <c r="D97" s="42">
        <v>2.43</v>
      </c>
      <c r="E97" s="42">
        <v>222</v>
      </c>
      <c r="F97" s="42">
        <v>3326</v>
      </c>
      <c r="G97" s="42">
        <v>5914</v>
      </c>
    </row>
    <row r="98" spans="1:7" ht="15.75">
      <c r="A98" s="37">
        <v>2019</v>
      </c>
      <c r="B98" s="37">
        <v>97</v>
      </c>
      <c r="C98" s="38" t="s">
        <v>100</v>
      </c>
      <c r="D98" s="42">
        <v>2.5</v>
      </c>
      <c r="E98" s="42">
        <v>228</v>
      </c>
      <c r="F98" s="42">
        <v>3421</v>
      </c>
      <c r="G98" s="42">
        <v>6083</v>
      </c>
    </row>
    <row r="99" spans="1:7" ht="15.75">
      <c r="A99" s="37">
        <v>2019</v>
      </c>
      <c r="B99" s="37">
        <v>98</v>
      </c>
      <c r="C99" s="38" t="s">
        <v>101</v>
      </c>
      <c r="D99" s="42">
        <v>2.36</v>
      </c>
      <c r="E99" s="42">
        <v>216</v>
      </c>
      <c r="F99" s="42">
        <v>3236</v>
      </c>
      <c r="G99" s="42">
        <v>5753</v>
      </c>
    </row>
    <row r="100" spans="1:7" ht="15.75">
      <c r="A100" s="37">
        <v>2019</v>
      </c>
      <c r="B100" s="37">
        <v>99</v>
      </c>
      <c r="C100" s="38" t="s">
        <v>102</v>
      </c>
      <c r="D100" s="42">
        <v>2.11</v>
      </c>
      <c r="E100" s="42">
        <v>189</v>
      </c>
      <c r="F100" s="42">
        <v>2840</v>
      </c>
      <c r="G100" s="42">
        <v>5049</v>
      </c>
    </row>
    <row r="101" spans="1:7" ht="15.75">
      <c r="A101" s="37">
        <v>2019</v>
      </c>
      <c r="B101" s="37">
        <v>100</v>
      </c>
      <c r="C101" s="38" t="s">
        <v>276</v>
      </c>
      <c r="D101" s="42">
        <v>2.62</v>
      </c>
      <c r="E101" s="42">
        <v>239</v>
      </c>
      <c r="F101" s="42">
        <v>3589</v>
      </c>
      <c r="G101" s="42">
        <v>6380</v>
      </c>
    </row>
    <row r="102" spans="1:7" ht="15.75">
      <c r="A102" s="37">
        <v>2019</v>
      </c>
      <c r="B102" s="37">
        <v>101</v>
      </c>
      <c r="C102" s="38" t="s">
        <v>103</v>
      </c>
      <c r="D102" s="42">
        <v>3</v>
      </c>
      <c r="E102" s="42">
        <v>273</v>
      </c>
      <c r="F102" s="42">
        <v>4089</v>
      </c>
      <c r="G102" s="42">
        <v>7270</v>
      </c>
    </row>
    <row r="103" spans="1:7" ht="15.75">
      <c r="A103" s="37">
        <v>2019</v>
      </c>
      <c r="B103" s="37">
        <v>102</v>
      </c>
      <c r="C103" s="38" t="s">
        <v>104</v>
      </c>
      <c r="D103" s="42">
        <v>2.59</v>
      </c>
      <c r="E103" s="42">
        <v>236</v>
      </c>
      <c r="F103" s="42">
        <v>3543</v>
      </c>
      <c r="G103" s="42">
        <v>6299</v>
      </c>
    </row>
    <row r="104" spans="1:7" ht="15.75">
      <c r="A104" s="37">
        <v>2019</v>
      </c>
      <c r="B104" s="37">
        <v>103</v>
      </c>
      <c r="C104" s="38" t="s">
        <v>105</v>
      </c>
      <c r="D104" s="42">
        <v>2.43</v>
      </c>
      <c r="E104" s="42">
        <v>222</v>
      </c>
      <c r="F104" s="42">
        <v>3326</v>
      </c>
      <c r="G104" s="42">
        <v>5913</v>
      </c>
    </row>
    <row r="105" spans="1:7" ht="15.75">
      <c r="A105" s="37">
        <v>2019</v>
      </c>
      <c r="B105" s="37">
        <v>104</v>
      </c>
      <c r="C105" s="38" t="s">
        <v>106</v>
      </c>
      <c r="D105" s="42">
        <v>2.5</v>
      </c>
      <c r="E105" s="42">
        <v>228</v>
      </c>
      <c r="F105" s="42">
        <v>3422</v>
      </c>
      <c r="G105" s="42">
        <v>6083</v>
      </c>
    </row>
    <row r="106" spans="1:7" ht="15.75">
      <c r="A106" s="37">
        <v>2019</v>
      </c>
      <c r="B106" s="37">
        <v>105</v>
      </c>
      <c r="C106" s="38" t="s">
        <v>107</v>
      </c>
      <c r="D106" s="42">
        <v>2.52</v>
      </c>
      <c r="E106" s="42">
        <v>230</v>
      </c>
      <c r="F106" s="42">
        <v>3447</v>
      </c>
      <c r="G106" s="42">
        <v>6128</v>
      </c>
    </row>
    <row r="107" spans="1:7" ht="15.75">
      <c r="A107" s="37">
        <v>2019</v>
      </c>
      <c r="B107" s="37">
        <v>106</v>
      </c>
      <c r="C107" s="38" t="s">
        <v>108</v>
      </c>
      <c r="D107" s="42">
        <v>2.56</v>
      </c>
      <c r="E107" s="42">
        <v>233</v>
      </c>
      <c r="F107" s="42">
        <v>3501</v>
      </c>
      <c r="G107" s="42">
        <v>6223</v>
      </c>
    </row>
    <row r="108" spans="1:7" ht="15.75">
      <c r="A108" s="37">
        <v>2019</v>
      </c>
      <c r="B108" s="37">
        <v>107</v>
      </c>
      <c r="C108" s="38" t="s">
        <v>109</v>
      </c>
      <c r="D108" s="42">
        <v>2.25</v>
      </c>
      <c r="E108" s="42">
        <v>205</v>
      </c>
      <c r="F108" s="42">
        <v>3074</v>
      </c>
      <c r="G108" s="42">
        <v>5465</v>
      </c>
    </row>
    <row r="109" spans="1:7" ht="15.75">
      <c r="A109" s="37">
        <v>2019</v>
      </c>
      <c r="B109" s="37">
        <v>108</v>
      </c>
      <c r="C109" s="38" t="s">
        <v>110</v>
      </c>
      <c r="D109" s="42">
        <v>2.48</v>
      </c>
      <c r="E109" s="42">
        <v>228</v>
      </c>
      <c r="F109" s="42">
        <v>3426</v>
      </c>
      <c r="G109" s="42">
        <v>6090</v>
      </c>
    </row>
    <row r="110" spans="1:7" ht="15.75">
      <c r="A110" s="37">
        <v>2019</v>
      </c>
      <c r="B110" s="37">
        <v>109</v>
      </c>
      <c r="C110" s="38" t="s">
        <v>111</v>
      </c>
      <c r="D110" s="42">
        <v>2.67</v>
      </c>
      <c r="E110" s="42">
        <v>244</v>
      </c>
      <c r="F110" s="42">
        <v>3662</v>
      </c>
      <c r="G110" s="42">
        <v>6509</v>
      </c>
    </row>
    <row r="111" spans="1:7" ht="15.75">
      <c r="A111" s="37">
        <v>2019</v>
      </c>
      <c r="B111" s="37">
        <v>110</v>
      </c>
      <c r="C111" s="38" t="s">
        <v>112</v>
      </c>
      <c r="D111" s="42">
        <v>2.56</v>
      </c>
      <c r="E111" s="42">
        <v>233</v>
      </c>
      <c r="F111" s="42">
        <v>3501</v>
      </c>
      <c r="G111" s="42">
        <v>6224</v>
      </c>
    </row>
    <row r="112" spans="1:7" ht="15.75">
      <c r="A112" s="37">
        <v>2019</v>
      </c>
      <c r="B112" s="37">
        <v>111</v>
      </c>
      <c r="C112" s="38" t="s">
        <v>113</v>
      </c>
      <c r="D112" s="42">
        <v>2.43</v>
      </c>
      <c r="E112" s="42">
        <v>222</v>
      </c>
      <c r="F112" s="42">
        <v>3334</v>
      </c>
      <c r="G112" s="42">
        <v>5928</v>
      </c>
    </row>
    <row r="113" spans="1:7" ht="15.75">
      <c r="A113" s="37">
        <v>2019</v>
      </c>
      <c r="B113" s="37">
        <v>112</v>
      </c>
      <c r="C113" s="38" t="s">
        <v>114</v>
      </c>
      <c r="D113" s="42">
        <v>2.69</v>
      </c>
      <c r="E113" s="42">
        <v>246</v>
      </c>
      <c r="F113" s="42">
        <v>3683</v>
      </c>
      <c r="G113" s="42">
        <v>6547</v>
      </c>
    </row>
    <row r="114" spans="1:7" ht="15.75">
      <c r="A114" s="37">
        <v>2019</v>
      </c>
      <c r="B114" s="37">
        <v>113</v>
      </c>
      <c r="C114" s="38" t="s">
        <v>115</v>
      </c>
      <c r="D114" s="42">
        <v>2.34</v>
      </c>
      <c r="E114" s="42">
        <v>214</v>
      </c>
      <c r="F114" s="42">
        <v>3207</v>
      </c>
      <c r="G114" s="42">
        <v>5701</v>
      </c>
    </row>
    <row r="115" spans="1:7" ht="15.75">
      <c r="A115" s="37">
        <v>2019</v>
      </c>
      <c r="B115" s="37">
        <v>114</v>
      </c>
      <c r="C115" s="38" t="s">
        <v>116</v>
      </c>
      <c r="D115" s="42">
        <v>2.34</v>
      </c>
      <c r="E115" s="42">
        <v>214</v>
      </c>
      <c r="F115" s="42">
        <v>3207</v>
      </c>
      <c r="G115" s="42">
        <v>5701</v>
      </c>
    </row>
    <row r="116" spans="1:7" ht="15.75">
      <c r="A116" s="37">
        <v>2019</v>
      </c>
      <c r="B116" s="37">
        <v>115</v>
      </c>
      <c r="C116" s="38" t="s">
        <v>117</v>
      </c>
      <c r="D116" s="42">
        <v>2</v>
      </c>
      <c r="E116" s="42">
        <v>182</v>
      </c>
      <c r="F116" s="42">
        <v>2735</v>
      </c>
      <c r="G116" s="42">
        <v>4862</v>
      </c>
    </row>
    <row r="117" spans="1:7" ht="15.75">
      <c r="A117" s="37">
        <v>2019</v>
      </c>
      <c r="B117" s="37">
        <v>116</v>
      </c>
      <c r="C117" s="38" t="s">
        <v>118</v>
      </c>
      <c r="D117" s="42">
        <v>2.56</v>
      </c>
      <c r="E117" s="42">
        <v>233</v>
      </c>
      <c r="F117" s="42">
        <v>3501</v>
      </c>
      <c r="G117" s="42">
        <v>6224</v>
      </c>
    </row>
    <row r="118" spans="1:7" ht="15.75">
      <c r="A118" s="37">
        <v>2019</v>
      </c>
      <c r="B118" s="37">
        <v>117</v>
      </c>
      <c r="C118" s="38" t="s">
        <v>119</v>
      </c>
      <c r="D118" s="42">
        <v>2.85</v>
      </c>
      <c r="E118" s="42">
        <v>260</v>
      </c>
      <c r="F118" s="42">
        <v>3907</v>
      </c>
      <c r="G118" s="42">
        <v>6946</v>
      </c>
    </row>
    <row r="119" spans="1:7" ht="15.75">
      <c r="A119" s="37">
        <v>2019</v>
      </c>
      <c r="B119" s="37">
        <v>118</v>
      </c>
      <c r="C119" s="38" t="s">
        <v>120</v>
      </c>
      <c r="D119" s="42">
        <v>2.64</v>
      </c>
      <c r="E119" s="42">
        <v>241</v>
      </c>
      <c r="F119" s="42">
        <v>3610</v>
      </c>
      <c r="G119" s="42">
        <v>6417</v>
      </c>
    </row>
    <row r="120" spans="1:7" ht="15.75">
      <c r="A120" s="37">
        <v>2019</v>
      </c>
      <c r="B120" s="37">
        <v>119</v>
      </c>
      <c r="C120" s="38" t="s">
        <v>121</v>
      </c>
      <c r="D120" s="42">
        <v>2.51</v>
      </c>
      <c r="E120" s="42">
        <v>229</v>
      </c>
      <c r="F120" s="42">
        <v>3431</v>
      </c>
      <c r="G120" s="42">
        <v>6099</v>
      </c>
    </row>
    <row r="121" spans="1:7" ht="15.75">
      <c r="A121" s="37">
        <v>2019</v>
      </c>
      <c r="B121" s="37">
        <v>120</v>
      </c>
      <c r="C121" s="38" t="s">
        <v>122</v>
      </c>
      <c r="D121" s="42">
        <v>2.71</v>
      </c>
      <c r="E121" s="42">
        <v>247</v>
      </c>
      <c r="F121" s="42">
        <v>3709</v>
      </c>
      <c r="G121" s="42">
        <v>6594</v>
      </c>
    </row>
    <row r="122" spans="1:7" ht="15.75">
      <c r="A122" s="37">
        <v>2019</v>
      </c>
      <c r="B122" s="37">
        <v>121</v>
      </c>
      <c r="C122" s="38" t="s">
        <v>123</v>
      </c>
      <c r="D122" s="42">
        <v>2.82</v>
      </c>
      <c r="E122" s="42">
        <v>257</v>
      </c>
      <c r="F122" s="42">
        <v>3860</v>
      </c>
      <c r="G122" s="42">
        <v>6862</v>
      </c>
    </row>
    <row r="123" spans="1:7" ht="15.75">
      <c r="A123" s="37">
        <v>2019</v>
      </c>
      <c r="B123" s="37">
        <v>122</v>
      </c>
      <c r="C123" s="38" t="s">
        <v>124</v>
      </c>
      <c r="D123" s="42">
        <v>2.57</v>
      </c>
      <c r="E123" s="42">
        <v>234</v>
      </c>
      <c r="F123" s="42">
        <v>3515</v>
      </c>
      <c r="G123" s="42">
        <v>6250</v>
      </c>
    </row>
    <row r="124" spans="1:7" ht="15.75">
      <c r="A124" s="37">
        <v>2019</v>
      </c>
      <c r="B124" s="37">
        <v>123</v>
      </c>
      <c r="C124" s="38" t="s">
        <v>125</v>
      </c>
      <c r="D124" s="42">
        <v>2.34</v>
      </c>
      <c r="E124" s="42">
        <v>213</v>
      </c>
      <c r="F124" s="42">
        <v>3198</v>
      </c>
      <c r="G124" s="42">
        <v>5685</v>
      </c>
    </row>
    <row r="125" spans="1:7" ht="15.75">
      <c r="A125" s="37">
        <v>2019</v>
      </c>
      <c r="B125" s="37">
        <v>124</v>
      </c>
      <c r="C125" s="38" t="s">
        <v>126</v>
      </c>
      <c r="D125" s="42">
        <v>2.67</v>
      </c>
      <c r="E125" s="42">
        <v>244</v>
      </c>
      <c r="F125" s="42">
        <v>3662</v>
      </c>
      <c r="G125" s="42">
        <v>6510</v>
      </c>
    </row>
    <row r="126" spans="1:7" ht="15.75">
      <c r="A126" s="37">
        <v>2019</v>
      </c>
      <c r="B126" s="37">
        <v>125</v>
      </c>
      <c r="C126" s="38" t="s">
        <v>127</v>
      </c>
      <c r="D126" s="42">
        <v>2.26</v>
      </c>
      <c r="E126" s="42">
        <v>206</v>
      </c>
      <c r="F126" s="42">
        <v>3095</v>
      </c>
      <c r="G126" s="42">
        <v>5503</v>
      </c>
    </row>
    <row r="127" spans="1:7" ht="15.75">
      <c r="A127" s="37">
        <v>2019</v>
      </c>
      <c r="B127" s="37">
        <v>126</v>
      </c>
      <c r="C127" s="38" t="s">
        <v>128</v>
      </c>
      <c r="D127" s="42">
        <v>2.46</v>
      </c>
      <c r="E127" s="42">
        <v>225</v>
      </c>
      <c r="F127" s="42">
        <v>3371</v>
      </c>
      <c r="G127" s="42">
        <v>5993</v>
      </c>
    </row>
    <row r="128" spans="1:7" ht="15.75">
      <c r="A128" s="37">
        <v>2019</v>
      </c>
      <c r="B128" s="37">
        <v>127</v>
      </c>
      <c r="C128" s="38" t="s">
        <v>129</v>
      </c>
      <c r="D128" s="42">
        <v>2.71</v>
      </c>
      <c r="E128" s="42">
        <v>248</v>
      </c>
      <c r="F128" s="42">
        <v>3715</v>
      </c>
      <c r="G128" s="42">
        <v>6604</v>
      </c>
    </row>
    <row r="129" spans="1:7" ht="15.75">
      <c r="A129" s="37">
        <v>2019</v>
      </c>
      <c r="B129" s="37">
        <v>128</v>
      </c>
      <c r="C129" s="38" t="s">
        <v>130</v>
      </c>
      <c r="D129" s="42">
        <v>2.18</v>
      </c>
      <c r="E129" s="42">
        <v>192</v>
      </c>
      <c r="F129" s="42">
        <v>2886</v>
      </c>
      <c r="G129" s="42">
        <v>5131</v>
      </c>
    </row>
    <row r="130" spans="1:7" ht="15.75">
      <c r="A130" s="37">
        <v>2019</v>
      </c>
      <c r="B130" s="37">
        <v>129</v>
      </c>
      <c r="C130" s="38" t="s">
        <v>131</v>
      </c>
      <c r="D130" s="42">
        <v>2.47</v>
      </c>
      <c r="E130" s="42">
        <v>226</v>
      </c>
      <c r="F130" s="42">
        <v>3386</v>
      </c>
      <c r="G130" s="42">
        <v>6020</v>
      </c>
    </row>
    <row r="131" spans="1:7" ht="15.75">
      <c r="A131" s="37">
        <v>2019</v>
      </c>
      <c r="B131" s="37">
        <v>130</v>
      </c>
      <c r="C131" s="38" t="s">
        <v>132</v>
      </c>
      <c r="D131" s="42">
        <v>2.69</v>
      </c>
      <c r="E131" s="42">
        <v>246</v>
      </c>
      <c r="F131" s="42">
        <v>3683</v>
      </c>
      <c r="G131" s="42">
        <v>6547</v>
      </c>
    </row>
    <row r="132" spans="1:7" ht="15.75">
      <c r="A132" s="37">
        <v>2019</v>
      </c>
      <c r="B132" s="37">
        <v>131</v>
      </c>
      <c r="C132" s="38" t="s">
        <v>133</v>
      </c>
      <c r="D132" s="42">
        <v>2.56</v>
      </c>
      <c r="E132" s="42">
        <v>233</v>
      </c>
      <c r="F132" s="42">
        <v>3501</v>
      </c>
      <c r="G132" s="42">
        <v>6223</v>
      </c>
    </row>
    <row r="133" spans="1:7" ht="15.75">
      <c r="A133" s="37">
        <v>2019</v>
      </c>
      <c r="B133" s="37">
        <v>132</v>
      </c>
      <c r="C133" s="38" t="s">
        <v>134</v>
      </c>
      <c r="D133" s="42">
        <v>2.34</v>
      </c>
      <c r="E133" s="42">
        <v>214</v>
      </c>
      <c r="F133" s="42">
        <v>3207</v>
      </c>
      <c r="G133" s="42">
        <v>5701</v>
      </c>
    </row>
    <row r="134" spans="1:7" ht="15.75">
      <c r="A134" s="37">
        <v>2019</v>
      </c>
      <c r="B134" s="37">
        <v>133</v>
      </c>
      <c r="C134" s="38" t="s">
        <v>135</v>
      </c>
      <c r="D134" s="43">
        <v>2.62</v>
      </c>
      <c r="E134" s="43">
        <v>239</v>
      </c>
      <c r="F134" s="43">
        <v>3586</v>
      </c>
      <c r="G134" s="43">
        <v>6376</v>
      </c>
    </row>
    <row r="135" spans="1:7" ht="15.75">
      <c r="A135" s="37">
        <v>2019</v>
      </c>
      <c r="B135" s="37">
        <v>134</v>
      </c>
      <c r="C135" s="38" t="s">
        <v>136</v>
      </c>
      <c r="D135" s="42">
        <v>2.99</v>
      </c>
      <c r="E135" s="42">
        <v>273</v>
      </c>
      <c r="F135" s="42">
        <v>4089</v>
      </c>
      <c r="G135" s="42">
        <v>7270</v>
      </c>
    </row>
    <row r="136" spans="1:7" ht="15.75">
      <c r="A136" s="37">
        <v>2019</v>
      </c>
      <c r="B136" s="37">
        <v>135</v>
      </c>
      <c r="C136" s="38" t="s">
        <v>137</v>
      </c>
      <c r="D136" s="42">
        <v>2.67</v>
      </c>
      <c r="E136" s="42">
        <v>244</v>
      </c>
      <c r="F136" s="42">
        <v>3662</v>
      </c>
      <c r="G136" s="42">
        <v>6509</v>
      </c>
    </row>
    <row r="137" spans="1:7" ht="15.75">
      <c r="A137" s="37">
        <v>2019</v>
      </c>
      <c r="B137" s="37">
        <v>136</v>
      </c>
      <c r="C137" s="38" t="s">
        <v>138</v>
      </c>
      <c r="D137" s="42">
        <v>2.5</v>
      </c>
      <c r="E137" s="42">
        <v>229</v>
      </c>
      <c r="F137" s="42">
        <v>3430</v>
      </c>
      <c r="G137" s="42">
        <v>6097</v>
      </c>
    </row>
    <row r="138" spans="1:7" ht="15.75">
      <c r="A138" s="37">
        <v>2019</v>
      </c>
      <c r="B138" s="37">
        <v>137</v>
      </c>
      <c r="C138" s="38" t="s">
        <v>139</v>
      </c>
      <c r="D138" s="42">
        <v>2.64</v>
      </c>
      <c r="E138" s="42">
        <v>241</v>
      </c>
      <c r="F138" s="42">
        <v>3609</v>
      </c>
      <c r="G138" s="42">
        <v>6416</v>
      </c>
    </row>
    <row r="139" spans="1:7" ht="15.75">
      <c r="A139" s="37">
        <v>2019</v>
      </c>
      <c r="B139" s="37">
        <v>138</v>
      </c>
      <c r="C139" s="38" t="s">
        <v>140</v>
      </c>
      <c r="D139" s="42">
        <v>2.53</v>
      </c>
      <c r="E139" s="42">
        <v>231</v>
      </c>
      <c r="F139" s="42">
        <v>3465</v>
      </c>
      <c r="G139" s="42">
        <v>6159</v>
      </c>
    </row>
    <row r="140" spans="1:7" ht="15.75">
      <c r="A140" s="37">
        <v>2019</v>
      </c>
      <c r="B140" s="37">
        <v>139</v>
      </c>
      <c r="C140" s="38" t="s">
        <v>141</v>
      </c>
      <c r="D140" s="42">
        <v>2.37</v>
      </c>
      <c r="E140" s="42">
        <v>216</v>
      </c>
      <c r="F140" s="42">
        <v>3242</v>
      </c>
      <c r="G140" s="42">
        <v>5764</v>
      </c>
    </row>
    <row r="141" spans="1:7" ht="15.75">
      <c r="A141" s="37">
        <v>2019</v>
      </c>
      <c r="B141" s="37">
        <v>140</v>
      </c>
      <c r="C141" s="38" t="s">
        <v>142</v>
      </c>
      <c r="D141" s="42">
        <v>2.62</v>
      </c>
      <c r="E141" s="42">
        <v>239</v>
      </c>
      <c r="F141" s="42">
        <v>3589</v>
      </c>
      <c r="G141" s="42">
        <v>6380</v>
      </c>
    </row>
    <row r="142" spans="1:7" ht="15.75">
      <c r="A142" s="37">
        <v>2019</v>
      </c>
      <c r="B142" s="37">
        <v>141</v>
      </c>
      <c r="C142" s="38" t="s">
        <v>143</v>
      </c>
      <c r="D142" s="42">
        <v>2.52</v>
      </c>
      <c r="E142" s="42">
        <v>230</v>
      </c>
      <c r="F142" s="42">
        <v>3447</v>
      </c>
      <c r="G142" s="42">
        <v>6128</v>
      </c>
    </row>
    <row r="143" spans="1:7" ht="15.75">
      <c r="A143" s="37">
        <v>2019</v>
      </c>
      <c r="B143" s="37">
        <v>142</v>
      </c>
      <c r="C143" s="38" t="s">
        <v>144</v>
      </c>
      <c r="D143" s="42">
        <v>2.76</v>
      </c>
      <c r="E143" s="42">
        <v>252</v>
      </c>
      <c r="F143" s="42">
        <v>3783</v>
      </c>
      <c r="G143" s="42">
        <v>6726</v>
      </c>
    </row>
    <row r="144" spans="1:7" ht="15.75">
      <c r="A144" s="37">
        <v>2019</v>
      </c>
      <c r="B144" s="37">
        <v>143</v>
      </c>
      <c r="C144" s="38" t="s">
        <v>145</v>
      </c>
      <c r="D144" s="42">
        <v>2.28</v>
      </c>
      <c r="E144" s="42">
        <v>208</v>
      </c>
      <c r="F144" s="42">
        <v>3119</v>
      </c>
      <c r="G144" s="42">
        <v>5545</v>
      </c>
    </row>
    <row r="145" spans="1:7" ht="15.75">
      <c r="A145" s="37">
        <v>2019</v>
      </c>
      <c r="B145" s="37">
        <v>144</v>
      </c>
      <c r="C145" s="38" t="s">
        <v>146</v>
      </c>
      <c r="D145" s="42">
        <v>2.1</v>
      </c>
      <c r="E145" s="42">
        <v>188</v>
      </c>
      <c r="F145" s="42">
        <v>2826</v>
      </c>
      <c r="G145" s="42">
        <v>5025</v>
      </c>
    </row>
    <row r="146" spans="1:7" ht="15.75">
      <c r="A146" s="37">
        <v>2019</v>
      </c>
      <c r="B146" s="37">
        <v>145</v>
      </c>
      <c r="C146" s="38" t="s">
        <v>147</v>
      </c>
      <c r="D146" s="42">
        <v>2.36</v>
      </c>
      <c r="E146" s="42">
        <v>216</v>
      </c>
      <c r="F146" s="42">
        <v>3235</v>
      </c>
      <c r="G146" s="42">
        <v>5751</v>
      </c>
    </row>
    <row r="147" spans="1:7" ht="15.75">
      <c r="A147" s="37">
        <v>2019</v>
      </c>
      <c r="B147" s="37">
        <v>146</v>
      </c>
      <c r="C147" s="38" t="s">
        <v>148</v>
      </c>
      <c r="D147" s="42">
        <v>2.75</v>
      </c>
      <c r="E147" s="42">
        <v>251</v>
      </c>
      <c r="F147" s="42">
        <v>3767</v>
      </c>
      <c r="G147" s="42">
        <v>6698</v>
      </c>
    </row>
    <row r="148" spans="1:7" ht="15.75">
      <c r="A148" s="37">
        <v>2019</v>
      </c>
      <c r="B148" s="37">
        <v>147</v>
      </c>
      <c r="C148" s="38" t="s">
        <v>149</v>
      </c>
      <c r="D148" s="42">
        <v>2.32</v>
      </c>
      <c r="E148" s="42">
        <v>212</v>
      </c>
      <c r="F148" s="42">
        <v>3178</v>
      </c>
      <c r="G148" s="42">
        <v>5651</v>
      </c>
    </row>
    <row r="149" spans="1:7" ht="15.75">
      <c r="A149" s="37">
        <v>2019</v>
      </c>
      <c r="B149" s="37">
        <v>148</v>
      </c>
      <c r="C149" s="38" t="s">
        <v>150</v>
      </c>
      <c r="D149" s="42">
        <v>2.94</v>
      </c>
      <c r="E149" s="42">
        <v>268</v>
      </c>
      <c r="F149" s="42">
        <v>4019</v>
      </c>
      <c r="G149" s="42">
        <v>7145</v>
      </c>
    </row>
    <row r="150" spans="1:7" ht="15.75">
      <c r="A150" s="37">
        <v>2019</v>
      </c>
      <c r="B150" s="37">
        <v>149</v>
      </c>
      <c r="C150" s="38" t="s">
        <v>151</v>
      </c>
      <c r="D150" s="42">
        <v>2.56</v>
      </c>
      <c r="E150" s="42">
        <v>233</v>
      </c>
      <c r="F150" s="42">
        <v>3501</v>
      </c>
      <c r="G150" s="42">
        <v>6224</v>
      </c>
    </row>
    <row r="151" spans="1:7" ht="15.75">
      <c r="A151" s="37">
        <v>2019</v>
      </c>
      <c r="B151" s="37">
        <v>150</v>
      </c>
      <c r="C151" s="38" t="s">
        <v>152</v>
      </c>
      <c r="D151" s="42">
        <v>2.15</v>
      </c>
      <c r="E151" s="42">
        <v>197</v>
      </c>
      <c r="F151" s="42">
        <v>2948</v>
      </c>
      <c r="G151" s="42">
        <v>5241</v>
      </c>
    </row>
    <row r="152" spans="1:7" ht="15.75">
      <c r="A152" s="37">
        <v>2019</v>
      </c>
      <c r="B152" s="37">
        <v>151</v>
      </c>
      <c r="C152" s="38" t="s">
        <v>153</v>
      </c>
      <c r="D152" s="42">
        <v>2.25</v>
      </c>
      <c r="E152" s="42">
        <v>205</v>
      </c>
      <c r="F152" s="42">
        <v>3074</v>
      </c>
      <c r="G152" s="42">
        <v>5465</v>
      </c>
    </row>
    <row r="153" spans="1:7" ht="15.75">
      <c r="A153" s="37">
        <v>2019</v>
      </c>
      <c r="B153" s="37">
        <v>152</v>
      </c>
      <c r="C153" s="38" t="s">
        <v>154</v>
      </c>
      <c r="D153" s="42">
        <v>2.64</v>
      </c>
      <c r="E153" s="42">
        <v>241</v>
      </c>
      <c r="F153" s="42">
        <v>3610</v>
      </c>
      <c r="G153" s="42">
        <v>6417</v>
      </c>
    </row>
    <row r="154" spans="1:7" ht="15.75">
      <c r="A154" s="37">
        <v>2019</v>
      </c>
      <c r="B154" s="37">
        <v>153</v>
      </c>
      <c r="C154" s="38" t="s">
        <v>155</v>
      </c>
      <c r="D154" s="42">
        <v>2.66</v>
      </c>
      <c r="E154" s="42">
        <v>242</v>
      </c>
      <c r="F154" s="42">
        <v>3636</v>
      </c>
      <c r="G154" s="42">
        <v>6463</v>
      </c>
    </row>
    <row r="155" spans="1:7" ht="15.75">
      <c r="A155" s="37">
        <v>2019</v>
      </c>
      <c r="B155" s="37">
        <v>154</v>
      </c>
      <c r="C155" s="38" t="s">
        <v>156</v>
      </c>
      <c r="D155" s="42">
        <v>2.66</v>
      </c>
      <c r="E155" s="42">
        <v>242</v>
      </c>
      <c r="F155" s="42">
        <v>3636</v>
      </c>
      <c r="G155" s="42">
        <v>6463</v>
      </c>
    </row>
    <row r="156" spans="1:7" ht="15.75">
      <c r="A156" s="37">
        <v>2019</v>
      </c>
      <c r="B156" s="37">
        <v>155</v>
      </c>
      <c r="C156" s="38" t="s">
        <v>157</v>
      </c>
      <c r="D156" s="42">
        <v>2.37</v>
      </c>
      <c r="E156" s="42">
        <v>217</v>
      </c>
      <c r="F156" s="42">
        <v>3248</v>
      </c>
      <c r="G156" s="42">
        <v>5775</v>
      </c>
    </row>
    <row r="157" spans="1:7" ht="15.75">
      <c r="A157" s="37">
        <v>2019</v>
      </c>
      <c r="B157" s="37">
        <v>156</v>
      </c>
      <c r="C157" s="38" t="s">
        <v>158</v>
      </c>
      <c r="D157" s="42">
        <v>2.3</v>
      </c>
      <c r="E157" s="42">
        <v>210</v>
      </c>
      <c r="F157" s="42">
        <v>3147</v>
      </c>
      <c r="G157" s="42">
        <v>5595</v>
      </c>
    </row>
    <row r="158" spans="1:7" ht="15.75">
      <c r="A158" s="37">
        <v>2019</v>
      </c>
      <c r="B158" s="37">
        <v>157</v>
      </c>
      <c r="C158" s="38" t="s">
        <v>159</v>
      </c>
      <c r="D158" s="42">
        <v>2.37</v>
      </c>
      <c r="E158" s="42">
        <v>217</v>
      </c>
      <c r="F158" s="42">
        <v>3248</v>
      </c>
      <c r="G158" s="42">
        <v>5775</v>
      </c>
    </row>
    <row r="159" spans="1:7" ht="15.75">
      <c r="A159" s="37">
        <v>2019</v>
      </c>
      <c r="B159" s="37">
        <v>158</v>
      </c>
      <c r="C159" s="38" t="s">
        <v>160</v>
      </c>
      <c r="D159" s="42">
        <v>2.83</v>
      </c>
      <c r="E159" s="42">
        <v>257</v>
      </c>
      <c r="F159" s="42">
        <v>3859</v>
      </c>
      <c r="G159" s="42">
        <v>6861</v>
      </c>
    </row>
    <row r="160" spans="1:7" ht="15.75">
      <c r="A160" s="37">
        <v>2019</v>
      </c>
      <c r="B160" s="37">
        <v>159</v>
      </c>
      <c r="C160" s="38" t="s">
        <v>161</v>
      </c>
      <c r="D160" s="42">
        <v>2.6</v>
      </c>
      <c r="E160" s="42">
        <v>237</v>
      </c>
      <c r="F160" s="42">
        <v>3556</v>
      </c>
      <c r="G160" s="42">
        <v>6321</v>
      </c>
    </row>
    <row r="161" spans="1:7" ht="15.75">
      <c r="A161" s="37">
        <v>2019</v>
      </c>
      <c r="B161" s="37">
        <v>160</v>
      </c>
      <c r="C161" s="38" t="s">
        <v>162</v>
      </c>
      <c r="D161" s="42">
        <v>2.66</v>
      </c>
      <c r="E161" s="42">
        <v>242</v>
      </c>
      <c r="F161" s="42">
        <v>3636</v>
      </c>
      <c r="G161" s="42">
        <v>6463</v>
      </c>
    </row>
    <row r="162" spans="1:7" ht="15.75">
      <c r="A162" s="37">
        <v>2019</v>
      </c>
      <c r="B162" s="37">
        <v>161</v>
      </c>
      <c r="C162" s="38" t="s">
        <v>163</v>
      </c>
      <c r="D162" s="42">
        <v>2.3</v>
      </c>
      <c r="E162" s="42">
        <v>210</v>
      </c>
      <c r="F162" s="42">
        <v>3149</v>
      </c>
      <c r="G162" s="42">
        <v>5599</v>
      </c>
    </row>
    <row r="163" spans="1:7" ht="15.75">
      <c r="A163" s="37">
        <v>2019</v>
      </c>
      <c r="B163" s="37">
        <v>162</v>
      </c>
      <c r="C163" s="38" t="s">
        <v>164</v>
      </c>
      <c r="D163" s="42">
        <v>2.2</v>
      </c>
      <c r="E163" s="42">
        <v>201</v>
      </c>
      <c r="F163" s="42">
        <v>3018</v>
      </c>
      <c r="G163" s="42">
        <v>5364</v>
      </c>
    </row>
    <row r="164" spans="1:7" ht="15.75">
      <c r="A164" s="37">
        <v>2019</v>
      </c>
      <c r="B164" s="37">
        <v>163</v>
      </c>
      <c r="C164" s="38" t="s">
        <v>165</v>
      </c>
      <c r="D164" s="42">
        <v>2.43</v>
      </c>
      <c r="E164" s="42">
        <v>222</v>
      </c>
      <c r="F164" s="42">
        <v>3326</v>
      </c>
      <c r="G164" s="42">
        <v>5914</v>
      </c>
    </row>
    <row r="165" spans="1:7" ht="15.75">
      <c r="A165" s="37">
        <v>2019</v>
      </c>
      <c r="B165" s="37">
        <v>164</v>
      </c>
      <c r="C165" s="38" t="s">
        <v>166</v>
      </c>
      <c r="D165" s="42">
        <v>2.71</v>
      </c>
      <c r="E165" s="42">
        <v>247</v>
      </c>
      <c r="F165" s="42">
        <v>3709</v>
      </c>
      <c r="G165" s="42">
        <v>6594</v>
      </c>
    </row>
    <row r="166" spans="1:7" ht="15.75">
      <c r="A166" s="37">
        <v>2019</v>
      </c>
      <c r="B166" s="37">
        <v>165</v>
      </c>
      <c r="C166" s="38" t="s">
        <v>167</v>
      </c>
      <c r="D166" s="42">
        <v>2.69</v>
      </c>
      <c r="E166" s="42">
        <v>245</v>
      </c>
      <c r="F166" s="42">
        <v>3681</v>
      </c>
      <c r="G166" s="42">
        <v>6544</v>
      </c>
    </row>
    <row r="167" spans="1:7" ht="15.75">
      <c r="A167" s="37">
        <v>2019</v>
      </c>
      <c r="B167" s="37">
        <v>166</v>
      </c>
      <c r="C167" s="38" t="s">
        <v>168</v>
      </c>
      <c r="D167" s="42">
        <v>3.04</v>
      </c>
      <c r="E167" s="42">
        <v>277</v>
      </c>
      <c r="F167" s="42">
        <v>4154</v>
      </c>
      <c r="G167" s="42">
        <v>7385</v>
      </c>
    </row>
    <row r="168" spans="1:7" ht="15.75">
      <c r="A168" s="37">
        <v>2019</v>
      </c>
      <c r="B168" s="37">
        <v>167</v>
      </c>
      <c r="C168" s="38" t="s">
        <v>169</v>
      </c>
      <c r="D168" s="42">
        <v>2.53</v>
      </c>
      <c r="E168" s="42">
        <v>225</v>
      </c>
      <c r="F168" s="42">
        <v>3371</v>
      </c>
      <c r="G168" s="42">
        <v>5993</v>
      </c>
    </row>
    <row r="169" spans="1:7" ht="15.75">
      <c r="A169" s="37">
        <v>2019</v>
      </c>
      <c r="B169" s="37">
        <v>168</v>
      </c>
      <c r="C169" s="38" t="s">
        <v>170</v>
      </c>
      <c r="D169" s="42">
        <v>2.62</v>
      </c>
      <c r="E169" s="42">
        <v>239</v>
      </c>
      <c r="F169" s="42">
        <v>3581</v>
      </c>
      <c r="G169" s="42">
        <v>6367</v>
      </c>
    </row>
    <row r="170" spans="1:7" ht="15.75">
      <c r="A170" s="37">
        <v>2019</v>
      </c>
      <c r="B170" s="37">
        <v>169</v>
      </c>
      <c r="C170" s="38" t="s">
        <v>171</v>
      </c>
      <c r="D170" s="42">
        <v>2.32</v>
      </c>
      <c r="E170" s="42">
        <v>212</v>
      </c>
      <c r="F170" s="42">
        <v>3178</v>
      </c>
      <c r="G170" s="42">
        <v>5651</v>
      </c>
    </row>
    <row r="171" spans="1:7" ht="15.75">
      <c r="A171" s="37">
        <v>2019</v>
      </c>
      <c r="B171" s="37">
        <v>170</v>
      </c>
      <c r="C171" s="38" t="s">
        <v>172</v>
      </c>
      <c r="D171" s="42">
        <v>2.52</v>
      </c>
      <c r="E171" s="42">
        <v>230</v>
      </c>
      <c r="F171" s="42">
        <v>3447</v>
      </c>
      <c r="G171" s="42">
        <v>6127</v>
      </c>
    </row>
    <row r="172" spans="1:7" ht="15.75">
      <c r="A172" s="37">
        <v>2019</v>
      </c>
      <c r="B172" s="37">
        <v>171</v>
      </c>
      <c r="C172" s="38" t="s">
        <v>173</v>
      </c>
      <c r="D172" s="42">
        <v>2.43</v>
      </c>
      <c r="E172" s="42">
        <v>221</v>
      </c>
      <c r="F172" s="42">
        <v>3320</v>
      </c>
      <c r="G172" s="42">
        <v>5902</v>
      </c>
    </row>
    <row r="173" spans="1:7" ht="15.75">
      <c r="A173" s="37">
        <v>2019</v>
      </c>
      <c r="B173" s="37">
        <v>172</v>
      </c>
      <c r="C173" s="38" t="s">
        <v>174</v>
      </c>
      <c r="D173" s="42">
        <v>2.45</v>
      </c>
      <c r="E173" s="42">
        <v>224</v>
      </c>
      <c r="F173" s="42">
        <v>3360</v>
      </c>
      <c r="G173" s="42">
        <v>5973</v>
      </c>
    </row>
    <row r="174" spans="1:7" ht="15.75">
      <c r="A174" s="37">
        <v>2019</v>
      </c>
      <c r="B174" s="37">
        <v>173</v>
      </c>
      <c r="C174" s="38" t="s">
        <v>175</v>
      </c>
      <c r="D174" s="42">
        <v>2.45</v>
      </c>
      <c r="E174" s="42">
        <v>224</v>
      </c>
      <c r="F174" s="42">
        <v>3354</v>
      </c>
      <c r="G174" s="42">
        <v>5963</v>
      </c>
    </row>
    <row r="175" spans="1:7" ht="15.75">
      <c r="A175" s="37">
        <v>2019</v>
      </c>
      <c r="B175" s="37">
        <v>174</v>
      </c>
      <c r="C175" s="38" t="s">
        <v>176</v>
      </c>
      <c r="D175" s="42">
        <v>2.45</v>
      </c>
      <c r="E175" s="42">
        <v>224</v>
      </c>
      <c r="F175" s="42">
        <v>3354</v>
      </c>
      <c r="G175" s="42">
        <v>5963</v>
      </c>
    </row>
    <row r="176" spans="1:7" ht="15.75">
      <c r="A176" s="37">
        <v>2019</v>
      </c>
      <c r="B176" s="37">
        <v>175</v>
      </c>
      <c r="C176" s="38" t="s">
        <v>177</v>
      </c>
      <c r="D176" s="42">
        <v>2.41</v>
      </c>
      <c r="E176" s="42">
        <v>220</v>
      </c>
      <c r="F176" s="42">
        <v>3293</v>
      </c>
      <c r="G176" s="42">
        <v>5855</v>
      </c>
    </row>
    <row r="177" spans="1:7" ht="15.75">
      <c r="A177" s="37">
        <v>2019</v>
      </c>
      <c r="B177" s="37">
        <v>176</v>
      </c>
      <c r="C177" s="38" t="s">
        <v>178</v>
      </c>
      <c r="D177" s="42">
        <v>2.29</v>
      </c>
      <c r="E177" s="42">
        <v>209</v>
      </c>
      <c r="F177" s="42">
        <v>3131</v>
      </c>
      <c r="G177" s="42">
        <v>5566</v>
      </c>
    </row>
    <row r="178" spans="1:7" ht="15.75">
      <c r="A178" s="37">
        <v>2019</v>
      </c>
      <c r="B178" s="37">
        <v>177</v>
      </c>
      <c r="C178" s="38" t="s">
        <v>179</v>
      </c>
      <c r="D178" s="42">
        <v>2.71</v>
      </c>
      <c r="E178" s="42">
        <v>247</v>
      </c>
      <c r="F178" s="42">
        <v>3709</v>
      </c>
      <c r="G178" s="42">
        <v>6594</v>
      </c>
    </row>
    <row r="179" spans="1:7" ht="15.75">
      <c r="A179" s="37">
        <v>2019</v>
      </c>
      <c r="B179" s="37">
        <v>178</v>
      </c>
      <c r="C179" s="38" t="s">
        <v>180</v>
      </c>
      <c r="D179" s="42">
        <v>2.32</v>
      </c>
      <c r="E179" s="42">
        <v>211</v>
      </c>
      <c r="F179" s="42">
        <v>3172</v>
      </c>
      <c r="G179" s="42">
        <v>5638</v>
      </c>
    </row>
    <row r="180" spans="1:7" ht="15.75">
      <c r="A180" s="37">
        <v>2019</v>
      </c>
      <c r="B180" s="37">
        <v>179</v>
      </c>
      <c r="C180" s="38" t="s">
        <v>181</v>
      </c>
      <c r="D180" s="42">
        <v>2.36</v>
      </c>
      <c r="E180" s="42">
        <v>215</v>
      </c>
      <c r="F180" s="42">
        <v>3228</v>
      </c>
      <c r="G180" s="42">
        <v>5738</v>
      </c>
    </row>
    <row r="181" spans="1:7" ht="15.75">
      <c r="A181" s="37">
        <v>2019</v>
      </c>
      <c r="B181" s="37">
        <v>180</v>
      </c>
      <c r="C181" s="38" t="s">
        <v>182</v>
      </c>
      <c r="D181" s="42">
        <v>2.31</v>
      </c>
      <c r="E181" s="42">
        <v>210</v>
      </c>
      <c r="F181" s="42">
        <v>3154</v>
      </c>
      <c r="G181" s="42">
        <v>5607</v>
      </c>
    </row>
    <row r="182" spans="1:7" ht="15.75">
      <c r="A182" s="37">
        <v>2019</v>
      </c>
      <c r="B182" s="37">
        <v>181</v>
      </c>
      <c r="C182" s="38" t="s">
        <v>183</v>
      </c>
      <c r="D182" s="42">
        <v>2.62</v>
      </c>
      <c r="E182" s="42">
        <v>239</v>
      </c>
      <c r="F182" s="42">
        <v>3581</v>
      </c>
      <c r="G182" s="42">
        <v>6366</v>
      </c>
    </row>
    <row r="183" spans="1:7" ht="15.75">
      <c r="A183" s="37">
        <v>2019</v>
      </c>
      <c r="B183" s="37">
        <v>182</v>
      </c>
      <c r="C183" s="38" t="s">
        <v>184</v>
      </c>
      <c r="D183" s="42">
        <v>2.34</v>
      </c>
      <c r="E183" s="42">
        <v>214</v>
      </c>
      <c r="F183" s="42">
        <v>3207</v>
      </c>
      <c r="G183" s="42">
        <v>5701</v>
      </c>
    </row>
    <row r="184" spans="1:7" ht="15.75">
      <c r="A184" s="37">
        <v>2019</v>
      </c>
      <c r="B184" s="37">
        <v>183</v>
      </c>
      <c r="C184" s="38" t="s">
        <v>185</v>
      </c>
      <c r="D184" s="42">
        <v>2.41</v>
      </c>
      <c r="E184" s="42">
        <v>220</v>
      </c>
      <c r="F184" s="42">
        <v>3293</v>
      </c>
      <c r="G184" s="42">
        <v>5855</v>
      </c>
    </row>
    <row r="185" spans="1:7" ht="15.75">
      <c r="A185" s="37">
        <v>2019</v>
      </c>
      <c r="B185" s="37">
        <v>184</v>
      </c>
      <c r="C185" s="38" t="s">
        <v>186</v>
      </c>
      <c r="D185" s="42">
        <v>2.26</v>
      </c>
      <c r="E185" s="42">
        <v>206</v>
      </c>
      <c r="F185" s="42">
        <v>3096</v>
      </c>
      <c r="G185" s="42">
        <v>5503</v>
      </c>
    </row>
    <row r="186" spans="1:7" ht="15.75">
      <c r="A186" s="37">
        <v>2019</v>
      </c>
      <c r="B186" s="37">
        <v>185</v>
      </c>
      <c r="C186" s="38" t="s">
        <v>187</v>
      </c>
      <c r="D186" s="42">
        <v>2.66</v>
      </c>
      <c r="E186" s="42">
        <v>242</v>
      </c>
      <c r="F186" s="42">
        <v>3636</v>
      </c>
      <c r="G186" s="42">
        <v>6463</v>
      </c>
    </row>
    <row r="187" spans="1:7" ht="15.75">
      <c r="A187" s="37">
        <v>2019</v>
      </c>
      <c r="B187" s="37">
        <v>186</v>
      </c>
      <c r="C187" s="38" t="s">
        <v>188</v>
      </c>
      <c r="D187" s="42">
        <v>2.71</v>
      </c>
      <c r="E187" s="42">
        <v>247</v>
      </c>
      <c r="F187" s="42">
        <v>3709</v>
      </c>
      <c r="G187" s="42">
        <v>6594</v>
      </c>
    </row>
    <row r="188" spans="1:7" ht="15.75">
      <c r="A188" s="37">
        <v>2019</v>
      </c>
      <c r="B188" s="37">
        <v>187</v>
      </c>
      <c r="C188" s="38" t="s">
        <v>189</v>
      </c>
      <c r="D188" s="42">
        <v>2.55</v>
      </c>
      <c r="E188" s="42">
        <v>233</v>
      </c>
      <c r="F188" s="42">
        <v>3497</v>
      </c>
      <c r="G188" s="42">
        <v>6217</v>
      </c>
    </row>
    <row r="189" spans="1:7" ht="15.75">
      <c r="A189" s="37">
        <v>2019</v>
      </c>
      <c r="B189" s="37">
        <v>188</v>
      </c>
      <c r="C189" s="38" t="s">
        <v>190</v>
      </c>
      <c r="D189" s="42">
        <v>2.44</v>
      </c>
      <c r="E189" s="42">
        <v>223</v>
      </c>
      <c r="F189" s="42">
        <v>3340</v>
      </c>
      <c r="G189" s="42">
        <v>5937</v>
      </c>
    </row>
    <row r="190" spans="1:7" ht="15.75">
      <c r="A190" s="37">
        <v>2019</v>
      </c>
      <c r="B190" s="37">
        <v>189</v>
      </c>
      <c r="C190" s="38" t="s">
        <v>191</v>
      </c>
      <c r="D190" s="42">
        <v>2.62</v>
      </c>
      <c r="E190" s="42">
        <v>239</v>
      </c>
      <c r="F190" s="42">
        <v>3580</v>
      </c>
      <c r="G190" s="42">
        <v>6365</v>
      </c>
    </row>
    <row r="191" spans="1:7" ht="15.75">
      <c r="A191" s="37">
        <v>2019</v>
      </c>
      <c r="B191" s="37">
        <v>190</v>
      </c>
      <c r="C191" s="38" t="s">
        <v>192</v>
      </c>
      <c r="D191" s="42">
        <v>2.65</v>
      </c>
      <c r="E191" s="42">
        <v>242</v>
      </c>
      <c r="F191" s="42">
        <v>3626</v>
      </c>
      <c r="G191" s="42">
        <v>6447</v>
      </c>
    </row>
    <row r="192" spans="1:7" ht="15.75">
      <c r="A192" s="37">
        <v>2019</v>
      </c>
      <c r="B192" s="37">
        <v>191</v>
      </c>
      <c r="C192" s="38" t="s">
        <v>193</v>
      </c>
      <c r="D192" s="42">
        <v>2.27</v>
      </c>
      <c r="E192" s="42">
        <v>207</v>
      </c>
      <c r="F192" s="42">
        <v>3107</v>
      </c>
      <c r="G192" s="42">
        <v>5523</v>
      </c>
    </row>
    <row r="193" spans="1:7" ht="15.75">
      <c r="A193" s="37">
        <v>2019</v>
      </c>
      <c r="B193" s="37">
        <v>192</v>
      </c>
      <c r="C193" s="38" t="s">
        <v>194</v>
      </c>
      <c r="D193" s="42">
        <v>2.68</v>
      </c>
      <c r="E193" s="42">
        <v>244</v>
      </c>
      <c r="F193" s="42">
        <v>3661</v>
      </c>
      <c r="G193" s="42">
        <v>6508</v>
      </c>
    </row>
    <row r="194" spans="1:7" ht="15.75">
      <c r="A194" s="37">
        <v>2019</v>
      </c>
      <c r="B194" s="37">
        <v>193</v>
      </c>
      <c r="C194" s="38" t="s">
        <v>195</v>
      </c>
      <c r="D194" s="42">
        <v>2.67</v>
      </c>
      <c r="E194" s="42">
        <v>244</v>
      </c>
      <c r="F194" s="42">
        <v>3662</v>
      </c>
      <c r="G194" s="42">
        <v>6510</v>
      </c>
    </row>
    <row r="195" spans="1:7" ht="15.75">
      <c r="A195" s="37">
        <v>2019</v>
      </c>
      <c r="B195" s="37">
        <v>194</v>
      </c>
      <c r="C195" s="38" t="s">
        <v>196</v>
      </c>
      <c r="D195" s="42">
        <v>2.69</v>
      </c>
      <c r="E195" s="42">
        <v>245</v>
      </c>
      <c r="F195" s="42">
        <v>3681</v>
      </c>
      <c r="G195" s="42">
        <v>6544</v>
      </c>
    </row>
    <row r="196" spans="1:7" ht="15.75">
      <c r="A196" s="37">
        <v>2019</v>
      </c>
      <c r="B196" s="37">
        <v>195</v>
      </c>
      <c r="C196" s="38" t="s">
        <v>197</v>
      </c>
      <c r="D196" s="42">
        <v>2.47</v>
      </c>
      <c r="E196" s="42">
        <v>226</v>
      </c>
      <c r="F196" s="42">
        <v>3386</v>
      </c>
      <c r="G196" s="42">
        <v>6020</v>
      </c>
    </row>
    <row r="197" spans="1:7" ht="15.75">
      <c r="A197" s="37">
        <v>2019</v>
      </c>
      <c r="B197" s="37">
        <v>196</v>
      </c>
      <c r="C197" s="38" t="s">
        <v>198</v>
      </c>
      <c r="D197" s="42">
        <v>2.67</v>
      </c>
      <c r="E197" s="42">
        <v>244</v>
      </c>
      <c r="F197" s="42">
        <v>3656</v>
      </c>
      <c r="G197" s="42">
        <v>6500</v>
      </c>
    </row>
    <row r="198" spans="1:7" ht="15.75">
      <c r="A198" s="37">
        <v>2019</v>
      </c>
      <c r="B198" s="37">
        <v>197</v>
      </c>
      <c r="C198" s="38" t="s">
        <v>199</v>
      </c>
      <c r="D198" s="42">
        <v>2.34</v>
      </c>
      <c r="E198" s="42">
        <v>213</v>
      </c>
      <c r="F198" s="42">
        <v>3198</v>
      </c>
      <c r="G198" s="42">
        <v>5686</v>
      </c>
    </row>
    <row r="199" spans="1:7" ht="15.75">
      <c r="A199" s="37">
        <v>2019</v>
      </c>
      <c r="B199" s="37">
        <v>198</v>
      </c>
      <c r="C199" s="38" t="s">
        <v>200</v>
      </c>
      <c r="D199" s="42">
        <v>2.25</v>
      </c>
      <c r="E199" s="42">
        <v>205</v>
      </c>
      <c r="F199" s="42">
        <v>3074</v>
      </c>
      <c r="G199" s="42">
        <v>5465</v>
      </c>
    </row>
    <row r="200" spans="1:7" ht="15.75">
      <c r="A200" s="37">
        <v>2019</v>
      </c>
      <c r="B200" s="37">
        <v>199</v>
      </c>
      <c r="C200" s="38" t="s">
        <v>201</v>
      </c>
      <c r="D200" s="42">
        <v>2</v>
      </c>
      <c r="E200" s="42">
        <v>182</v>
      </c>
      <c r="F200" s="42">
        <v>2735</v>
      </c>
      <c r="G200" s="42">
        <v>4862</v>
      </c>
    </row>
    <row r="201" spans="1:7" ht="15.75">
      <c r="A201" s="37">
        <v>2019</v>
      </c>
      <c r="B201" s="37">
        <v>200</v>
      </c>
      <c r="C201" s="38" t="s">
        <v>202</v>
      </c>
      <c r="D201" s="42">
        <v>2.43</v>
      </c>
      <c r="E201" s="42">
        <v>215</v>
      </c>
      <c r="F201" s="42">
        <v>3220</v>
      </c>
      <c r="G201" s="42">
        <v>5725</v>
      </c>
    </row>
    <row r="202" spans="1:7" ht="15.75">
      <c r="A202" s="37">
        <v>2019</v>
      </c>
      <c r="B202" s="37">
        <v>201</v>
      </c>
      <c r="C202" s="38" t="s">
        <v>203</v>
      </c>
      <c r="D202" s="42">
        <v>2.22</v>
      </c>
      <c r="E202" s="42">
        <v>202</v>
      </c>
      <c r="F202" s="42">
        <v>3035</v>
      </c>
      <c r="G202" s="42">
        <v>5396</v>
      </c>
    </row>
    <row r="203" spans="1:7" ht="15.75">
      <c r="A203" s="37">
        <v>2019</v>
      </c>
      <c r="B203" s="37">
        <v>202</v>
      </c>
      <c r="C203" s="38" t="s">
        <v>204</v>
      </c>
      <c r="D203" s="42">
        <v>2.86</v>
      </c>
      <c r="E203" s="42">
        <v>261</v>
      </c>
      <c r="F203" s="42">
        <v>3909</v>
      </c>
      <c r="G203" s="42">
        <v>6950</v>
      </c>
    </row>
    <row r="204" spans="1:7" ht="15.75">
      <c r="A204" s="37">
        <v>2019</v>
      </c>
      <c r="B204" s="37">
        <v>203</v>
      </c>
      <c r="C204" s="38" t="s">
        <v>205</v>
      </c>
      <c r="D204" s="42">
        <v>2.55</v>
      </c>
      <c r="E204" s="42">
        <v>233</v>
      </c>
      <c r="F204" s="42">
        <v>3497</v>
      </c>
      <c r="G204" s="42">
        <v>6217</v>
      </c>
    </row>
    <row r="205" spans="1:7" ht="15.75">
      <c r="A205" s="37">
        <v>2019</v>
      </c>
      <c r="B205" s="37">
        <v>204</v>
      </c>
      <c r="C205" s="38" t="s">
        <v>206</v>
      </c>
      <c r="D205" s="42">
        <v>2.45</v>
      </c>
      <c r="E205" s="42">
        <v>223</v>
      </c>
      <c r="F205" s="42">
        <v>3352</v>
      </c>
      <c r="G205" s="42">
        <v>5959</v>
      </c>
    </row>
    <row r="206" spans="1:7" ht="15.75">
      <c r="A206" s="37">
        <v>2019</v>
      </c>
      <c r="B206" s="37">
        <v>205</v>
      </c>
      <c r="C206" s="38" t="s">
        <v>207</v>
      </c>
      <c r="D206" s="42">
        <v>3.05</v>
      </c>
      <c r="E206" s="42">
        <v>279</v>
      </c>
      <c r="F206" s="42">
        <v>4180</v>
      </c>
      <c r="G206" s="42">
        <v>7430</v>
      </c>
    </row>
    <row r="207" spans="1:7" ht="15.75">
      <c r="A207" s="37">
        <v>2019</v>
      </c>
      <c r="B207" s="37">
        <v>206</v>
      </c>
      <c r="C207" s="38" t="s">
        <v>208</v>
      </c>
      <c r="D207" s="42">
        <v>2.34</v>
      </c>
      <c r="E207" s="42">
        <v>214</v>
      </c>
      <c r="F207" s="42">
        <v>3206</v>
      </c>
      <c r="G207" s="42">
        <v>5700</v>
      </c>
    </row>
    <row r="208" spans="1:7" ht="15.75">
      <c r="A208" s="37">
        <v>2019</v>
      </c>
      <c r="B208" s="37">
        <v>207</v>
      </c>
      <c r="C208" s="38" t="s">
        <v>209</v>
      </c>
      <c r="D208" s="42">
        <v>2.69</v>
      </c>
      <c r="E208" s="42">
        <v>246</v>
      </c>
      <c r="F208" s="42">
        <v>3686</v>
      </c>
      <c r="G208" s="42">
        <v>6553</v>
      </c>
    </row>
    <row r="209" spans="1:7" ht="15.75">
      <c r="A209" s="37">
        <v>2019</v>
      </c>
      <c r="B209" s="37">
        <v>208</v>
      </c>
      <c r="C209" s="38" t="s">
        <v>210</v>
      </c>
      <c r="D209" s="42">
        <v>2.43</v>
      </c>
      <c r="E209" s="42">
        <v>222</v>
      </c>
      <c r="F209" s="42">
        <v>3326</v>
      </c>
      <c r="G209" s="42">
        <v>5913</v>
      </c>
    </row>
    <row r="210" spans="1:7" ht="15.75">
      <c r="A210" s="37">
        <v>2019</v>
      </c>
      <c r="B210" s="37">
        <v>209</v>
      </c>
      <c r="C210" s="38" t="s">
        <v>211</v>
      </c>
      <c r="D210" s="42">
        <v>2.43</v>
      </c>
      <c r="E210" s="42">
        <v>222</v>
      </c>
      <c r="F210" s="42">
        <v>3326</v>
      </c>
      <c r="G210" s="42">
        <v>5913</v>
      </c>
    </row>
    <row r="211" spans="1:7" ht="15.75">
      <c r="A211" s="37">
        <v>2019</v>
      </c>
      <c r="B211" s="37">
        <v>210</v>
      </c>
      <c r="C211" s="38" t="s">
        <v>212</v>
      </c>
      <c r="D211" s="42">
        <v>2.75</v>
      </c>
      <c r="E211" s="42">
        <v>251</v>
      </c>
      <c r="F211" s="42">
        <v>3767</v>
      </c>
      <c r="G211" s="42">
        <v>6698</v>
      </c>
    </row>
    <row r="212" spans="1:7" ht="15.75">
      <c r="A212" s="37">
        <v>2019</v>
      </c>
      <c r="B212" s="37">
        <v>211</v>
      </c>
      <c r="C212" s="38" t="s">
        <v>213</v>
      </c>
      <c r="D212" s="42">
        <v>2.56</v>
      </c>
      <c r="E212" s="42">
        <v>234</v>
      </c>
      <c r="F212" s="42">
        <v>3506</v>
      </c>
      <c r="G212" s="42">
        <v>6233</v>
      </c>
    </row>
    <row r="213" spans="1:7" ht="15.75">
      <c r="A213" s="37">
        <v>2019</v>
      </c>
      <c r="B213" s="37">
        <v>212</v>
      </c>
      <c r="C213" s="38" t="s">
        <v>214</v>
      </c>
      <c r="D213" s="42">
        <v>3.22</v>
      </c>
      <c r="E213" s="42">
        <v>293</v>
      </c>
      <c r="F213" s="42">
        <v>4402</v>
      </c>
      <c r="G213" s="42">
        <v>7826</v>
      </c>
    </row>
    <row r="214" spans="1:7" ht="15.75">
      <c r="A214" s="37">
        <v>2019</v>
      </c>
      <c r="B214" s="37">
        <v>213</v>
      </c>
      <c r="C214" s="38" t="s">
        <v>215</v>
      </c>
      <c r="D214" s="42">
        <v>3.01</v>
      </c>
      <c r="E214" s="42">
        <v>267</v>
      </c>
      <c r="F214" s="42">
        <v>4009</v>
      </c>
      <c r="G214" s="42">
        <v>7127</v>
      </c>
    </row>
    <row r="215" spans="1:7" ht="15.75">
      <c r="A215" s="37">
        <v>2019</v>
      </c>
      <c r="B215" s="37">
        <v>214</v>
      </c>
      <c r="C215" s="38" t="s">
        <v>216</v>
      </c>
      <c r="D215" s="42">
        <v>2.71</v>
      </c>
      <c r="E215" s="42">
        <v>248</v>
      </c>
      <c r="F215" s="42">
        <v>3715</v>
      </c>
      <c r="G215" s="42">
        <v>6604</v>
      </c>
    </row>
    <row r="216" spans="1:7" ht="15.75">
      <c r="A216" s="37">
        <v>2019</v>
      </c>
      <c r="B216" s="37">
        <v>215</v>
      </c>
      <c r="C216" s="38" t="s">
        <v>217</v>
      </c>
      <c r="D216" s="42">
        <v>2.61</v>
      </c>
      <c r="E216" s="42">
        <v>241</v>
      </c>
      <c r="F216" s="42">
        <v>3619</v>
      </c>
      <c r="G216" s="42">
        <v>6433</v>
      </c>
    </row>
    <row r="217" spans="1:7" ht="15.75">
      <c r="A217" s="37">
        <v>2019</v>
      </c>
      <c r="B217" s="37">
        <v>216</v>
      </c>
      <c r="C217" s="38" t="s">
        <v>218</v>
      </c>
      <c r="D217" s="42">
        <v>2.55</v>
      </c>
      <c r="E217" s="42">
        <v>233</v>
      </c>
      <c r="F217" s="42">
        <v>3497</v>
      </c>
      <c r="G217" s="42">
        <v>6217</v>
      </c>
    </row>
    <row r="218" spans="1:7" ht="15.75">
      <c r="A218" s="37">
        <v>2019</v>
      </c>
      <c r="B218" s="37">
        <v>217</v>
      </c>
      <c r="C218" s="38" t="s">
        <v>219</v>
      </c>
      <c r="D218" s="42">
        <v>2.75</v>
      </c>
      <c r="E218" s="42">
        <v>251</v>
      </c>
      <c r="F218" s="42">
        <v>3768</v>
      </c>
      <c r="G218" s="42">
        <v>6698</v>
      </c>
    </row>
    <row r="219" spans="1:7" ht="15.75">
      <c r="A219" s="37">
        <v>2019</v>
      </c>
      <c r="B219" s="37">
        <v>218</v>
      </c>
      <c r="C219" s="38" t="s">
        <v>220</v>
      </c>
      <c r="D219" s="42">
        <v>2.83</v>
      </c>
      <c r="E219" s="42">
        <v>258</v>
      </c>
      <c r="F219" s="42">
        <v>3870</v>
      </c>
      <c r="G219" s="42">
        <v>6880</v>
      </c>
    </row>
    <row r="220" spans="1:7" ht="15.75">
      <c r="A220" s="37">
        <v>2019</v>
      </c>
      <c r="B220" s="37">
        <v>219</v>
      </c>
      <c r="C220" s="38" t="s">
        <v>221</v>
      </c>
      <c r="D220" s="42">
        <v>2.71</v>
      </c>
      <c r="E220" s="42">
        <v>248</v>
      </c>
      <c r="F220" s="42">
        <v>3715</v>
      </c>
      <c r="G220" s="42">
        <v>6604</v>
      </c>
    </row>
    <row r="221" spans="1:7" ht="15.75">
      <c r="A221" s="37">
        <v>2019</v>
      </c>
      <c r="B221" s="37">
        <v>220</v>
      </c>
      <c r="C221" s="38" t="s">
        <v>222</v>
      </c>
      <c r="D221" s="42">
        <v>2.28</v>
      </c>
      <c r="E221" s="42">
        <v>208</v>
      </c>
      <c r="F221" s="42">
        <v>3119</v>
      </c>
      <c r="G221" s="42">
        <v>5545</v>
      </c>
    </row>
    <row r="222" spans="1:7" ht="15.75">
      <c r="A222" s="37">
        <v>2019</v>
      </c>
      <c r="B222" s="37">
        <v>221</v>
      </c>
      <c r="C222" s="38" t="s">
        <v>223</v>
      </c>
      <c r="D222" s="42">
        <v>2.71</v>
      </c>
      <c r="E222" s="42">
        <v>248</v>
      </c>
      <c r="F222" s="42">
        <v>3715</v>
      </c>
      <c r="G222" s="42">
        <v>6604</v>
      </c>
    </row>
    <row r="223" spans="1:7" ht="15.75">
      <c r="A223" s="37">
        <v>2019</v>
      </c>
      <c r="B223" s="37">
        <v>222</v>
      </c>
      <c r="C223" s="38" t="s">
        <v>224</v>
      </c>
      <c r="D223" s="42">
        <v>2.79</v>
      </c>
      <c r="E223" s="42">
        <v>255</v>
      </c>
      <c r="F223" s="42">
        <v>3818</v>
      </c>
      <c r="G223" s="42">
        <v>6788</v>
      </c>
    </row>
    <row r="224" spans="1:7" ht="15.75">
      <c r="A224" s="37">
        <v>2019</v>
      </c>
      <c r="B224" s="37">
        <v>223</v>
      </c>
      <c r="C224" s="38" t="s">
        <v>225</v>
      </c>
      <c r="D224" s="42">
        <v>2.5</v>
      </c>
      <c r="E224" s="42">
        <v>228</v>
      </c>
      <c r="F224" s="42">
        <v>3422</v>
      </c>
      <c r="G224" s="42">
        <v>6083</v>
      </c>
    </row>
    <row r="225" spans="1:7" ht="15.75">
      <c r="A225" s="37">
        <v>2019</v>
      </c>
      <c r="B225" s="37">
        <v>224</v>
      </c>
      <c r="C225" s="38" t="s">
        <v>226</v>
      </c>
      <c r="D225" s="42">
        <v>2.98</v>
      </c>
      <c r="E225" s="42">
        <v>272</v>
      </c>
      <c r="F225" s="42">
        <v>4081</v>
      </c>
      <c r="G225" s="42">
        <v>7256</v>
      </c>
    </row>
    <row r="226" spans="1:7" ht="15.75">
      <c r="A226" s="37">
        <v>2019</v>
      </c>
      <c r="B226" s="37">
        <v>225</v>
      </c>
      <c r="C226" s="38" t="s">
        <v>227</v>
      </c>
      <c r="D226" s="42">
        <v>2.51</v>
      </c>
      <c r="E226" s="42">
        <v>231</v>
      </c>
      <c r="F226" s="42">
        <v>3469</v>
      </c>
      <c r="G226" s="42">
        <v>6168</v>
      </c>
    </row>
    <row r="227" spans="1:7" ht="15.75">
      <c r="A227" s="37">
        <v>2019</v>
      </c>
      <c r="B227" s="37">
        <v>226</v>
      </c>
      <c r="C227" s="38" t="s">
        <v>228</v>
      </c>
      <c r="D227" s="42">
        <v>2.45</v>
      </c>
      <c r="E227" s="42">
        <v>224</v>
      </c>
      <c r="F227" s="42">
        <v>3360</v>
      </c>
      <c r="G227" s="42">
        <v>5973</v>
      </c>
    </row>
    <row r="228" spans="1:7" ht="15.75">
      <c r="A228" s="37">
        <v>2019</v>
      </c>
      <c r="B228" s="37">
        <v>227</v>
      </c>
      <c r="C228" s="38" t="s">
        <v>229</v>
      </c>
      <c r="D228" s="42">
        <v>3.22</v>
      </c>
      <c r="E228" s="42">
        <v>293</v>
      </c>
      <c r="F228" s="42">
        <v>4402</v>
      </c>
      <c r="G228" s="42">
        <v>7826</v>
      </c>
    </row>
    <row r="229" spans="1:7" ht="15.75">
      <c r="A229" s="37">
        <v>2019</v>
      </c>
      <c r="B229" s="37">
        <v>228</v>
      </c>
      <c r="C229" s="38" t="s">
        <v>230</v>
      </c>
      <c r="D229" s="42">
        <v>2.31</v>
      </c>
      <c r="E229" s="42">
        <v>210</v>
      </c>
      <c r="F229" s="42">
        <v>3156</v>
      </c>
      <c r="G229" s="42">
        <v>5610</v>
      </c>
    </row>
    <row r="230" spans="1:7" ht="15.75">
      <c r="A230" s="37">
        <v>2019</v>
      </c>
      <c r="B230" s="37">
        <v>229</v>
      </c>
      <c r="C230" s="38" t="s">
        <v>231</v>
      </c>
      <c r="D230" s="42">
        <v>2.42</v>
      </c>
      <c r="E230" s="42">
        <v>221</v>
      </c>
      <c r="F230" s="42">
        <v>3317</v>
      </c>
      <c r="G230" s="42">
        <v>5897</v>
      </c>
    </row>
    <row r="231" spans="1:7" ht="15.75">
      <c r="A231" s="37">
        <v>2019</v>
      </c>
      <c r="B231" s="37">
        <v>230</v>
      </c>
      <c r="C231" s="38" t="s">
        <v>232</v>
      </c>
      <c r="D231" s="42">
        <v>2.36</v>
      </c>
      <c r="E231" s="42">
        <v>216</v>
      </c>
      <c r="F231" s="42">
        <v>3235</v>
      </c>
      <c r="G231" s="42">
        <v>5751</v>
      </c>
    </row>
    <row r="232" spans="1:7" ht="15.75">
      <c r="A232" s="37">
        <v>2019</v>
      </c>
      <c r="B232" s="37">
        <v>231</v>
      </c>
      <c r="C232" s="38" t="s">
        <v>233</v>
      </c>
      <c r="D232" s="42">
        <v>2.89</v>
      </c>
      <c r="E232" s="42">
        <v>264</v>
      </c>
      <c r="F232" s="42">
        <v>3956</v>
      </c>
      <c r="G232" s="42">
        <v>7032</v>
      </c>
    </row>
    <row r="233" spans="1:7" ht="15.75">
      <c r="A233" s="37">
        <v>2019</v>
      </c>
      <c r="B233" s="37">
        <v>232</v>
      </c>
      <c r="C233" s="38" t="s">
        <v>234</v>
      </c>
      <c r="D233" s="42">
        <v>2.07</v>
      </c>
      <c r="E233" s="42">
        <v>185</v>
      </c>
      <c r="F233" s="42">
        <v>2777</v>
      </c>
      <c r="G233" s="42">
        <v>4937</v>
      </c>
    </row>
    <row r="234" spans="1:7" ht="15.75">
      <c r="A234" s="37">
        <v>2019</v>
      </c>
      <c r="B234" s="37">
        <v>233</v>
      </c>
      <c r="C234" s="38" t="s">
        <v>235</v>
      </c>
      <c r="D234" s="42">
        <v>2.56</v>
      </c>
      <c r="E234" s="42">
        <v>233</v>
      </c>
      <c r="F234" s="42">
        <v>3501</v>
      </c>
      <c r="G234" s="42">
        <v>6223</v>
      </c>
    </row>
    <row r="235" spans="1:7" ht="15.75">
      <c r="A235" s="37">
        <v>2019</v>
      </c>
      <c r="B235" s="37">
        <v>234</v>
      </c>
      <c r="C235" s="38" t="s">
        <v>236</v>
      </c>
      <c r="D235" s="42">
        <v>2.37</v>
      </c>
      <c r="E235" s="42">
        <v>217</v>
      </c>
      <c r="F235" s="42">
        <v>3248</v>
      </c>
      <c r="G235" s="42">
        <v>5775</v>
      </c>
    </row>
    <row r="236" spans="1:7" ht="15.75">
      <c r="A236" s="37">
        <v>2019</v>
      </c>
      <c r="B236" s="37">
        <v>235</v>
      </c>
      <c r="C236" s="38" t="s">
        <v>237</v>
      </c>
      <c r="D236" s="42">
        <v>2.29</v>
      </c>
      <c r="E236" s="42">
        <v>209</v>
      </c>
      <c r="F236" s="42">
        <v>3142</v>
      </c>
      <c r="G236" s="42">
        <v>5585</v>
      </c>
    </row>
    <row r="237" spans="1:7" ht="15.75">
      <c r="A237" s="37">
        <v>2019</v>
      </c>
      <c r="B237" s="37">
        <v>236</v>
      </c>
      <c r="C237" s="38" t="s">
        <v>238</v>
      </c>
      <c r="D237" s="42">
        <v>2.71</v>
      </c>
      <c r="E237" s="42">
        <v>247</v>
      </c>
      <c r="F237" s="42">
        <v>3709</v>
      </c>
      <c r="G237" s="42">
        <v>6594</v>
      </c>
    </row>
    <row r="238" spans="1:7" ht="15.75">
      <c r="A238" s="37">
        <v>2019</v>
      </c>
      <c r="B238" s="37">
        <v>237</v>
      </c>
      <c r="C238" s="38" t="s">
        <v>239</v>
      </c>
      <c r="D238" s="42">
        <v>2.34</v>
      </c>
      <c r="E238" s="42">
        <v>214</v>
      </c>
      <c r="F238" s="42">
        <v>3207</v>
      </c>
      <c r="G238" s="42">
        <v>5701</v>
      </c>
    </row>
    <row r="239" spans="1:7" ht="15.75">
      <c r="A239" s="37">
        <v>2019</v>
      </c>
      <c r="B239" s="37">
        <v>238</v>
      </c>
      <c r="C239" s="38" t="s">
        <v>240</v>
      </c>
      <c r="D239" s="42">
        <v>2.25</v>
      </c>
      <c r="E239" s="42">
        <v>205</v>
      </c>
      <c r="F239" s="42">
        <v>3074</v>
      </c>
      <c r="G239" s="42">
        <v>5465</v>
      </c>
    </row>
    <row r="240" spans="1:7" ht="15.75">
      <c r="A240" s="37">
        <v>2019</v>
      </c>
      <c r="B240" s="37">
        <v>239</v>
      </c>
      <c r="C240" s="38" t="s">
        <v>241</v>
      </c>
      <c r="D240" s="42">
        <v>2.79</v>
      </c>
      <c r="E240" s="42">
        <v>254</v>
      </c>
      <c r="F240" s="42">
        <v>3816</v>
      </c>
      <c r="G240" s="42">
        <v>6784</v>
      </c>
    </row>
    <row r="241" spans="1:7" ht="15.75">
      <c r="A241" s="37">
        <v>2019</v>
      </c>
      <c r="B241" s="37">
        <v>240</v>
      </c>
      <c r="C241" s="38" t="s">
        <v>242</v>
      </c>
      <c r="D241" s="42">
        <v>2.37</v>
      </c>
      <c r="E241" s="42">
        <v>216</v>
      </c>
      <c r="F241" s="42">
        <v>3242</v>
      </c>
      <c r="G241" s="42">
        <v>5763</v>
      </c>
    </row>
    <row r="242" spans="1:7" ht="15.75">
      <c r="A242" s="37">
        <v>2019</v>
      </c>
      <c r="B242" s="37">
        <v>241</v>
      </c>
      <c r="C242" s="38" t="s">
        <v>243</v>
      </c>
      <c r="D242" s="42">
        <v>2.41</v>
      </c>
      <c r="E242" s="42">
        <v>220</v>
      </c>
      <c r="F242" s="42">
        <v>3293</v>
      </c>
      <c r="G242" s="42">
        <v>5855</v>
      </c>
    </row>
    <row r="243" spans="1:7" ht="15.75">
      <c r="A243" s="37">
        <v>2019</v>
      </c>
      <c r="B243" s="37">
        <v>242</v>
      </c>
      <c r="C243" s="38" t="s">
        <v>244</v>
      </c>
      <c r="D243" s="42">
        <v>2.79</v>
      </c>
      <c r="E243" s="42">
        <v>254</v>
      </c>
      <c r="F243" s="42">
        <v>3816</v>
      </c>
      <c r="G243" s="42">
        <v>6784</v>
      </c>
    </row>
    <row r="244" spans="1:7" ht="15.75">
      <c r="A244" s="37">
        <v>2019</v>
      </c>
      <c r="B244" s="37">
        <v>243</v>
      </c>
      <c r="C244" s="38" t="s">
        <v>245</v>
      </c>
      <c r="D244" s="42">
        <v>2.64</v>
      </c>
      <c r="E244" s="42">
        <v>241</v>
      </c>
      <c r="F244" s="42">
        <v>3610</v>
      </c>
      <c r="G244" s="42">
        <v>6418</v>
      </c>
    </row>
    <row r="245" spans="1:7" ht="15.75">
      <c r="A245" s="37">
        <v>2019</v>
      </c>
      <c r="B245" s="37">
        <v>244</v>
      </c>
      <c r="C245" s="38" t="s">
        <v>246</v>
      </c>
      <c r="D245" s="42">
        <v>2.29</v>
      </c>
      <c r="E245" s="42">
        <v>209</v>
      </c>
      <c r="F245" s="42">
        <v>3141</v>
      </c>
      <c r="G245" s="42">
        <v>5585</v>
      </c>
    </row>
    <row r="246" spans="1:7" ht="15.75">
      <c r="A246" s="37">
        <v>2019</v>
      </c>
      <c r="B246" s="37">
        <v>245</v>
      </c>
      <c r="C246" s="38" t="s">
        <v>247</v>
      </c>
      <c r="D246" s="42">
        <v>2.87</v>
      </c>
      <c r="E246" s="42">
        <v>262</v>
      </c>
      <c r="F246" s="42">
        <v>3933</v>
      </c>
      <c r="G246" s="42">
        <v>6992</v>
      </c>
    </row>
    <row r="247" spans="1:7" ht="15.75">
      <c r="A247" s="37">
        <v>2019</v>
      </c>
      <c r="B247" s="37">
        <v>246</v>
      </c>
      <c r="C247" s="38" t="s">
        <v>248</v>
      </c>
      <c r="D247" s="42">
        <v>2.49</v>
      </c>
      <c r="E247" s="42">
        <v>227</v>
      </c>
      <c r="F247" s="42">
        <v>3406</v>
      </c>
      <c r="G247" s="42">
        <v>6055</v>
      </c>
    </row>
    <row r="248" spans="1:7" ht="15.75">
      <c r="A248" s="37">
        <v>2019</v>
      </c>
      <c r="B248" s="37">
        <v>247</v>
      </c>
      <c r="C248" s="38" t="s">
        <v>249</v>
      </c>
      <c r="D248" s="42">
        <v>2.59</v>
      </c>
      <c r="E248" s="42">
        <v>237</v>
      </c>
      <c r="F248" s="42">
        <v>3552</v>
      </c>
      <c r="G248" s="42">
        <v>6315</v>
      </c>
    </row>
    <row r="249" spans="1:7" ht="15.75">
      <c r="A249" s="37">
        <v>2019</v>
      </c>
      <c r="B249" s="37">
        <v>248</v>
      </c>
      <c r="C249" s="38" t="s">
        <v>250</v>
      </c>
      <c r="D249" s="42">
        <v>2.75</v>
      </c>
      <c r="E249" s="42">
        <v>251</v>
      </c>
      <c r="F249" s="42">
        <v>3766</v>
      </c>
      <c r="G249" s="42">
        <v>6695</v>
      </c>
    </row>
    <row r="250" spans="1:7" ht="15.75">
      <c r="A250" s="37">
        <v>2019</v>
      </c>
      <c r="B250" s="37">
        <v>249</v>
      </c>
      <c r="C250" s="38" t="s">
        <v>251</v>
      </c>
      <c r="D250" s="42">
        <v>2.28</v>
      </c>
      <c r="E250" s="42">
        <v>208</v>
      </c>
      <c r="F250" s="42">
        <v>3125</v>
      </c>
      <c r="G250" s="42">
        <v>5555</v>
      </c>
    </row>
    <row r="251" spans="1:7" ht="15.75">
      <c r="A251" s="37">
        <v>2019</v>
      </c>
      <c r="B251" s="37">
        <v>250</v>
      </c>
      <c r="C251" s="38" t="s">
        <v>252</v>
      </c>
      <c r="D251" s="42">
        <v>2.66</v>
      </c>
      <c r="E251" s="42">
        <v>242</v>
      </c>
      <c r="F251" s="42">
        <v>3636</v>
      </c>
      <c r="G251" s="42">
        <v>6463</v>
      </c>
    </row>
    <row r="252" spans="1:7" ht="15.75">
      <c r="A252" s="37">
        <v>2019</v>
      </c>
      <c r="B252" s="37">
        <v>251</v>
      </c>
      <c r="C252" s="38" t="s">
        <v>253</v>
      </c>
      <c r="D252" s="42">
        <v>2.82</v>
      </c>
      <c r="E252" s="42">
        <v>257</v>
      </c>
      <c r="F252" s="42">
        <v>3860</v>
      </c>
      <c r="G252" s="42">
        <v>6862</v>
      </c>
    </row>
    <row r="253" spans="1:7" ht="15.75">
      <c r="A253" s="37">
        <v>2019</v>
      </c>
      <c r="B253" s="37">
        <v>252</v>
      </c>
      <c r="C253" s="38" t="s">
        <v>254</v>
      </c>
      <c r="D253" s="42">
        <v>2</v>
      </c>
      <c r="E253" s="42">
        <v>150</v>
      </c>
      <c r="F253" s="42">
        <v>2250</v>
      </c>
      <c r="G253" s="42">
        <v>4000</v>
      </c>
    </row>
    <row r="254" spans="1:7" ht="15.75">
      <c r="A254" s="37">
        <v>2019</v>
      </c>
      <c r="B254" s="37">
        <v>253</v>
      </c>
      <c r="C254" s="38" t="s">
        <v>255</v>
      </c>
      <c r="D254" s="42">
        <v>2.43</v>
      </c>
      <c r="E254" s="42">
        <v>222</v>
      </c>
      <c r="F254" s="42">
        <v>3326</v>
      </c>
      <c r="G254" s="42">
        <v>5913</v>
      </c>
    </row>
    <row r="255" spans="1:7" ht="15.75">
      <c r="A255" s="37">
        <v>2019</v>
      </c>
      <c r="B255" s="37">
        <v>254</v>
      </c>
      <c r="C255" s="38" t="s">
        <v>256</v>
      </c>
      <c r="D255" s="42">
        <v>2.53</v>
      </c>
      <c r="E255" s="42">
        <v>231</v>
      </c>
      <c r="F255" s="42">
        <v>3465</v>
      </c>
      <c r="G255" s="42">
        <v>6159</v>
      </c>
    </row>
    <row r="256" spans="1:7" ht="15.75">
      <c r="A256" s="37">
        <v>2019</v>
      </c>
      <c r="B256" s="37">
        <v>255</v>
      </c>
      <c r="C256" s="38" t="s">
        <v>257</v>
      </c>
      <c r="D256" s="42">
        <v>2</v>
      </c>
      <c r="E256" s="42">
        <v>150</v>
      </c>
      <c r="F256" s="42">
        <v>2250</v>
      </c>
      <c r="G256" s="42">
        <v>4000</v>
      </c>
    </row>
    <row r="257" spans="1:7" ht="15.75">
      <c r="A257" s="37">
        <v>2019</v>
      </c>
      <c r="B257" s="37">
        <v>256</v>
      </c>
      <c r="C257" s="38" t="s">
        <v>258</v>
      </c>
      <c r="D257" s="42">
        <v>2</v>
      </c>
      <c r="E257" s="42">
        <v>150</v>
      </c>
      <c r="F257" s="42">
        <v>2250</v>
      </c>
      <c r="G257" s="42">
        <v>4000</v>
      </c>
    </row>
    <row r="258" spans="1:7" ht="15.75">
      <c r="A258" s="37">
        <v>2019</v>
      </c>
      <c r="B258" s="37">
        <v>257</v>
      </c>
      <c r="C258" s="38" t="s">
        <v>259</v>
      </c>
      <c r="D258" s="42">
        <v>2</v>
      </c>
      <c r="E258" s="42">
        <v>150</v>
      </c>
      <c r="F258" s="42">
        <v>2250</v>
      </c>
      <c r="G258" s="42">
        <v>4000</v>
      </c>
    </row>
    <row r="259" spans="1:7" ht="15.75">
      <c r="A259" s="37">
        <v>2019</v>
      </c>
      <c r="B259" s="37">
        <v>258</v>
      </c>
      <c r="C259" s="38" t="s">
        <v>260</v>
      </c>
      <c r="D259" s="42">
        <v>2</v>
      </c>
      <c r="E259" s="42">
        <v>150</v>
      </c>
      <c r="F259" s="42">
        <v>2250</v>
      </c>
      <c r="G259" s="42">
        <v>4000</v>
      </c>
    </row>
    <row r="260" spans="1:7" ht="15.75">
      <c r="A260" s="37">
        <v>2019</v>
      </c>
      <c r="B260" s="37">
        <v>259</v>
      </c>
      <c r="C260" s="38" t="s">
        <v>261</v>
      </c>
      <c r="D260" s="42">
        <v>2</v>
      </c>
      <c r="E260" s="42">
        <v>150</v>
      </c>
      <c r="F260" s="42">
        <v>2250</v>
      </c>
      <c r="G260" s="42">
        <v>4000</v>
      </c>
    </row>
    <row r="261" spans="1:7" ht="15.75">
      <c r="A261" s="37">
        <v>2019</v>
      </c>
      <c r="B261" s="37">
        <v>260</v>
      </c>
      <c r="C261" s="38" t="s">
        <v>262</v>
      </c>
      <c r="D261" s="42">
        <v>2</v>
      </c>
      <c r="E261" s="42">
        <v>150</v>
      </c>
      <c r="F261" s="42">
        <v>2250</v>
      </c>
      <c r="G261" s="42">
        <v>4000</v>
      </c>
    </row>
    <row r="262" spans="1:7" ht="15.75">
      <c r="A262" s="37">
        <v>2019</v>
      </c>
      <c r="B262" s="37">
        <v>261</v>
      </c>
      <c r="C262" s="38" t="s">
        <v>263</v>
      </c>
      <c r="D262" s="42">
        <v>2</v>
      </c>
      <c r="E262" s="42">
        <v>150</v>
      </c>
      <c r="F262" s="42">
        <v>2250</v>
      </c>
      <c r="G262" s="42">
        <v>4000</v>
      </c>
    </row>
    <row r="263" spans="1:7" ht="15.75">
      <c r="A263" s="37">
        <v>2019</v>
      </c>
      <c r="B263" s="37">
        <v>262</v>
      </c>
      <c r="C263" s="38" t="s">
        <v>264</v>
      </c>
      <c r="D263" s="42">
        <v>2</v>
      </c>
      <c r="E263" s="42">
        <v>150</v>
      </c>
      <c r="F263" s="42">
        <v>2250</v>
      </c>
      <c r="G263" s="42">
        <v>4000</v>
      </c>
    </row>
    <row r="264" spans="1:7" ht="15.75">
      <c r="A264" s="37">
        <v>2019</v>
      </c>
      <c r="B264" s="35">
        <v>999</v>
      </c>
      <c r="C264" s="36" t="s">
        <v>265</v>
      </c>
      <c r="D264" s="35" t="s">
        <v>269</v>
      </c>
      <c r="E264" s="35" t="s">
        <v>269</v>
      </c>
      <c r="F264" s="35" t="s">
        <v>269</v>
      </c>
      <c r="G264" s="35" t="s">
        <v>269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Metraux, Angela</cp:lastModifiedBy>
  <cp:lastPrinted>2016-02-04T14:24:45Z</cp:lastPrinted>
  <dcterms:created xsi:type="dcterms:W3CDTF">2001-08-24T11:53:01Z</dcterms:created>
  <dcterms:modified xsi:type="dcterms:W3CDTF">2022-01-20T21:33:45Z</dcterms:modified>
  <cp:category/>
  <cp:version/>
  <cp:contentType/>
  <cp:contentStatus/>
</cp:coreProperties>
</file>