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<sst xmlns="http://schemas.openxmlformats.org/spreadsheetml/2006/main" count="163" uniqueCount="127">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</sst>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6" fillId="0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G22" sqref="G22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42339</v>
      </c>
      <c r="F7" s="3" t="s">
        <v>3</v>
      </c>
      <c r="G7" s="5">
        <v>42369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208" sqref="D20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12/01/2015 - 12/31/2015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12/01/2014 - 12/31/2014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82044925.53</v>
      </c>
      <c r="D6" s="42">
        <f>SUM(D7:D51)</f>
        <v>33229474.159999996</v>
      </c>
      <c r="E6" s="43">
        <f>SUM(E7:E51)</f>
        <v>15806589.37</v>
      </c>
      <c r="F6" s="41">
        <f>SUM(F7:F51)</f>
        <v>81538254.28999999</v>
      </c>
      <c r="G6" s="42">
        <f>SUM(G7:G51)</f>
        <v>42520294.97</v>
      </c>
      <c r="H6" s="43">
        <f>SUM(H7:H51)</f>
        <v>15700099.079999998</v>
      </c>
      <c r="I6" s="20">
        <f>_xlfn.IFERROR((C6-F6)/F6,"")</f>
        <v>0.006213908360092874</v>
      </c>
      <c r="J6" s="20">
        <f>_xlfn.IFERROR((D6-G6)/G6,"")</f>
        <v>-0.2185032069169581</v>
      </c>
      <c r="K6" s="20">
        <f>_xlfn.IFERROR((E6-H6)/H6,"")</f>
        <v>0.006782778214161498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2880319.91</v>
      </c>
      <c r="D7" s="44">
        <f>IF('County Data'!E2&gt;9,'County Data'!D2,"*")</f>
        <v>399122.09</v>
      </c>
      <c r="E7" s="45">
        <f>IF('County Data'!G2&gt;9,'County Data'!F2,"*")</f>
        <v>500837.85</v>
      </c>
      <c r="F7" s="44">
        <f>IF('County Data'!I2&gt;9,'County Data'!H2,"*")</f>
        <v>2638592.45</v>
      </c>
      <c r="G7" s="44">
        <f>IF('County Data'!K2&gt;9,'County Data'!J2,"*")</f>
        <v>492394.5</v>
      </c>
      <c r="H7" s="45">
        <f>IF('County Data'!M2&gt;9,'County Data'!L2,"*")</f>
        <v>466990.57</v>
      </c>
      <c r="I7" s="22">
        <f aca="true" t="shared" si="0" ref="I7:I50">_xlfn.IFERROR((C7-F7)/F7,"")</f>
        <v>0.09161227608303053</v>
      </c>
      <c r="J7" s="22">
        <f aca="true" t="shared" si="1" ref="J7:J50">_xlfn.IFERROR((D7-G7)/G7,"")</f>
        <v>-0.18942618164906386</v>
      </c>
      <c r="K7" s="22">
        <f aca="true" t="shared" si="2" ref="K7:K50">_xlfn.IFERROR((E7-H7)/H7,"")</f>
        <v>0.07247957919150266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4948417.08</v>
      </c>
      <c r="D8" s="44">
        <f>IF('County Data'!E3&gt;9,'County Data'!D3,"*")</f>
        <v>2687975.71</v>
      </c>
      <c r="E8" s="45">
        <f>IF('County Data'!G3&gt;9,'County Data'!F3,"*")</f>
        <v>999448.19</v>
      </c>
      <c r="F8" s="44">
        <f>IF('County Data'!I3&gt;9,'County Data'!H3,"*")</f>
        <v>5070942.33</v>
      </c>
      <c r="G8" s="44">
        <f>IF('County Data'!K3&gt;9,'County Data'!J3,"*")</f>
        <v>3411511.79</v>
      </c>
      <c r="H8" s="45">
        <f>IF('County Data'!M3&gt;9,'County Data'!L3,"*")</f>
        <v>971032.88</v>
      </c>
      <c r="I8" s="22">
        <f t="shared" si="0"/>
        <v>-0.02416222509081463</v>
      </c>
      <c r="J8" s="22">
        <f t="shared" si="1"/>
        <v>-0.21208664209247832</v>
      </c>
      <c r="K8" s="22">
        <f t="shared" si="2"/>
        <v>0.02926297408178386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2324835.15</v>
      </c>
      <c r="D9" s="47">
        <f>IF('County Data'!E4&gt;9,'County Data'!D4,"*")</f>
        <v>343937.04</v>
      </c>
      <c r="E9" s="48">
        <f>IF('County Data'!G4&gt;9,'County Data'!F4,"*")</f>
        <v>282871.61</v>
      </c>
      <c r="F9" s="46">
        <f>IF('County Data'!I4&gt;9,'County Data'!H4,"*")</f>
        <v>2197117.36</v>
      </c>
      <c r="G9" s="47">
        <f>IF('County Data'!K4&gt;9,'County Data'!J4,"*")</f>
        <v>389435.09</v>
      </c>
      <c r="H9" s="48">
        <f>IF('County Data'!M4&gt;9,'County Data'!L4,"*")</f>
        <v>286959.75</v>
      </c>
      <c r="I9" s="9">
        <f t="shared" si="0"/>
        <v>0.05812970773668642</v>
      </c>
      <c r="J9" s="9">
        <f t="shared" si="1"/>
        <v>-0.11683089471983647</v>
      </c>
      <c r="K9" s="9">
        <f t="shared" si="2"/>
        <v>-0.014246388212981137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27674938.86</v>
      </c>
      <c r="D10" s="44">
        <f>IF('County Data'!E5&gt;9,'County Data'!D5,"*")</f>
        <v>5427521.9</v>
      </c>
      <c r="E10" s="45">
        <f>IF('County Data'!G5&gt;9,'County Data'!F5,"*")</f>
        <v>5667965.85</v>
      </c>
      <c r="F10" s="44">
        <f>IF('County Data'!I5&gt;9,'County Data'!H5,"*")</f>
        <v>25688707.86</v>
      </c>
      <c r="G10" s="44">
        <f>IF('County Data'!K5&gt;9,'County Data'!J5,"*")</f>
        <v>5924701.88</v>
      </c>
      <c r="H10" s="45">
        <f>IF('County Data'!M5&gt;9,'County Data'!L5,"*")</f>
        <v>5185273.56</v>
      </c>
      <c r="I10" s="22">
        <f t="shared" si="0"/>
        <v>0.07731922566229067</v>
      </c>
      <c r="J10" s="22">
        <f t="shared" si="1"/>
        <v>-0.08391645521917797</v>
      </c>
      <c r="K10" s="22">
        <f t="shared" si="2"/>
        <v>0.0930890693450704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84796.68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129171.98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-0.3435365781340505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3491239.39</v>
      </c>
      <c r="D12" s="44">
        <f>IF('County Data'!E7&gt;9,'County Data'!D7,"*")</f>
        <v>236420.95</v>
      </c>
      <c r="E12" s="45">
        <f>IF('County Data'!G7&gt;9,'County Data'!F7,"*")</f>
        <v>283745.93</v>
      </c>
      <c r="F12" s="44">
        <f>IF('County Data'!I7&gt;9,'County Data'!H7,"*")</f>
        <v>3256156.48</v>
      </c>
      <c r="G12" s="44">
        <f>IF('County Data'!K7&gt;9,'County Data'!J7,"*")</f>
        <v>287439.9</v>
      </c>
      <c r="H12" s="45">
        <f>IF('County Data'!M7&gt;9,'County Data'!L7,"*")</f>
        <v>296942.25</v>
      </c>
      <c r="I12" s="22">
        <f t="shared" si="0"/>
        <v>0.07219644124719711</v>
      </c>
      <c r="J12" s="22">
        <f t="shared" si="1"/>
        <v>-0.1774943214216259</v>
      </c>
      <c r="K12" s="22">
        <f t="shared" si="2"/>
        <v>-0.044440695118326906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234925.67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213645</v>
      </c>
      <c r="G13" s="47">
        <f>IF('County Data'!K8&gt;9,'County Data'!J8,"*")</f>
        <v>55309.12</v>
      </c>
      <c r="H13" s="48" t="str">
        <f>IF('County Data'!M8&gt;9,'County Data'!L8,"*")</f>
        <v>*</v>
      </c>
      <c r="I13" s="9">
        <f t="shared" si="0"/>
        <v>0.09960762011748467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4872832.55</v>
      </c>
      <c r="D14" s="44">
        <f>IF('County Data'!E9&gt;9,'County Data'!D9,"*")</f>
        <v>7425329.03</v>
      </c>
      <c r="E14" s="45">
        <f>IF('County Data'!G9&gt;9,'County Data'!F9,"*")</f>
        <v>1305562.66</v>
      </c>
      <c r="F14" s="44">
        <f>IF('County Data'!I9&gt;9,'County Data'!H9,"*")</f>
        <v>5080622.67</v>
      </c>
      <c r="G14" s="44">
        <f>IF('County Data'!K9&gt;9,'County Data'!J9,"*")</f>
        <v>9398961.74</v>
      </c>
      <c r="H14" s="45">
        <f>IF('County Data'!M9&gt;9,'County Data'!L9,"*")</f>
        <v>1346389</v>
      </c>
      <c r="I14" s="22">
        <f t="shared" si="0"/>
        <v>-0.04089855387745221</v>
      </c>
      <c r="J14" s="22">
        <f t="shared" si="1"/>
        <v>-0.20998412001196207</v>
      </c>
      <c r="K14" s="22">
        <f t="shared" si="2"/>
        <v>-0.03032284131851945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1321230.94</v>
      </c>
      <c r="D15" s="49">
        <f>IF('County Data'!E10&gt;9,'County Data'!D10,"*")</f>
        <v>130003.11</v>
      </c>
      <c r="E15" s="50">
        <f>IF('County Data'!G10&gt;9,'County Data'!F10,"*")</f>
        <v>142548.84</v>
      </c>
      <c r="F15" s="49">
        <f>IF('County Data'!I10&gt;9,'County Data'!H10,"*")</f>
        <v>1187359.99</v>
      </c>
      <c r="G15" s="49">
        <f>IF('County Data'!K10&gt;9,'County Data'!J10,"*")</f>
        <v>142688</v>
      </c>
      <c r="H15" s="50">
        <f>IF('County Data'!M10&gt;9,'County Data'!L10,"*")</f>
        <v>150461.04</v>
      </c>
      <c r="I15" s="23">
        <f t="shared" si="0"/>
        <v>0.11274672477384046</v>
      </c>
      <c r="J15" s="23">
        <f t="shared" si="1"/>
        <v>-0.08889948699259924</v>
      </c>
      <c r="K15" s="23">
        <f t="shared" si="2"/>
        <v>-0.05258637053153435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1946942.89</v>
      </c>
      <c r="D16" s="44">
        <f>IF('County Data'!E11&gt;9,'County Data'!D11,"*")</f>
        <v>699721.93</v>
      </c>
      <c r="E16" s="45">
        <f>IF('County Data'!G11&gt;9,'County Data'!F11,"*")</f>
        <v>295691.47</v>
      </c>
      <c r="F16" s="44">
        <f>IF('County Data'!I11&gt;9,'County Data'!H11,"*")</f>
        <v>1819495</v>
      </c>
      <c r="G16" s="44">
        <f>IF('County Data'!K11&gt;9,'County Data'!J11,"*")</f>
        <v>823046.42</v>
      </c>
      <c r="H16" s="45">
        <f>IF('County Data'!M11&gt;9,'County Data'!L11,"*")</f>
        <v>293744</v>
      </c>
      <c r="I16" s="22">
        <f t="shared" si="0"/>
        <v>0.07004574895781517</v>
      </c>
      <c r="J16" s="22">
        <f t="shared" si="1"/>
        <v>-0.14983904553038452</v>
      </c>
      <c r="K16" s="22">
        <f t="shared" si="2"/>
        <v>0.006629820523993586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2976234.1</v>
      </c>
      <c r="D17" s="47">
        <f>IF('County Data'!E12&gt;9,'County Data'!D12,"*")</f>
        <v>2420201.83</v>
      </c>
      <c r="E17" s="48" t="str">
        <f>IF('County Data'!G12&gt;9,'County Data'!F12,"*")</f>
        <v>*</v>
      </c>
      <c r="F17" s="46">
        <f>IF('County Data'!I12&gt;9,'County Data'!H12,"*")</f>
        <v>3222898.11</v>
      </c>
      <c r="G17" s="47">
        <f>IF('County Data'!K12&gt;9,'County Data'!J12,"*")</f>
        <v>3562661</v>
      </c>
      <c r="H17" s="48" t="str">
        <f>IF('County Data'!M12&gt;9,'County Data'!L12,"*")</f>
        <v>*</v>
      </c>
      <c r="I17" s="9">
        <f t="shared" si="0"/>
        <v>-0.07653484583786603</v>
      </c>
      <c r="J17" s="9">
        <f t="shared" si="1"/>
        <v>-0.32067580103748294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7881683.07</v>
      </c>
      <c r="D18" s="44">
        <f>IF('County Data'!E13&gt;9,'County Data'!D13,"*")</f>
        <v>3578820.39</v>
      </c>
      <c r="E18" s="45">
        <f>IF('County Data'!G13&gt;9,'County Data'!F13,"*")</f>
        <v>1596332.95</v>
      </c>
      <c r="F18" s="44">
        <f>IF('County Data'!I13&gt;9,'County Data'!H13,"*")</f>
        <v>8884723.09</v>
      </c>
      <c r="G18" s="44">
        <f>IF('County Data'!K13&gt;9,'County Data'!J13,"*")</f>
        <v>5590054.68</v>
      </c>
      <c r="H18" s="45">
        <f>IF('County Data'!M13&gt;9,'County Data'!L13,"*")</f>
        <v>1909842.43</v>
      </c>
      <c r="I18" s="22">
        <f t="shared" si="0"/>
        <v>-0.11289491071803337</v>
      </c>
      <c r="J18" s="22">
        <f t="shared" si="1"/>
        <v>-0.35978794575941425</v>
      </c>
      <c r="K18" s="22">
        <f t="shared" si="2"/>
        <v>-0.16415463133259636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7855835.68</v>
      </c>
      <c r="D19" s="47">
        <f>IF('County Data'!E14&gt;9,'County Data'!D14,"*")</f>
        <v>1709933.85</v>
      </c>
      <c r="E19" s="48">
        <f>IF('County Data'!G14&gt;9,'County Data'!F14,"*")</f>
        <v>1638982.27</v>
      </c>
      <c r="F19" s="46">
        <f>IF('County Data'!I14&gt;9,'County Data'!H14,"*")</f>
        <v>7579773.99</v>
      </c>
      <c r="G19" s="47">
        <f>IF('County Data'!K14&gt;9,'County Data'!J14,"*")</f>
        <v>1822395.36</v>
      </c>
      <c r="H19" s="48">
        <f>IF('County Data'!M14&gt;9,'County Data'!L14,"*")</f>
        <v>1550815.15</v>
      </c>
      <c r="I19" s="9">
        <f t="shared" si="0"/>
        <v>0.03642083396737262</v>
      </c>
      <c r="J19" s="9">
        <f t="shared" si="1"/>
        <v>-0.06171081888619383</v>
      </c>
      <c r="K19" s="9">
        <f t="shared" si="2"/>
        <v>0.05685211419297788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6539578.44</v>
      </c>
      <c r="D20" s="44">
        <f>IF('County Data'!E15&gt;9,'County Data'!D15,"*")</f>
        <v>2795751.38</v>
      </c>
      <c r="E20" s="45">
        <f>IF('County Data'!G15&gt;9,'County Data'!F15,"*")</f>
        <v>1405498.61</v>
      </c>
      <c r="F20" s="44">
        <f>IF('County Data'!I15&gt;9,'County Data'!H15,"*")</f>
        <v>7022024.66</v>
      </c>
      <c r="G20" s="44">
        <f>IF('County Data'!K15&gt;9,'County Data'!J15,"*")</f>
        <v>4021842.09</v>
      </c>
      <c r="H20" s="45">
        <f>IF('County Data'!M15&gt;9,'County Data'!L15,"*")</f>
        <v>1526997.45</v>
      </c>
      <c r="I20" s="22">
        <f t="shared" si="0"/>
        <v>-0.06870471742262434</v>
      </c>
      <c r="J20" s="22">
        <f t="shared" si="1"/>
        <v>-0.3048579935668235</v>
      </c>
      <c r="K20" s="22">
        <f t="shared" si="2"/>
        <v>-0.07956715317370036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7011115.12</v>
      </c>
      <c r="D21" s="47">
        <f>IF('County Data'!E16&gt;9,'County Data'!D16,"*")</f>
        <v>5374734.95</v>
      </c>
      <c r="E21" s="48">
        <f>IF('County Data'!G16&gt;9,'County Data'!F16,"*")</f>
        <v>1687103.14</v>
      </c>
      <c r="F21" s="46">
        <f>IF('County Data'!I16&gt;9,'County Data'!H16,"*")</f>
        <v>7547023.32</v>
      </c>
      <c r="G21" s="47">
        <f>IF('County Data'!K16&gt;9,'County Data'!J16,"*")</f>
        <v>6597853.4</v>
      </c>
      <c r="H21" s="48">
        <f>IF('County Data'!M16&gt;9,'County Data'!L16,"*")</f>
        <v>1714651</v>
      </c>
      <c r="I21" s="9">
        <f t="shared" si="0"/>
        <v>-0.07100921479596013</v>
      </c>
      <c r="J21" s="9">
        <f t="shared" si="1"/>
        <v>-0.1853812711267577</v>
      </c>
      <c r="K21" s="9">
        <f t="shared" si="2"/>
        <v>-0.01606616156873912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12/01/2015 - 12/31/2015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12/01/2014 - 12/31/2014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2257063.22</v>
      </c>
      <c r="D6" s="42" t="str">
        <f>IF('Town Data'!E2&gt;9,'Town Data'!D2,"*")</f>
        <v>*</v>
      </c>
      <c r="E6" s="43">
        <f>IF('Town Data'!G2&gt;9,'Town Data'!F2,"*")</f>
        <v>307784.99</v>
      </c>
      <c r="F6" s="42">
        <f>IF('Town Data'!I2&gt;9,'Town Data'!H2,"*")</f>
        <v>1974524.17</v>
      </c>
      <c r="G6" s="42" t="str">
        <f>IF('Town Data'!K2&gt;9,'Town Data'!J2,"*")</f>
        <v>*</v>
      </c>
      <c r="H6" s="43">
        <f>IF('Town Data'!M2&gt;9,'Town Data'!L2,"*")</f>
        <v>282456.66</v>
      </c>
      <c r="I6" s="20">
        <f>_xlfn.IFERROR((C6-F6)/F6,"")</f>
        <v>0.14309222155533316</v>
      </c>
      <c r="J6" s="20">
        <f>_xlfn.IFERROR((D6-G6)/G6,"")</f>
      </c>
      <c r="K6" s="20">
        <f>_xlfn.IFERROR((E6-H6)/H6,"")</f>
        <v>0.08967156235579653</v>
      </c>
    </row>
    <row r="7" spans="1:12" ht="15">
      <c r="A7" s="15"/>
      <c r="B7" t="str">
        <f>'Town Data'!A3</f>
        <v>BARTON</v>
      </c>
      <c r="C7" s="51">
        <f>IF('Town Data'!C3&gt;9,'Town Data'!B3,"*")</f>
        <v>126043.86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104841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0.20223824648753827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2089335.06</v>
      </c>
      <c r="D8" s="44">
        <f>IF('Town Data'!E4&gt;9,'Town Data'!D4,"*")</f>
        <v>316910.55</v>
      </c>
      <c r="E8" s="45">
        <f>IF('Town Data'!G4&gt;9,'Town Data'!F4,"*")</f>
        <v>315670.16</v>
      </c>
      <c r="F8" s="44">
        <f>IF('Town Data'!I4&gt;9,'Town Data'!H4,"*")</f>
        <v>1979802.8</v>
      </c>
      <c r="G8" s="44">
        <f>IF('Town Data'!K4&gt;9,'Town Data'!J4,"*")</f>
        <v>327419.22</v>
      </c>
      <c r="H8" s="45">
        <f>IF('Town Data'!M4&gt;9,'Town Data'!L4,"*")</f>
        <v>284292.31</v>
      </c>
      <c r="I8" s="22">
        <f t="shared" si="0"/>
        <v>0.055324833362191427</v>
      </c>
      <c r="J8" s="22">
        <f t="shared" si="1"/>
        <v>-0.03209545853783411</v>
      </c>
      <c r="K8" s="22">
        <f t="shared" si="2"/>
        <v>0.11037178599730671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357260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316481.99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0.12884780584196912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361763.09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344548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0.04996427203176343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3098326.78</v>
      </c>
      <c r="D11" s="47">
        <f>IF('Town Data'!E7&gt;9,'Town Data'!D7,"*")</f>
        <v>456468.7</v>
      </c>
      <c r="E11" s="48">
        <f>IF('Town Data'!G7&gt;9,'Town Data'!F7,"*")</f>
        <v>438914.3</v>
      </c>
      <c r="F11" s="46">
        <f>IF('Town Data'!I7&gt;9,'Town Data'!H7,"*")</f>
        <v>2965251</v>
      </c>
      <c r="G11" s="47">
        <f>IF('Town Data'!K7&gt;9,'Town Data'!J7,"*")</f>
        <v>531059</v>
      </c>
      <c r="H11" s="48">
        <f>IF('Town Data'!M7&gt;9,'Town Data'!L7,"*")</f>
        <v>449306</v>
      </c>
      <c r="I11" s="9">
        <f t="shared" si="0"/>
        <v>0.04487842007303928</v>
      </c>
      <c r="J11" s="9">
        <f t="shared" si="1"/>
        <v>-0.14045576856808753</v>
      </c>
      <c r="K11" s="9">
        <f t="shared" si="2"/>
        <v>-0.023128335699946163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332030.52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314317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0.05635559005717164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21953.97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65065.56</v>
      </c>
      <c r="H13" s="48" t="str">
        <f>IF('Town Data'!M9&gt;9,'Town Data'!L9,"*")</f>
        <v>*</v>
      </c>
      <c r="I13" s="9">
        <f t="shared" si="0"/>
      </c>
      <c r="J13" s="9">
        <f t="shared" si="1"/>
        <v>-0.6625869353925486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8261881.94</v>
      </c>
      <c r="D14" s="44">
        <f>IF('Town Data'!E10&gt;9,'Town Data'!D10,"*")</f>
        <v>1985120.08</v>
      </c>
      <c r="E14" s="45">
        <f>IF('Town Data'!G10&gt;9,'Town Data'!F10,"*")</f>
        <v>2860968.35</v>
      </c>
      <c r="F14" s="44">
        <f>IF('Town Data'!I10&gt;9,'Town Data'!H10,"*")</f>
        <v>7490600.67</v>
      </c>
      <c r="G14" s="44">
        <f>IF('Town Data'!K10&gt;9,'Town Data'!J10,"*")</f>
        <v>1662602</v>
      </c>
      <c r="H14" s="45">
        <f>IF('Town Data'!M10&gt;9,'Town Data'!L10,"*")</f>
        <v>2698001.81</v>
      </c>
      <c r="I14" s="22">
        <f t="shared" si="0"/>
        <v>0.10296654487122733</v>
      </c>
      <c r="J14" s="22">
        <f t="shared" si="1"/>
        <v>0.19398393602317335</v>
      </c>
      <c r="K14" s="22">
        <f t="shared" si="2"/>
        <v>0.0604026800115453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541979.29</v>
      </c>
      <c r="D15" s="47">
        <f>IF('Town Data'!E11&gt;9,'Town Data'!D11,"*")</f>
        <v>595186.57</v>
      </c>
      <c r="E15" s="48" t="str">
        <f>IF('Town Data'!G11&gt;9,'Town Data'!F11,"*")</f>
        <v>*</v>
      </c>
      <c r="F15" s="46">
        <f>IF('Town Data'!I11&gt;9,'Town Data'!H11,"*")</f>
        <v>627285.27</v>
      </c>
      <c r="G15" s="47">
        <f>IF('Town Data'!K11&gt;9,'Town Data'!J11,"*")</f>
        <v>1287480.18</v>
      </c>
      <c r="H15" s="48" t="str">
        <f>IF('Town Data'!M11&gt;9,'Town Data'!L11,"*")</f>
        <v>*</v>
      </c>
      <c r="I15" s="9">
        <f t="shared" si="0"/>
        <v>-0.13599232132455458</v>
      </c>
      <c r="J15" s="9">
        <f t="shared" si="1"/>
        <v>-0.5377120523905852</v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266317.8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242112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0.09997769627279932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259431.89</v>
      </c>
      <c r="D17" s="44">
        <f>IF('Town Data'!E13&gt;9,'Town Data'!D13,"*")</f>
        <v>100491.47</v>
      </c>
      <c r="E17" s="45" t="str">
        <f>IF('Town Data'!G13&gt;9,'Town Data'!F13,"*")</f>
        <v>*</v>
      </c>
      <c r="F17" s="44">
        <f>IF('Town Data'!I13&gt;9,'Town Data'!H13,"*")</f>
        <v>268452</v>
      </c>
      <c r="G17" s="44">
        <f>IF('Town Data'!K13&gt;9,'Town Data'!J13,"*")</f>
        <v>137921</v>
      </c>
      <c r="H17" s="45" t="str">
        <f>IF('Town Data'!M13&gt;9,'Town Data'!L13,"*")</f>
        <v>*</v>
      </c>
      <c r="I17" s="22">
        <f t="shared" si="0"/>
        <v>-0.033600457437456176</v>
      </c>
      <c r="J17" s="22">
        <f t="shared" si="1"/>
        <v>-0.2713838356740453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2017902.72</v>
      </c>
      <c r="D18" s="47" t="str">
        <f>IF('Town Data'!E14&gt;9,'Town Data'!D14,"*")</f>
        <v>*</v>
      </c>
      <c r="E18" s="48">
        <f>IF('Town Data'!G14&gt;9,'Town Data'!F14,"*")</f>
        <v>322133.81</v>
      </c>
      <c r="F18" s="46">
        <f>IF('Town Data'!I14&gt;9,'Town Data'!H14,"*")</f>
        <v>1873597</v>
      </c>
      <c r="G18" s="47" t="str">
        <f>IF('Town Data'!K14&gt;9,'Town Data'!J14,"*")</f>
        <v>*</v>
      </c>
      <c r="H18" s="48">
        <f>IF('Town Data'!M14&gt;9,'Town Data'!L14,"*")</f>
        <v>300767</v>
      </c>
      <c r="I18" s="9">
        <f t="shared" si="0"/>
        <v>0.07702068267615714</v>
      </c>
      <c r="J18" s="9">
        <f t="shared" si="1"/>
      </c>
      <c r="K18" s="9">
        <f t="shared" si="2"/>
        <v>0.07104107166012227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672128.87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623975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0.0771727553187227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366527.81</v>
      </c>
      <c r="D20" s="47">
        <f>IF('Town Data'!E16&gt;9,'Town Data'!D16,"*")</f>
        <v>136004.7</v>
      </c>
      <c r="E20" s="48" t="str">
        <f>IF('Town Data'!G16&gt;9,'Town Data'!F16,"*")</f>
        <v>*</v>
      </c>
      <c r="F20" s="46">
        <f>IF('Town Data'!I16&gt;9,'Town Data'!H16,"*")</f>
        <v>363845</v>
      </c>
      <c r="G20" s="47">
        <f>IF('Town Data'!K16&gt;9,'Town Data'!J16,"*")</f>
        <v>155443</v>
      </c>
      <c r="H20" s="48" t="str">
        <f>IF('Town Data'!M16&gt;9,'Town Data'!L16,"*")</f>
        <v>*</v>
      </c>
      <c r="I20" s="9">
        <f t="shared" si="0"/>
        <v>0.007373496956121419</v>
      </c>
      <c r="J20" s="9">
        <f t="shared" si="1"/>
        <v>-0.12505098331864406</v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672350.76</v>
      </c>
      <c r="D21" s="44">
        <f>IF('Town Data'!E17&gt;9,'Town Data'!D17,"*")</f>
        <v>652511.47</v>
      </c>
      <c r="E21" s="45">
        <f>IF('Town Data'!G17&gt;9,'Town Data'!F17,"*")</f>
        <v>234682.99</v>
      </c>
      <c r="F21" s="44">
        <f>IF('Town Data'!I17&gt;9,'Town Data'!H17,"*")</f>
        <v>892510.29</v>
      </c>
      <c r="G21" s="44">
        <f>IF('Town Data'!K17&gt;9,'Town Data'!J17,"*")</f>
        <v>948778.09</v>
      </c>
      <c r="H21" s="45">
        <f>IF('Town Data'!M17&gt;9,'Town Data'!L17,"*")</f>
        <v>255811.15</v>
      </c>
      <c r="I21" s="22">
        <f t="shared" si="0"/>
        <v>-0.24667450052592674</v>
      </c>
      <c r="J21" s="22">
        <f t="shared" si="1"/>
        <v>-0.3122612369769205</v>
      </c>
      <c r="K21" s="22">
        <f t="shared" si="2"/>
        <v>-0.08259280332385827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318898.01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313448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0.017387285929404587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2925795.24</v>
      </c>
      <c r="D23" s="44" t="str">
        <f>IF('Town Data'!E19&gt;9,'Town Data'!D19,"*")</f>
        <v>*</v>
      </c>
      <c r="E23" s="45">
        <f>IF('Town Data'!G19&gt;9,'Town Data'!F19,"*")</f>
        <v>334183.39</v>
      </c>
      <c r="F23" s="44">
        <f>IF('Town Data'!I19&gt;9,'Town Data'!H19,"*")</f>
        <v>2804275</v>
      </c>
      <c r="G23" s="44" t="str">
        <f>IF('Town Data'!K19&gt;9,'Town Data'!J19,"*")</f>
        <v>*</v>
      </c>
      <c r="H23" s="45">
        <f>IF('Town Data'!M19&gt;9,'Town Data'!L19,"*")</f>
        <v>311132</v>
      </c>
      <c r="I23" s="22">
        <f t="shared" si="0"/>
        <v>0.043333924098028984</v>
      </c>
      <c r="J23" s="22">
        <f t="shared" si="1"/>
      </c>
      <c r="K23" s="22">
        <f t="shared" si="2"/>
        <v>0.0740887790391217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391369.06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358076.14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0.09297720870203746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FERRISBURGH</v>
      </c>
      <c r="C25" s="52">
        <f>IF('Town Data'!C21&gt;9,'Town Data'!B21,"*")</f>
        <v>234244.82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HARDWICK</v>
      </c>
      <c r="C26" s="51">
        <f>IF('Town Data'!C22&gt;9,'Town Data'!B22,"*")</f>
        <v>199575.06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233711.1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-0.14606084178286785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HARTFORD</v>
      </c>
      <c r="C27" s="52">
        <f>IF('Town Data'!C23&gt;9,'Town Data'!B23,"*")</f>
        <v>1537117.52</v>
      </c>
      <c r="D27" s="44">
        <f>IF('Town Data'!E23&gt;9,'Town Data'!D23,"*")</f>
        <v>666478.12</v>
      </c>
      <c r="E27" s="45">
        <f>IF('Town Data'!G23&gt;9,'Town Data'!F23,"*")</f>
        <v>288098.31</v>
      </c>
      <c r="F27" s="44">
        <f>IF('Town Data'!I23&gt;9,'Town Data'!H23,"*")</f>
        <v>1458714.79</v>
      </c>
      <c r="G27" s="44">
        <f>IF('Town Data'!K23&gt;9,'Town Data'!J23,"*")</f>
        <v>794895</v>
      </c>
      <c r="H27" s="45">
        <f>IF('Town Data'!M23&gt;9,'Town Data'!L23,"*")</f>
        <v>217406</v>
      </c>
      <c r="I27" s="22">
        <f t="shared" si="0"/>
        <v>0.053747813169152815</v>
      </c>
      <c r="J27" s="22">
        <f t="shared" si="1"/>
        <v>-0.16155200372376227</v>
      </c>
      <c r="K27" s="22">
        <f t="shared" si="2"/>
        <v>0.32516264500519765</v>
      </c>
      <c r="L27" s="15"/>
    </row>
    <row r="28" spans="1:12" ht="15">
      <c r="A28" s="15"/>
      <c r="B28" s="15" t="str">
        <f>'Town Data'!A24</f>
        <v>HINESBURG</v>
      </c>
      <c r="C28" s="51">
        <f>IF('Town Data'!C24&gt;9,'Town Data'!B24,"*")</f>
        <v>406396.13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374246.95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0.08590365265501827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JAY</v>
      </c>
      <c r="C29" s="52" t="str">
        <f>IF('Town Data'!C25&gt;9,'Town Data'!B25,"*")</f>
        <v>*</v>
      </c>
      <c r="D29" s="44">
        <f>IF('Town Data'!E25&gt;9,'Town Data'!D25,"*")</f>
        <v>505377.33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>
        <f>IF('Town Data'!K25&gt;9,'Town Data'!J25,"*")</f>
        <v>634221.56</v>
      </c>
      <c r="H29" s="45" t="str">
        <f>IF('Town Data'!M25&gt;9,'Town Data'!L25,"*")</f>
        <v>*</v>
      </c>
      <c r="I29" s="22">
        <f t="shared" si="0"/>
      </c>
      <c r="J29" s="22">
        <f t="shared" si="1"/>
        <v>-0.20315334281603423</v>
      </c>
      <c r="K29" s="22">
        <f t="shared" si="2"/>
      </c>
      <c r="L29" s="15"/>
    </row>
    <row r="30" spans="1:12" ht="15">
      <c r="A30" s="15"/>
      <c r="B30" s="15" t="str">
        <f>'Town Data'!A26</f>
        <v>JOHNSON</v>
      </c>
      <c r="C30" s="51">
        <f>IF('Town Data'!C26&gt;9,'Town Data'!B26,"*")</f>
        <v>195197.8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215937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-0.09604282730611248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KILLINGTON</v>
      </c>
      <c r="C31" s="52">
        <f>IF('Town Data'!C27&gt;9,'Town Data'!B27,"*")</f>
        <v>1467862.1</v>
      </c>
      <c r="D31" s="44">
        <f>IF('Town Data'!E27&gt;9,'Town Data'!D27,"*")</f>
        <v>2204252.74</v>
      </c>
      <c r="E31" s="45">
        <f>IF('Town Data'!G27&gt;9,'Town Data'!F27,"*")</f>
        <v>723755.07</v>
      </c>
      <c r="F31" s="44">
        <f>IF('Town Data'!I27&gt;9,'Town Data'!H27,"*")</f>
        <v>2324010.44</v>
      </c>
      <c r="G31" s="44">
        <f>IF('Town Data'!K27&gt;9,'Town Data'!J27,"*")</f>
        <v>3699952.68</v>
      </c>
      <c r="H31" s="45">
        <f>IF('Town Data'!M27&gt;9,'Town Data'!L27,"*")</f>
        <v>1028525.04</v>
      </c>
      <c r="I31" s="22">
        <f t="shared" si="0"/>
        <v>-0.3683926394065596</v>
      </c>
      <c r="J31" s="22">
        <f t="shared" si="1"/>
        <v>-0.4042483970362561</v>
      </c>
      <c r="K31" s="22">
        <f t="shared" si="2"/>
        <v>-0.29631750141931407</v>
      </c>
      <c r="L31" s="15"/>
    </row>
    <row r="32" spans="1:12" ht="15">
      <c r="A32" s="15"/>
      <c r="B32" s="15" t="str">
        <f>'Town Data'!A28</f>
        <v>LONDONDERRY</v>
      </c>
      <c r="C32" s="51">
        <f>IF('Town Data'!C28&gt;9,'Town Data'!B28,"*")</f>
        <v>206197.7</v>
      </c>
      <c r="D32" s="47">
        <f>IF('Town Data'!E28&gt;9,'Town Data'!D28,"*")</f>
        <v>48339.29</v>
      </c>
      <c r="E32" s="48" t="str">
        <f>IF('Town Data'!G28&gt;9,'Town Data'!F28,"*")</f>
        <v>*</v>
      </c>
      <c r="F32" s="46">
        <f>IF('Town Data'!I28&gt;9,'Town Data'!H28,"*")</f>
        <v>260322.15</v>
      </c>
      <c r="G32" s="47">
        <f>IF('Town Data'!K28&gt;9,'Town Data'!J28,"*")</f>
        <v>69058</v>
      </c>
      <c r="H32" s="48" t="str">
        <f>IF('Town Data'!M28&gt;9,'Town Data'!L28,"*")</f>
        <v>*</v>
      </c>
      <c r="I32" s="9">
        <f t="shared" si="0"/>
        <v>-0.207913348902504</v>
      </c>
      <c r="J32" s="9">
        <f t="shared" si="1"/>
        <v>-0.3000189695618176</v>
      </c>
      <c r="K32" s="9">
        <f t="shared" si="2"/>
      </c>
      <c r="L32" s="15"/>
    </row>
    <row r="33" spans="1:12" ht="15">
      <c r="A33" s="15"/>
      <c r="B33" s="27" t="str">
        <f>'Town Data'!A29</f>
        <v>LUDLOW</v>
      </c>
      <c r="C33" s="52">
        <f>IF('Town Data'!C29&gt;9,'Town Data'!B29,"*")</f>
        <v>1538173.62</v>
      </c>
      <c r="D33" s="44">
        <f>IF('Town Data'!E29&gt;9,'Town Data'!D29,"*")</f>
        <v>1966740.81</v>
      </c>
      <c r="E33" s="45">
        <f>IF('Town Data'!G29&gt;9,'Town Data'!F29,"*")</f>
        <v>470977.59</v>
      </c>
      <c r="F33" s="44">
        <f>IF('Town Data'!I29&gt;9,'Town Data'!H29,"*")</f>
        <v>2105799</v>
      </c>
      <c r="G33" s="44">
        <f>IF('Town Data'!K29&gt;9,'Town Data'!J29,"*")</f>
        <v>2812059</v>
      </c>
      <c r="H33" s="45">
        <f>IF('Town Data'!M29&gt;9,'Town Data'!L29,"*")</f>
        <v>563163</v>
      </c>
      <c r="I33" s="22">
        <f t="shared" si="0"/>
        <v>-0.2695534474087982</v>
      </c>
      <c r="J33" s="22">
        <f t="shared" si="1"/>
        <v>-0.3006047134857412</v>
      </c>
      <c r="K33" s="22">
        <f t="shared" si="2"/>
        <v>-0.16369223475263817</v>
      </c>
      <c r="L33" s="15"/>
    </row>
    <row r="34" spans="1:12" ht="15">
      <c r="A34" s="15"/>
      <c r="B34" s="15" t="str">
        <f>'Town Data'!A30</f>
        <v>LYNDON</v>
      </c>
      <c r="C34" s="51">
        <f>IF('Town Data'!C30&gt;9,'Town Data'!B30,"*")</f>
        <v>810344.8</v>
      </c>
      <c r="D34" s="47" t="str">
        <f>IF('Town Data'!E30&gt;9,'Town Data'!D30,"*")</f>
        <v>*</v>
      </c>
      <c r="E34" s="48">
        <f>IF('Town Data'!G30&gt;9,'Town Data'!F30,"*")</f>
        <v>96740.46</v>
      </c>
      <c r="F34" s="46">
        <f>IF('Town Data'!I30&gt;9,'Town Data'!H30,"*")</f>
        <v>768259.85</v>
      </c>
      <c r="G34" s="47" t="str">
        <f>IF('Town Data'!K30&gt;9,'Town Data'!J30,"*")</f>
        <v>*</v>
      </c>
      <c r="H34" s="48">
        <f>IF('Town Data'!M30&gt;9,'Town Data'!L30,"*")</f>
        <v>103759.75</v>
      </c>
      <c r="I34" s="9">
        <f t="shared" si="0"/>
        <v>0.05477957750883385</v>
      </c>
      <c r="J34" s="9">
        <f t="shared" si="1"/>
      </c>
      <c r="K34" s="9">
        <f t="shared" si="2"/>
        <v>-0.06764944981074061</v>
      </c>
      <c r="L34" s="15"/>
    </row>
    <row r="35" spans="1:12" ht="15">
      <c r="A35" s="15"/>
      <c r="B35" s="27" t="str">
        <f>'Town Data'!A31</f>
        <v>MANCHESTER</v>
      </c>
      <c r="C35" s="52">
        <f>IF('Town Data'!C31&gt;9,'Town Data'!B31,"*")</f>
        <v>2052908.84</v>
      </c>
      <c r="D35" s="44">
        <f>IF('Town Data'!E31&gt;9,'Town Data'!D31,"*")</f>
        <v>1624119</v>
      </c>
      <c r="E35" s="45">
        <f>IF('Town Data'!G31&gt;9,'Town Data'!F31,"*")</f>
        <v>512320.15</v>
      </c>
      <c r="F35" s="44">
        <f>IF('Town Data'!I31&gt;9,'Town Data'!H31,"*")</f>
        <v>2110096.45</v>
      </c>
      <c r="G35" s="44">
        <f>IF('Town Data'!K31&gt;9,'Town Data'!J31,"*")</f>
        <v>1848160.57</v>
      </c>
      <c r="H35" s="45">
        <f>IF('Town Data'!M31&gt;9,'Town Data'!L31,"*")</f>
        <v>462146.57</v>
      </c>
      <c r="I35" s="22">
        <f t="shared" si="0"/>
        <v>-0.02710189384944944</v>
      </c>
      <c r="J35" s="22">
        <f t="shared" si="1"/>
        <v>-0.12122408281873477</v>
      </c>
      <c r="K35" s="22">
        <f t="shared" si="2"/>
        <v>0.10856637970936367</v>
      </c>
      <c r="L35" s="15"/>
    </row>
    <row r="36" spans="1:12" ht="15">
      <c r="A36" s="15"/>
      <c r="B36" s="15" t="str">
        <f>'Town Data'!A32</f>
        <v>MIDDLEBURY</v>
      </c>
      <c r="C36" s="51">
        <f>IF('Town Data'!C32&gt;9,'Town Data'!B32,"*")</f>
        <v>1725109.21</v>
      </c>
      <c r="D36" s="47" t="str">
        <f>IF('Town Data'!E32&gt;9,'Town Data'!D32,"*")</f>
        <v>*</v>
      </c>
      <c r="E36" s="48">
        <f>IF('Town Data'!G32&gt;9,'Town Data'!F32,"*")</f>
        <v>281795.96</v>
      </c>
      <c r="F36" s="46">
        <f>IF('Town Data'!I32&gt;9,'Town Data'!H32,"*")</f>
        <v>1652972.08</v>
      </c>
      <c r="G36" s="47" t="str">
        <f>IF('Town Data'!K32&gt;9,'Town Data'!J32,"*")</f>
        <v>*</v>
      </c>
      <c r="H36" s="48">
        <f>IF('Town Data'!M32&gt;9,'Town Data'!L32,"*")</f>
        <v>268959.53</v>
      </c>
      <c r="I36" s="9">
        <f t="shared" si="0"/>
        <v>0.04364086415785068</v>
      </c>
      <c r="J36" s="9">
        <f t="shared" si="1"/>
      </c>
      <c r="K36" s="9">
        <f t="shared" si="2"/>
        <v>0.04772625086012008</v>
      </c>
      <c r="L36" s="15"/>
    </row>
    <row r="37" spans="1:12" ht="15">
      <c r="A37" s="15"/>
      <c r="B37" s="27" t="str">
        <f>'Town Data'!A33</f>
        <v>MILTON</v>
      </c>
      <c r="C37" s="52">
        <f>IF('Town Data'!C33&gt;9,'Town Data'!B33,"*")</f>
        <v>844365.1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697555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0.2104638343929869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MONTGOMERY</v>
      </c>
      <c r="C38" s="51" t="str">
        <f>IF('Town Data'!C34&gt;9,'Town Data'!B34,"*")</f>
        <v>*</v>
      </c>
      <c r="D38" s="47">
        <f>IF('Town Data'!E34&gt;9,'Town Data'!D34,"*")</f>
        <v>57462.82</v>
      </c>
      <c r="E38" s="48" t="str">
        <f>IF('Town Data'!G34&gt;9,'Town Data'!F34,"*")</f>
        <v>*</v>
      </c>
      <c r="F38" s="46">
        <f>IF('Town Data'!I34&gt;9,'Town Data'!H34,"*")</f>
        <v>114983</v>
      </c>
      <c r="G38" s="47">
        <f>IF('Town Data'!K34&gt;9,'Town Data'!J34,"*")</f>
        <v>102445</v>
      </c>
      <c r="H38" s="48" t="str">
        <f>IF('Town Data'!M34&gt;9,'Town Data'!L34,"*")</f>
        <v>*</v>
      </c>
      <c r="I38" s="9">
        <f t="shared" si="0"/>
      </c>
      <c r="J38" s="9">
        <f t="shared" si="1"/>
        <v>-0.4390861437844697</v>
      </c>
      <c r="K38" s="9">
        <f t="shared" si="2"/>
      </c>
      <c r="L38" s="15"/>
    </row>
    <row r="39" spans="1:12" ht="15">
      <c r="A39" s="15"/>
      <c r="B39" s="27" t="str">
        <f>'Town Data'!A35</f>
        <v>MONTPELIER</v>
      </c>
      <c r="C39" s="52">
        <f>IF('Town Data'!C35&gt;9,'Town Data'!B35,"*")</f>
        <v>1958496.88</v>
      </c>
      <c r="D39" s="44">
        <f>IF('Town Data'!E35&gt;9,'Town Data'!D35,"*")</f>
        <v>189210</v>
      </c>
      <c r="E39" s="45">
        <f>IF('Town Data'!G35&gt;9,'Town Data'!F35,"*")</f>
        <v>409015.01</v>
      </c>
      <c r="F39" s="44">
        <f>IF('Town Data'!I35&gt;9,'Town Data'!H35,"*")</f>
        <v>1826190.35</v>
      </c>
      <c r="G39" s="44" t="str">
        <f>IF('Town Data'!K35&gt;9,'Town Data'!J35,"*")</f>
        <v>*</v>
      </c>
      <c r="H39" s="45">
        <f>IF('Town Data'!M35&gt;9,'Town Data'!L35,"*")</f>
        <v>368424.64</v>
      </c>
      <c r="I39" s="22">
        <f t="shared" si="0"/>
        <v>0.0724494738459218</v>
      </c>
      <c r="J39" s="22">
        <f t="shared" si="1"/>
      </c>
      <c r="K39" s="22">
        <f t="shared" si="2"/>
        <v>0.11017278866038925</v>
      </c>
      <c r="L39" s="15"/>
    </row>
    <row r="40" spans="1:12" ht="15">
      <c r="A40" s="15"/>
      <c r="B40" s="15" t="str">
        <f>'Town Data'!A36</f>
        <v>MORRISTOWN</v>
      </c>
      <c r="C40" s="51">
        <f>IF('Town Data'!C36&gt;9,'Town Data'!B36,"*")</f>
        <v>1042137.5</v>
      </c>
      <c r="D40" s="47">
        <f>IF('Town Data'!E36&gt;9,'Town Data'!D36,"*")</f>
        <v>89811.4</v>
      </c>
      <c r="E40" s="48">
        <f>IF('Town Data'!G36&gt;9,'Town Data'!F36,"*")</f>
        <v>87785.04</v>
      </c>
      <c r="F40" s="46">
        <f>IF('Town Data'!I36&gt;9,'Town Data'!H36,"*")</f>
        <v>926902.09</v>
      </c>
      <c r="G40" s="47">
        <f>IF('Town Data'!K36&gt;9,'Town Data'!J36,"*")</f>
        <v>104117</v>
      </c>
      <c r="H40" s="48">
        <f>IF('Town Data'!M36&gt;9,'Town Data'!L36,"*")</f>
        <v>78719</v>
      </c>
      <c r="I40" s="9">
        <f t="shared" si="0"/>
        <v>0.12432317419847444</v>
      </c>
      <c r="J40" s="9">
        <f t="shared" si="1"/>
        <v>-0.1373992719728767</v>
      </c>
      <c r="K40" s="9">
        <f t="shared" si="2"/>
        <v>0.11516965408605284</v>
      </c>
      <c r="L40" s="15"/>
    </row>
    <row r="41" spans="1:12" ht="15">
      <c r="A41" s="15"/>
      <c r="B41" s="27" t="str">
        <f>'Town Data'!A37</f>
        <v>NEWPORT</v>
      </c>
      <c r="C41" s="52">
        <f>IF('Town Data'!C37&gt;9,'Town Data'!B37,"*")</f>
        <v>716517.32</v>
      </c>
      <c r="D41" s="44" t="str">
        <f>IF('Town Data'!E37&gt;9,'Town Data'!D37,"*")</f>
        <v>*</v>
      </c>
      <c r="E41" s="45">
        <f>IF('Town Data'!G37&gt;9,'Town Data'!F37,"*")</f>
        <v>115115.5</v>
      </c>
      <c r="F41" s="44">
        <f>IF('Town Data'!I37&gt;9,'Town Data'!H37,"*")</f>
        <v>658828.75</v>
      </c>
      <c r="G41" s="44" t="str">
        <f>IF('Town Data'!K37&gt;9,'Town Data'!J37,"*")</f>
        <v>*</v>
      </c>
      <c r="H41" s="45">
        <f>IF('Town Data'!M37&gt;9,'Town Data'!L37,"*")</f>
        <v>119882.5</v>
      </c>
      <c r="I41" s="22">
        <f t="shared" si="0"/>
        <v>0.08756231418255495</v>
      </c>
      <c r="J41" s="22">
        <f t="shared" si="1"/>
      </c>
      <c r="K41" s="22">
        <f t="shared" si="2"/>
        <v>-0.03976393552019686</v>
      </c>
      <c r="L41" s="15"/>
    </row>
    <row r="42" spans="1:12" ht="15">
      <c r="A42" s="15"/>
      <c r="B42" s="15" t="str">
        <f>'Town Data'!A38</f>
        <v>NORTHFIELD</v>
      </c>
      <c r="C42" s="51">
        <f>IF('Town Data'!C38&gt;9,'Town Data'!B38,"*")</f>
        <v>229727.71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260297.68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-0.11744234524103328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PITTSFIELD</v>
      </c>
      <c r="C43" s="52" t="str">
        <f>IF('Town Data'!C39&gt;9,'Town Data'!B39,"*")</f>
        <v>*</v>
      </c>
      <c r="D43" s="44">
        <f>IF('Town Data'!E39&gt;9,'Town Data'!D39,"*")</f>
        <v>50897.45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PLYMOUTH</v>
      </c>
      <c r="C44" s="51" t="str">
        <f>IF('Town Data'!C40&gt;9,'Town Data'!B40,"*")</f>
        <v>*</v>
      </c>
      <c r="D44" s="47">
        <f>IF('Town Data'!E40&gt;9,'Town Data'!D40,"*")</f>
        <v>64745.89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118695</v>
      </c>
      <c r="H44" s="48" t="str">
        <f>IF('Town Data'!M40&gt;9,'Town Data'!L40,"*")</f>
        <v>*</v>
      </c>
      <c r="I44" s="9">
        <f t="shared" si="0"/>
      </c>
      <c r="J44" s="9">
        <f t="shared" si="1"/>
        <v>-0.45451880871140315</v>
      </c>
      <c r="K44" s="9">
        <f t="shared" si="2"/>
      </c>
      <c r="L44" s="15"/>
    </row>
    <row r="45" spans="1:12" ht="15">
      <c r="A45" s="15"/>
      <c r="B45" s="27" t="str">
        <f>'Town Data'!A41</f>
        <v>POULTNEY</v>
      </c>
      <c r="C45" s="52">
        <f>IF('Town Data'!C41&gt;9,'Town Data'!B41,"*")</f>
        <v>144216.42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RANDOLPH</v>
      </c>
      <c r="C46" s="51">
        <f>IF('Town Data'!C42&gt;9,'Town Data'!B42,"*")</f>
        <v>505670.96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399858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0.26462634235153487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RICHMOND</v>
      </c>
      <c r="C47" s="52">
        <f>IF('Town Data'!C43&gt;9,'Town Data'!B43,"*")</f>
        <v>262616.09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ROCKINGHAM</v>
      </c>
      <c r="C48" s="51">
        <f>IF('Town Data'!C44&gt;9,'Town Data'!B44,"*")</f>
        <v>435055.87</v>
      </c>
      <c r="D48" s="47" t="str">
        <f>IF('Town Data'!E44&gt;9,'Town Data'!D44,"*")</f>
        <v>*</v>
      </c>
      <c r="E48" s="48">
        <f>IF('Town Data'!G44&gt;9,'Town Data'!F44,"*")</f>
        <v>106447.19</v>
      </c>
      <c r="F48" s="46">
        <f>IF('Town Data'!I44&gt;9,'Town Data'!H44,"*")</f>
        <v>421602.55</v>
      </c>
      <c r="G48" s="47" t="str">
        <f>IF('Town Data'!K44&gt;9,'Town Data'!J44,"*")</f>
        <v>*</v>
      </c>
      <c r="H48" s="48">
        <f>IF('Town Data'!M44&gt;9,'Town Data'!L44,"*")</f>
        <v>101652</v>
      </c>
      <c r="I48" s="9">
        <f t="shared" si="0"/>
        <v>0.031909958798873504</v>
      </c>
      <c r="J48" s="9">
        <f t="shared" si="1"/>
      </c>
      <c r="K48" s="9">
        <f t="shared" si="2"/>
        <v>0.04717260850745684</v>
      </c>
      <c r="L48" s="15"/>
    </row>
    <row r="49" spans="1:12" ht="15">
      <c r="A49" s="15"/>
      <c r="B49" s="27" t="str">
        <f>'Town Data'!A45</f>
        <v>ROYALTON</v>
      </c>
      <c r="C49" s="52">
        <f>IF('Town Data'!C45&gt;9,'Town Data'!B45,"*")</f>
        <v>278170.89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262426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0.05999744689931643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RUTLAND</v>
      </c>
      <c r="C50" s="51">
        <f>IF('Town Data'!C46&gt;9,'Town Data'!B46,"*")</f>
        <v>4123409.05</v>
      </c>
      <c r="D50" s="47">
        <f>IF('Town Data'!E46&gt;9,'Town Data'!D46,"*")</f>
        <v>527279.3</v>
      </c>
      <c r="E50" s="48">
        <f>IF('Town Data'!G46&gt;9,'Town Data'!F46,"*")</f>
        <v>481239.31</v>
      </c>
      <c r="F50" s="46">
        <f>IF('Town Data'!I46&gt;9,'Town Data'!H46,"*")</f>
        <v>4323603.22</v>
      </c>
      <c r="G50" s="47">
        <f>IF('Town Data'!K46&gt;9,'Town Data'!J46,"*")</f>
        <v>875300</v>
      </c>
      <c r="H50" s="48">
        <f>IF('Town Data'!M46&gt;9,'Town Data'!L46,"*")</f>
        <v>509384.88</v>
      </c>
      <c r="I50" s="9">
        <f t="shared" si="0"/>
        <v>-0.046302623023765796</v>
      </c>
      <c r="J50" s="9">
        <f t="shared" si="1"/>
        <v>-0.39760162230092533</v>
      </c>
      <c r="K50" s="9">
        <f t="shared" si="2"/>
        <v>-0.0552540350235759</v>
      </c>
      <c r="L50" s="15"/>
    </row>
    <row r="51" spans="1:12" ht="15">
      <c r="A51" s="15"/>
      <c r="B51" s="27" t="str">
        <f>'Town Data'!A47</f>
        <v>SHELBURNE</v>
      </c>
      <c r="C51" s="52">
        <f>IF('Town Data'!C47&gt;9,'Town Data'!B47,"*")</f>
        <v>700130.05</v>
      </c>
      <c r="D51" s="44" t="str">
        <f>IF('Town Data'!E47&gt;9,'Town Data'!D47,"*")</f>
        <v>*</v>
      </c>
      <c r="E51" s="45">
        <f>IF('Town Data'!G47&gt;9,'Town Data'!F47,"*")</f>
        <v>119726.97</v>
      </c>
      <c r="F51" s="44">
        <f>IF('Town Data'!I47&gt;9,'Town Data'!H47,"*")</f>
        <v>720617.03</v>
      </c>
      <c r="G51" s="44" t="str">
        <f>IF('Town Data'!K47&gt;9,'Town Data'!J47,"*")</f>
        <v>*</v>
      </c>
      <c r="H51" s="45">
        <f>IF('Town Data'!M47&gt;9,'Town Data'!L47,"*")</f>
        <v>103785.5</v>
      </c>
      <c r="I51" s="22">
        <f t="shared" si="0"/>
        <v>-0.02842977496660047</v>
      </c>
      <c r="J51" s="22">
        <f t="shared" si="1"/>
      </c>
      <c r="K51" s="22">
        <f t="shared" si="2"/>
        <v>0.15360016572642615</v>
      </c>
      <c r="L51" s="15"/>
    </row>
    <row r="52" spans="1:12" ht="15">
      <c r="A52" s="15"/>
      <c r="B52" s="15" t="str">
        <f>'Town Data'!A48</f>
        <v>SOUTH BURLINGTON</v>
      </c>
      <c r="C52" s="51">
        <f>IF('Town Data'!C48&gt;9,'Town Data'!B48,"*")</f>
        <v>7646402.92</v>
      </c>
      <c r="D52" s="47">
        <f>IF('Town Data'!E48&gt;9,'Town Data'!D48,"*")</f>
        <v>1888188.9</v>
      </c>
      <c r="E52" s="48">
        <f>IF('Town Data'!G48&gt;9,'Town Data'!F48,"*")</f>
        <v>1007650.84</v>
      </c>
      <c r="F52" s="46">
        <f>IF('Town Data'!I48&gt;9,'Town Data'!H48,"*")</f>
        <v>7251880.29</v>
      </c>
      <c r="G52" s="47">
        <f>IF('Town Data'!K48&gt;9,'Town Data'!J48,"*")</f>
        <v>2283067</v>
      </c>
      <c r="H52" s="48">
        <f>IF('Town Data'!M48&gt;9,'Town Data'!L48,"*")</f>
        <v>920925</v>
      </c>
      <c r="I52" s="9">
        <f t="shared" si="0"/>
        <v>0.05440280509649724</v>
      </c>
      <c r="J52" s="9">
        <f t="shared" si="1"/>
        <v>-0.17295948826731763</v>
      </c>
      <c r="K52" s="9">
        <f t="shared" si="2"/>
        <v>0.09417253305100846</v>
      </c>
      <c r="L52" s="15"/>
    </row>
    <row r="53" spans="1:12" ht="15">
      <c r="A53" s="15"/>
      <c r="B53" s="27" t="str">
        <f>'Town Data'!A49</f>
        <v>SPRINGFIELD</v>
      </c>
      <c r="C53" s="52">
        <f>IF('Town Data'!C49&gt;9,'Town Data'!B49,"*")</f>
        <v>867152.5</v>
      </c>
      <c r="D53" s="44" t="str">
        <f>IF('Town Data'!E49&gt;9,'Town Data'!D49,"*")</f>
        <v>*</v>
      </c>
      <c r="E53" s="45">
        <f>IF('Town Data'!G49&gt;9,'Town Data'!F49,"*")</f>
        <v>69569.44</v>
      </c>
      <c r="F53" s="44">
        <f>IF('Town Data'!I49&gt;9,'Town Data'!H49,"*")</f>
        <v>821150</v>
      </c>
      <c r="G53" s="44" t="str">
        <f>IF('Town Data'!K49&gt;9,'Town Data'!J49,"*")</f>
        <v>*</v>
      </c>
      <c r="H53" s="45">
        <f>IF('Town Data'!M49&gt;9,'Town Data'!L49,"*")</f>
        <v>69426</v>
      </c>
      <c r="I53" s="22">
        <f t="shared" si="0"/>
        <v>0.05602204225780917</v>
      </c>
      <c r="J53" s="22">
        <f t="shared" si="1"/>
      </c>
      <c r="K53" s="22">
        <f t="shared" si="2"/>
        <v>0.002066084752110194</v>
      </c>
      <c r="L53" s="15"/>
    </row>
    <row r="54" spans="1:12" ht="15">
      <c r="A54" s="15"/>
      <c r="B54" s="15" t="str">
        <f>'Town Data'!A50</f>
        <v>ST ALBANS</v>
      </c>
      <c r="C54" s="51">
        <f>IF('Town Data'!C50&gt;9,'Town Data'!B50,"*")</f>
        <v>1436892.95</v>
      </c>
      <c r="D54" s="47" t="str">
        <f>IF('Town Data'!E50&gt;9,'Town Data'!D50,"*")</f>
        <v>*</v>
      </c>
      <c r="E54" s="48">
        <f>IF('Town Data'!G50&gt;9,'Town Data'!F50,"*")</f>
        <v>165540.59</v>
      </c>
      <c r="F54" s="46">
        <f>IF('Town Data'!I50&gt;9,'Town Data'!H50,"*")</f>
        <v>1171264.43</v>
      </c>
      <c r="G54" s="47" t="str">
        <f>IF('Town Data'!K50&gt;9,'Town Data'!J50,"*")</f>
        <v>*</v>
      </c>
      <c r="H54" s="48">
        <f>IF('Town Data'!M50&gt;9,'Town Data'!L50,"*")</f>
        <v>172787.25</v>
      </c>
      <c r="I54" s="9">
        <f t="shared" si="0"/>
        <v>0.22678783133540564</v>
      </c>
      <c r="J54" s="9">
        <f t="shared" si="1"/>
      </c>
      <c r="K54" s="9">
        <f t="shared" si="2"/>
        <v>-0.0419397843301517</v>
      </c>
      <c r="L54" s="15"/>
    </row>
    <row r="55" spans="1:12" ht="15">
      <c r="A55" s="15"/>
      <c r="B55" s="27" t="str">
        <f>'Town Data'!A51</f>
        <v>ST ALBANS TOWN</v>
      </c>
      <c r="C55" s="52">
        <f>IF('Town Data'!C51&gt;9,'Town Data'!B51,"*")</f>
        <v>748219.2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896252.56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-0.16516924649007428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ST JOHNSBURY</v>
      </c>
      <c r="C56" s="51">
        <f>IF('Town Data'!C52&gt;9,'Town Data'!B52,"*")</f>
        <v>1041235.52</v>
      </c>
      <c r="D56" s="47" t="str">
        <f>IF('Town Data'!E52&gt;9,'Town Data'!D52,"*")</f>
        <v>*</v>
      </c>
      <c r="E56" s="48">
        <f>IF('Town Data'!G52&gt;9,'Town Data'!F52,"*")</f>
        <v>109108.6</v>
      </c>
      <c r="F56" s="46">
        <f>IF('Town Data'!I52&gt;9,'Town Data'!H52,"*")</f>
        <v>916516.41</v>
      </c>
      <c r="G56" s="47" t="str">
        <f>IF('Town Data'!K52&gt;9,'Town Data'!J52,"*")</f>
        <v>*</v>
      </c>
      <c r="H56" s="48">
        <f>IF('Town Data'!M52&gt;9,'Town Data'!L52,"*")</f>
        <v>92874</v>
      </c>
      <c r="I56" s="9">
        <f t="shared" si="0"/>
        <v>0.1360795165686122</v>
      </c>
      <c r="J56" s="9">
        <f t="shared" si="1"/>
      </c>
      <c r="K56" s="9">
        <f t="shared" si="2"/>
        <v>0.1748024204836661</v>
      </c>
      <c r="L56" s="15"/>
    </row>
    <row r="57" spans="1:12" ht="15">
      <c r="A57" s="15"/>
      <c r="B57" s="27" t="str">
        <f>'Town Data'!A53</f>
        <v>STOWE</v>
      </c>
      <c r="C57" s="52">
        <f>IF('Town Data'!C53&gt;9,'Town Data'!B53,"*")</f>
        <v>3028516.38</v>
      </c>
      <c r="D57" s="44">
        <f>IF('Town Data'!E53&gt;9,'Town Data'!D53,"*")</f>
        <v>6713714.95</v>
      </c>
      <c r="E57" s="45">
        <f>IF('Town Data'!G53&gt;9,'Town Data'!F53,"*")</f>
        <v>1068902.23</v>
      </c>
      <c r="F57" s="44">
        <f>IF('Town Data'!I53&gt;9,'Town Data'!H53,"*")</f>
        <v>3258924.31</v>
      </c>
      <c r="G57" s="44">
        <f>IF('Town Data'!K53&gt;9,'Town Data'!J53,"*")</f>
        <v>7978509.56</v>
      </c>
      <c r="H57" s="45">
        <f>IF('Town Data'!M53&gt;9,'Town Data'!L53,"*")</f>
        <v>1057563</v>
      </c>
      <c r="I57" s="22">
        <f t="shared" si="0"/>
        <v>-0.07070060795612652</v>
      </c>
      <c r="J57" s="22">
        <f t="shared" si="1"/>
        <v>-0.1585251732154344</v>
      </c>
      <c r="K57" s="22">
        <f t="shared" si="2"/>
        <v>0.01072203736325872</v>
      </c>
      <c r="L57" s="15"/>
    </row>
    <row r="58" spans="1:12" ht="15">
      <c r="A58" s="15"/>
      <c r="B58" s="15" t="str">
        <f>'Town Data'!A54</f>
        <v>STRATTON</v>
      </c>
      <c r="C58" s="51" t="str">
        <f>IF('Town Data'!C54&gt;9,'Town Data'!B54,"*")</f>
        <v>*</v>
      </c>
      <c r="D58" s="47">
        <f>IF('Town Data'!E54&gt;9,'Town Data'!D54,"*")</f>
        <v>1176036.1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>
        <f>IF('Town Data'!K54&gt;9,'Town Data'!J54,"*")</f>
        <v>1868214</v>
      </c>
      <c r="H58" s="48" t="str">
        <f>IF('Town Data'!M54&gt;9,'Town Data'!L54,"*")</f>
        <v>*</v>
      </c>
      <c r="I58" s="9">
        <f t="shared" si="0"/>
      </c>
      <c r="J58" s="9">
        <f t="shared" si="1"/>
        <v>-0.37050246920320684</v>
      </c>
      <c r="K58" s="9">
        <f t="shared" si="2"/>
      </c>
      <c r="L58" s="15"/>
    </row>
    <row r="59" spans="1:12" ht="15">
      <c r="A59" s="15"/>
      <c r="B59" s="27" t="str">
        <f>'Town Data'!A55</f>
        <v>SWANTON</v>
      </c>
      <c r="C59" s="52">
        <f>IF('Town Data'!C55&gt;9,'Town Data'!B55,"*")</f>
        <v>430699.06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400606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0.0751188449499009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VERGENNES</v>
      </c>
      <c r="C60" s="51">
        <f>IF('Town Data'!C56&gt;9,'Town Data'!B56,"*")</f>
        <v>284080.35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274410.36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0.03523915788019079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WAITSFIELD</v>
      </c>
      <c r="C61" s="52">
        <f>IF('Town Data'!C57&gt;9,'Town Data'!B57,"*")</f>
        <v>591162.76</v>
      </c>
      <c r="D61" s="44">
        <f>IF('Town Data'!E57&gt;9,'Town Data'!D57,"*")</f>
        <v>135829.95</v>
      </c>
      <c r="E61" s="45">
        <f>IF('Town Data'!G57&gt;9,'Town Data'!F57,"*")</f>
        <v>185688.56</v>
      </c>
      <c r="F61" s="44">
        <f>IF('Town Data'!I57&gt;9,'Town Data'!H57,"*")</f>
        <v>622400</v>
      </c>
      <c r="G61" s="44">
        <f>IF('Town Data'!K57&gt;9,'Town Data'!J57,"*")</f>
        <v>202212.66</v>
      </c>
      <c r="H61" s="45">
        <f>IF('Town Data'!M57&gt;9,'Town Data'!L57,"*")</f>
        <v>199240</v>
      </c>
      <c r="I61" s="22">
        <f t="shared" si="0"/>
        <v>-0.050188367609254485</v>
      </c>
      <c r="J61" s="22">
        <f t="shared" si="1"/>
        <v>-0.32828167138496667</v>
      </c>
      <c r="K61" s="22">
        <f t="shared" si="2"/>
        <v>-0.06801565950612327</v>
      </c>
      <c r="L61" s="15"/>
    </row>
    <row r="62" spans="1:12" ht="15">
      <c r="A62" s="15"/>
      <c r="B62" s="15" t="str">
        <f>'Town Data'!A58</f>
        <v>WARREN</v>
      </c>
      <c r="C62" s="51">
        <f>IF('Town Data'!C58&gt;9,'Town Data'!B58,"*")</f>
        <v>664904.6</v>
      </c>
      <c r="D62" s="47">
        <f>IF('Town Data'!E58&gt;9,'Town Data'!D58,"*")</f>
        <v>720133.4</v>
      </c>
      <c r="E62" s="48">
        <f>IF('Town Data'!G58&gt;9,'Town Data'!F58,"*")</f>
        <v>268466.16</v>
      </c>
      <c r="F62" s="46">
        <f>IF('Town Data'!I58&gt;9,'Town Data'!H58,"*")</f>
        <v>732987.87</v>
      </c>
      <c r="G62" s="47">
        <f>IF('Town Data'!K58&gt;9,'Town Data'!J58,"*")</f>
        <v>734726</v>
      </c>
      <c r="H62" s="48">
        <f>IF('Town Data'!M58&gt;9,'Town Data'!L58,"*")</f>
        <v>245434</v>
      </c>
      <c r="I62" s="9">
        <f t="shared" si="0"/>
        <v>-0.0928845793860136</v>
      </c>
      <c r="J62" s="9">
        <f t="shared" si="1"/>
        <v>-0.019861281620631333</v>
      </c>
      <c r="K62" s="9">
        <f t="shared" si="2"/>
        <v>0.09384258089751206</v>
      </c>
      <c r="L62" s="15"/>
    </row>
    <row r="63" spans="1:12" ht="15">
      <c r="A63" s="15"/>
      <c r="B63" s="27" t="str">
        <f>'Town Data'!A59</f>
        <v>WATERBURY</v>
      </c>
      <c r="C63" s="52">
        <f>IF('Town Data'!C59&gt;9,'Town Data'!B59,"*")</f>
        <v>1115982.62</v>
      </c>
      <c r="D63" s="44">
        <f>IF('Town Data'!E59&gt;9,'Town Data'!D59,"*")</f>
        <v>295793.67</v>
      </c>
      <c r="E63" s="45">
        <f>IF('Town Data'!G59&gt;9,'Town Data'!F59,"*")</f>
        <v>341526.66</v>
      </c>
      <c r="F63" s="44">
        <f>IF('Town Data'!I59&gt;9,'Town Data'!H59,"*")</f>
        <v>1062295.25</v>
      </c>
      <c r="G63" s="44" t="str">
        <f>IF('Town Data'!K59&gt;9,'Town Data'!J59,"*")</f>
        <v>*</v>
      </c>
      <c r="H63" s="45">
        <f>IF('Town Data'!M59&gt;9,'Town Data'!L59,"*")</f>
        <v>310676</v>
      </c>
      <c r="I63" s="22">
        <f t="shared" si="0"/>
        <v>0.050539028579860555</v>
      </c>
      <c r="J63" s="22">
        <f t="shared" si="1"/>
      </c>
      <c r="K63" s="22">
        <f t="shared" si="2"/>
        <v>0.0993017162574514</v>
      </c>
      <c r="L63" s="15"/>
    </row>
    <row r="64" spans="1:12" ht="15">
      <c r="A64" s="15"/>
      <c r="B64" s="15" t="str">
        <f>'Town Data'!A60</f>
        <v>WEST RUTLAND</v>
      </c>
      <c r="C64" s="51">
        <f>IF('Town Data'!C60&gt;9,'Town Data'!B60,"*")</f>
        <v>119625.32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134720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-0.1120448337292161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WILLISTON</v>
      </c>
      <c r="C65" s="52">
        <f>IF('Town Data'!C61&gt;9,'Town Data'!B61,"*")</f>
        <v>3411812.59</v>
      </c>
      <c r="D65" s="44" t="str">
        <f>IF('Town Data'!E61&gt;9,'Town Data'!D61,"*")</f>
        <v>*</v>
      </c>
      <c r="E65" s="45">
        <f>IF('Town Data'!G61&gt;9,'Town Data'!F61,"*")</f>
        <v>444293.62</v>
      </c>
      <c r="F65" s="44">
        <f>IF('Town Data'!I61&gt;9,'Town Data'!H61,"*")</f>
        <v>3035237</v>
      </c>
      <c r="G65" s="44" t="str">
        <f>IF('Town Data'!K61&gt;9,'Town Data'!J61,"*")</f>
        <v>*</v>
      </c>
      <c r="H65" s="45">
        <f>IF('Town Data'!M61&gt;9,'Town Data'!L61,"*")</f>
        <v>380856</v>
      </c>
      <c r="I65" s="22">
        <f t="shared" si="0"/>
        <v>0.12406793604585073</v>
      </c>
      <c r="J65" s="22">
        <f t="shared" si="1"/>
      </c>
      <c r="K65" s="22">
        <f t="shared" si="2"/>
        <v>0.16656589367109878</v>
      </c>
      <c r="L65" s="15"/>
    </row>
    <row r="66" spans="1:12" ht="15">
      <c r="A66" s="15"/>
      <c r="B66" s="15" t="str">
        <f>'Town Data'!A62</f>
        <v>WILMINGTON</v>
      </c>
      <c r="C66" s="51">
        <f>IF('Town Data'!C62&gt;9,'Town Data'!B62,"*")</f>
        <v>607866.49</v>
      </c>
      <c r="D66" s="47">
        <f>IF('Town Data'!E62&gt;9,'Town Data'!D62,"*")</f>
        <v>118677.81</v>
      </c>
      <c r="E66" s="48">
        <f>IF('Town Data'!G62&gt;9,'Town Data'!F62,"*")</f>
        <v>163865.97</v>
      </c>
      <c r="F66" s="46">
        <f>IF('Town Data'!I62&gt;9,'Town Data'!H62,"*")</f>
        <v>584070.15</v>
      </c>
      <c r="G66" s="47">
        <f>IF('Town Data'!K62&gt;9,'Town Data'!J62,"*")</f>
        <v>198445</v>
      </c>
      <c r="H66" s="48">
        <f>IF('Town Data'!M62&gt;9,'Town Data'!L62,"*")</f>
        <v>161840</v>
      </c>
      <c r="I66" s="9">
        <f t="shared" si="0"/>
        <v>0.040742263579126525</v>
      </c>
      <c r="J66" s="9">
        <f t="shared" si="1"/>
        <v>-0.401961198316914</v>
      </c>
      <c r="K66" s="9">
        <f t="shared" si="2"/>
        <v>0.012518351458230359</v>
      </c>
      <c r="L66" s="15"/>
    </row>
    <row r="67" spans="1:12" ht="15">
      <c r="A67" s="15"/>
      <c r="B67" s="27" t="str">
        <f>'Town Data'!A63</f>
        <v>WINDSOR</v>
      </c>
      <c r="C67" s="52">
        <f>IF('Town Data'!C63&gt;9,'Town Data'!B63,"*")</f>
        <v>224411.6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191797.06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0.17004713210932434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WINHALL</v>
      </c>
      <c r="C68" s="51" t="str">
        <f>IF('Town Data'!C64&gt;9,'Town Data'!B64,"*")</f>
        <v>*</v>
      </c>
      <c r="D68" s="47">
        <f>IF('Town Data'!E64&gt;9,'Town Data'!D64,"*")</f>
        <v>522254.6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>
        <f>IF('Town Data'!K64&gt;9,'Town Data'!J64,"*")</f>
        <v>893228</v>
      </c>
      <c r="H68" s="48" t="str">
        <f>IF('Town Data'!M64&gt;9,'Town Data'!L64,"*")</f>
        <v>*</v>
      </c>
      <c r="I68" s="9">
        <f t="shared" si="0"/>
      </c>
      <c r="J68" s="9">
        <f t="shared" si="1"/>
        <v>-0.4153177016394471</v>
      </c>
      <c r="K68" s="9">
        <f t="shared" si="2"/>
      </c>
      <c r="L68" s="15"/>
    </row>
    <row r="69" spans="1:12" ht="15">
      <c r="A69" s="15"/>
      <c r="B69" s="27" t="str">
        <f>'Town Data'!A65</f>
        <v>WINOOSKI</v>
      </c>
      <c r="C69" s="52">
        <f>IF('Town Data'!C65&gt;9,'Town Data'!B65,"*")</f>
        <v>860143.06</v>
      </c>
      <c r="D69" s="44" t="str">
        <f>IF('Town Data'!E65&gt;9,'Town Data'!D65,"*")</f>
        <v>*</v>
      </c>
      <c r="E69" s="45">
        <f>IF('Town Data'!G65&gt;9,'Town Data'!F65,"*")</f>
        <v>319154.96</v>
      </c>
      <c r="F69" s="44">
        <f>IF('Town Data'!I65&gt;9,'Town Data'!H65,"*")</f>
        <v>767144.92</v>
      </c>
      <c r="G69" s="44" t="str">
        <f>IF('Town Data'!K65&gt;9,'Town Data'!J65,"*")</f>
        <v>*</v>
      </c>
      <c r="H69" s="45">
        <f>IF('Town Data'!M65&gt;9,'Town Data'!L65,"*")</f>
        <v>267537.25</v>
      </c>
      <c r="I69" s="22">
        <f t="shared" si="0"/>
        <v>0.12122629971922386</v>
      </c>
      <c r="J69" s="22">
        <f t="shared" si="1"/>
      </c>
      <c r="K69" s="22">
        <f t="shared" si="2"/>
        <v>0.1929365350058731</v>
      </c>
      <c r="L69" s="15"/>
    </row>
    <row r="70" spans="1:12" ht="15">
      <c r="A70" s="15"/>
      <c r="B70" s="15" t="str">
        <f>'Town Data'!A66</f>
        <v>WOODSTOCK</v>
      </c>
      <c r="C70" s="51">
        <f>IF('Town Data'!C66&gt;9,'Town Data'!B66,"*")</f>
        <v>1050087.9</v>
      </c>
      <c r="D70" s="47">
        <f>IF('Town Data'!E66&gt;9,'Town Data'!D66,"*")</f>
        <v>1319973.93</v>
      </c>
      <c r="E70" s="48">
        <f>IF('Town Data'!G66&gt;9,'Town Data'!F66,"*")</f>
        <v>376798.56</v>
      </c>
      <c r="F70" s="46">
        <f>IF('Town Data'!I66&gt;9,'Town Data'!H66,"*")</f>
        <v>1055041</v>
      </c>
      <c r="G70" s="47">
        <f>IF('Town Data'!K66&gt;9,'Town Data'!J66,"*")</f>
        <v>1299137.43</v>
      </c>
      <c r="H70" s="48">
        <f>IF('Town Data'!M66&gt;9,'Town Data'!L66,"*")</f>
        <v>347266</v>
      </c>
      <c r="I70" s="9">
        <f t="shared" si="0"/>
        <v>-0.004694699068567092</v>
      </c>
      <c r="J70" s="9">
        <f t="shared" si="1"/>
        <v>0.016038718859789917</v>
      </c>
      <c r="K70" s="9">
        <f t="shared" si="2"/>
        <v>0.08504305057218385</v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77">
        <v>2257063.22</v>
      </c>
      <c r="C2" s="40">
        <v>50</v>
      </c>
      <c r="D2" s="40">
        <v>0</v>
      </c>
      <c r="E2" s="40">
        <v>0</v>
      </c>
      <c r="F2" s="77">
        <v>307784.99</v>
      </c>
      <c r="G2" s="40">
        <v>24</v>
      </c>
      <c r="H2" s="77">
        <v>1974524.17</v>
      </c>
      <c r="I2" s="40">
        <v>49</v>
      </c>
      <c r="J2" s="40">
        <v>0</v>
      </c>
      <c r="K2" s="40">
        <v>0</v>
      </c>
      <c r="L2" s="77">
        <v>282456.66</v>
      </c>
      <c r="M2" s="40">
        <v>26</v>
      </c>
    </row>
    <row r="3" spans="1:13" ht="15">
      <c r="A3" s="39" t="s">
        <v>63</v>
      </c>
      <c r="B3" s="77">
        <v>126043.86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77">
        <v>104841</v>
      </c>
      <c r="I3" s="40">
        <v>10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77">
        <v>2089335.06</v>
      </c>
      <c r="C4" s="40">
        <v>63</v>
      </c>
      <c r="D4" s="77">
        <v>316910.55</v>
      </c>
      <c r="E4" s="40">
        <v>24</v>
      </c>
      <c r="F4" s="77">
        <v>315670.16</v>
      </c>
      <c r="G4" s="40">
        <v>26</v>
      </c>
      <c r="H4" s="77">
        <v>1979802.8</v>
      </c>
      <c r="I4" s="40">
        <v>61</v>
      </c>
      <c r="J4" s="77">
        <v>327419.22</v>
      </c>
      <c r="K4" s="40">
        <v>21</v>
      </c>
      <c r="L4" s="77">
        <v>284292.31</v>
      </c>
      <c r="M4" s="40">
        <v>24</v>
      </c>
    </row>
    <row r="5" spans="1:13" ht="15">
      <c r="A5" s="39" t="s">
        <v>65</v>
      </c>
      <c r="B5" s="77">
        <v>357260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77">
        <v>316481.99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77">
        <v>361763.09</v>
      </c>
      <c r="C6" s="40">
        <v>22</v>
      </c>
      <c r="D6" s="40">
        <v>0</v>
      </c>
      <c r="E6" s="40">
        <v>0</v>
      </c>
      <c r="F6" s="40">
        <v>0</v>
      </c>
      <c r="G6" s="40">
        <v>0</v>
      </c>
      <c r="H6" s="77">
        <v>344548</v>
      </c>
      <c r="I6" s="40">
        <v>20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77">
        <v>3098326.78</v>
      </c>
      <c r="C7" s="40">
        <v>90</v>
      </c>
      <c r="D7" s="77">
        <v>456468.7</v>
      </c>
      <c r="E7" s="40">
        <v>19</v>
      </c>
      <c r="F7" s="77">
        <v>438914.3</v>
      </c>
      <c r="G7" s="40">
        <v>38</v>
      </c>
      <c r="H7" s="77">
        <v>2965251</v>
      </c>
      <c r="I7" s="40">
        <v>91</v>
      </c>
      <c r="J7" s="77">
        <v>531059</v>
      </c>
      <c r="K7" s="40">
        <v>20</v>
      </c>
      <c r="L7" s="77">
        <v>449306</v>
      </c>
      <c r="M7" s="40">
        <v>39</v>
      </c>
    </row>
    <row r="8" spans="1:13" ht="15">
      <c r="A8" s="39" t="s">
        <v>68</v>
      </c>
      <c r="B8" s="77">
        <v>332030.52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77">
        <v>314317</v>
      </c>
      <c r="I8" s="40">
        <v>14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77">
        <v>21953.97</v>
      </c>
      <c r="E9" s="40">
        <v>10</v>
      </c>
      <c r="F9" s="40">
        <v>0</v>
      </c>
      <c r="G9" s="40">
        <v>0</v>
      </c>
      <c r="H9" s="40">
        <v>0</v>
      </c>
      <c r="I9" s="40">
        <v>0</v>
      </c>
      <c r="J9" s="77">
        <v>65065.56</v>
      </c>
      <c r="K9" s="40">
        <v>12</v>
      </c>
      <c r="L9" s="40">
        <v>0</v>
      </c>
      <c r="M9" s="40">
        <v>0</v>
      </c>
    </row>
    <row r="10" spans="1:13" ht="15">
      <c r="A10" s="39" t="s">
        <v>70</v>
      </c>
      <c r="B10" s="77">
        <v>8261881.94</v>
      </c>
      <c r="C10" s="40">
        <v>179</v>
      </c>
      <c r="D10" s="77">
        <v>1985120.08</v>
      </c>
      <c r="E10" s="40">
        <v>29</v>
      </c>
      <c r="F10" s="77">
        <v>2860968.35</v>
      </c>
      <c r="G10" s="40">
        <v>94</v>
      </c>
      <c r="H10" s="77">
        <v>7490600.67</v>
      </c>
      <c r="I10" s="40">
        <v>176</v>
      </c>
      <c r="J10" s="77">
        <v>1662602</v>
      </c>
      <c r="K10" s="40">
        <v>20</v>
      </c>
      <c r="L10" s="77">
        <v>2698001.81</v>
      </c>
      <c r="M10" s="40">
        <v>92</v>
      </c>
    </row>
    <row r="11" spans="1:13" ht="15">
      <c r="A11" s="39" t="s">
        <v>71</v>
      </c>
      <c r="B11" s="77">
        <v>541979.29</v>
      </c>
      <c r="C11" s="40">
        <v>15</v>
      </c>
      <c r="D11" s="77">
        <v>595186.57</v>
      </c>
      <c r="E11" s="40">
        <v>13</v>
      </c>
      <c r="F11" s="40">
        <v>0</v>
      </c>
      <c r="G11" s="40">
        <v>0</v>
      </c>
      <c r="H11" s="77">
        <v>627285.27</v>
      </c>
      <c r="I11" s="40">
        <v>15</v>
      </c>
      <c r="J11" s="77">
        <v>1287480.18</v>
      </c>
      <c r="K11" s="40">
        <v>12</v>
      </c>
      <c r="L11" s="40">
        <v>0</v>
      </c>
      <c r="M11" s="40">
        <v>0</v>
      </c>
    </row>
    <row r="12" spans="1:13" ht="15">
      <c r="A12" s="39" t="s">
        <v>72</v>
      </c>
      <c r="B12" s="77">
        <v>266317.8</v>
      </c>
      <c r="C12" s="40">
        <v>16</v>
      </c>
      <c r="D12" s="40">
        <v>0</v>
      </c>
      <c r="E12" s="40">
        <v>0</v>
      </c>
      <c r="F12" s="40">
        <v>0</v>
      </c>
      <c r="G12" s="40">
        <v>0</v>
      </c>
      <c r="H12" s="77">
        <v>242112</v>
      </c>
      <c r="I12" s="40">
        <v>14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77">
        <v>259431.89</v>
      </c>
      <c r="C13" s="40">
        <v>18</v>
      </c>
      <c r="D13" s="77">
        <v>100491.47</v>
      </c>
      <c r="E13" s="40">
        <v>10</v>
      </c>
      <c r="F13" s="40">
        <v>0</v>
      </c>
      <c r="G13" s="40">
        <v>0</v>
      </c>
      <c r="H13" s="77">
        <v>268452</v>
      </c>
      <c r="I13" s="40">
        <v>18</v>
      </c>
      <c r="J13" s="77">
        <v>137921</v>
      </c>
      <c r="K13" s="40">
        <v>14</v>
      </c>
      <c r="L13" s="40">
        <v>0</v>
      </c>
      <c r="M13" s="40">
        <v>0</v>
      </c>
    </row>
    <row r="14" spans="1:13" ht="15">
      <c r="A14" s="39" t="s">
        <v>74</v>
      </c>
      <c r="B14" s="77">
        <v>2017902.72</v>
      </c>
      <c r="C14" s="40">
        <v>48</v>
      </c>
      <c r="D14" s="40">
        <v>0</v>
      </c>
      <c r="E14" s="40">
        <v>0</v>
      </c>
      <c r="F14" s="77">
        <v>322133.81</v>
      </c>
      <c r="G14" s="40">
        <v>18</v>
      </c>
      <c r="H14" s="77">
        <v>1873597</v>
      </c>
      <c r="I14" s="40">
        <v>49</v>
      </c>
      <c r="J14" s="40">
        <v>0</v>
      </c>
      <c r="K14" s="40">
        <v>0</v>
      </c>
      <c r="L14" s="77">
        <v>300767</v>
      </c>
      <c r="M14" s="40">
        <v>20</v>
      </c>
    </row>
    <row r="15" spans="1:13" ht="15">
      <c r="A15" s="39" t="s">
        <v>75</v>
      </c>
      <c r="B15" s="77">
        <v>672128.87</v>
      </c>
      <c r="C15" s="40">
        <v>19</v>
      </c>
      <c r="D15" s="40">
        <v>0</v>
      </c>
      <c r="E15" s="40">
        <v>0</v>
      </c>
      <c r="F15" s="40">
        <v>0</v>
      </c>
      <c r="G15" s="40">
        <v>0</v>
      </c>
      <c r="H15" s="77">
        <v>623975</v>
      </c>
      <c r="I15" s="40">
        <v>19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77">
        <v>366527.81</v>
      </c>
      <c r="C16" s="40">
        <v>12</v>
      </c>
      <c r="D16" s="77">
        <v>136004.7</v>
      </c>
      <c r="E16" s="40">
        <v>12</v>
      </c>
      <c r="F16" s="40">
        <v>0</v>
      </c>
      <c r="G16" s="40">
        <v>0</v>
      </c>
      <c r="H16" s="77">
        <v>363845</v>
      </c>
      <c r="I16" s="40">
        <v>13</v>
      </c>
      <c r="J16" s="77">
        <v>155443</v>
      </c>
      <c r="K16" s="40">
        <v>12</v>
      </c>
      <c r="L16" s="40">
        <v>0</v>
      </c>
      <c r="M16" s="40">
        <v>0</v>
      </c>
    </row>
    <row r="17" spans="1:13" ht="15">
      <c r="A17" s="39" t="s">
        <v>77</v>
      </c>
      <c r="B17" s="77">
        <v>672350.76</v>
      </c>
      <c r="C17" s="40">
        <v>22</v>
      </c>
      <c r="D17" s="77">
        <v>652511.47</v>
      </c>
      <c r="E17" s="40">
        <v>51</v>
      </c>
      <c r="F17" s="77">
        <v>234682.99</v>
      </c>
      <c r="G17" s="40">
        <v>15</v>
      </c>
      <c r="H17" s="77">
        <v>892510.29</v>
      </c>
      <c r="I17" s="40">
        <v>29</v>
      </c>
      <c r="J17" s="77">
        <v>948778.09</v>
      </c>
      <c r="K17" s="40">
        <v>58</v>
      </c>
      <c r="L17" s="77">
        <v>255811.15</v>
      </c>
      <c r="M17" s="40">
        <v>17</v>
      </c>
    </row>
    <row r="18" spans="1:13" ht="15">
      <c r="A18" s="39" t="s">
        <v>78</v>
      </c>
      <c r="B18" s="77">
        <v>318898.01</v>
      </c>
      <c r="C18" s="40">
        <v>16</v>
      </c>
      <c r="D18" s="40">
        <v>0</v>
      </c>
      <c r="E18" s="40">
        <v>0</v>
      </c>
      <c r="F18" s="40">
        <v>0</v>
      </c>
      <c r="G18" s="40">
        <v>0</v>
      </c>
      <c r="H18" s="77">
        <v>313448</v>
      </c>
      <c r="I18" s="40">
        <v>18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77">
        <v>2925795.24</v>
      </c>
      <c r="C19" s="40">
        <v>70</v>
      </c>
      <c r="D19" s="40">
        <v>0</v>
      </c>
      <c r="E19" s="40">
        <v>0</v>
      </c>
      <c r="F19" s="77">
        <v>334183.39</v>
      </c>
      <c r="G19" s="40">
        <v>20</v>
      </c>
      <c r="H19" s="77">
        <v>2804275</v>
      </c>
      <c r="I19" s="40">
        <v>72</v>
      </c>
      <c r="J19" s="40">
        <v>0</v>
      </c>
      <c r="K19" s="40">
        <v>0</v>
      </c>
      <c r="L19" s="77">
        <v>311132</v>
      </c>
      <c r="M19" s="40">
        <v>21</v>
      </c>
    </row>
    <row r="20" spans="1:13" ht="15">
      <c r="A20" s="39" t="s">
        <v>80</v>
      </c>
      <c r="B20" s="77">
        <v>391369.06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77">
        <v>358076.14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77">
        <v>234244.82</v>
      </c>
      <c r="C21" s="40">
        <v>10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77">
        <v>199575.06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77">
        <v>233711.1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77">
        <v>1537117.52</v>
      </c>
      <c r="C23" s="40">
        <v>36</v>
      </c>
      <c r="D23" s="77">
        <v>666478.12</v>
      </c>
      <c r="E23" s="40">
        <v>21</v>
      </c>
      <c r="F23" s="77">
        <v>288098.31</v>
      </c>
      <c r="G23" s="40">
        <v>13</v>
      </c>
      <c r="H23" s="77">
        <v>1458714.79</v>
      </c>
      <c r="I23" s="40">
        <v>42</v>
      </c>
      <c r="J23" s="77">
        <v>794895</v>
      </c>
      <c r="K23" s="40">
        <v>22</v>
      </c>
      <c r="L23" s="77">
        <v>217406</v>
      </c>
      <c r="M23" s="40">
        <v>15</v>
      </c>
    </row>
    <row r="24" spans="1:13" ht="15">
      <c r="A24" s="39" t="s">
        <v>84</v>
      </c>
      <c r="B24" s="77">
        <v>406396.13</v>
      </c>
      <c r="C24" s="40">
        <v>12</v>
      </c>
      <c r="D24" s="40">
        <v>0</v>
      </c>
      <c r="E24" s="40">
        <v>0</v>
      </c>
      <c r="F24" s="40">
        <v>0</v>
      </c>
      <c r="G24" s="40">
        <v>0</v>
      </c>
      <c r="H24" s="77">
        <v>374246.95</v>
      </c>
      <c r="I24" s="40">
        <v>11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0</v>
      </c>
      <c r="C25" s="40">
        <v>0</v>
      </c>
      <c r="D25" s="77">
        <v>505377.33</v>
      </c>
      <c r="E25" s="40">
        <v>16</v>
      </c>
      <c r="F25" s="40">
        <v>0</v>
      </c>
      <c r="G25" s="40">
        <v>0</v>
      </c>
      <c r="H25" s="40">
        <v>0</v>
      </c>
      <c r="I25" s="40">
        <v>0</v>
      </c>
      <c r="J25" s="77">
        <v>634221.56</v>
      </c>
      <c r="K25" s="40">
        <v>18</v>
      </c>
      <c r="L25" s="40">
        <v>0</v>
      </c>
      <c r="M25" s="40">
        <v>0</v>
      </c>
    </row>
    <row r="26" spans="1:13" ht="15">
      <c r="A26" s="39" t="s">
        <v>86</v>
      </c>
      <c r="B26" s="77">
        <v>195197.8</v>
      </c>
      <c r="C26" s="40">
        <v>10</v>
      </c>
      <c r="D26" s="40">
        <v>0</v>
      </c>
      <c r="E26" s="40">
        <v>0</v>
      </c>
      <c r="F26" s="40">
        <v>0</v>
      </c>
      <c r="G26" s="40">
        <v>0</v>
      </c>
      <c r="H26" s="77">
        <v>215937</v>
      </c>
      <c r="I26" s="40">
        <v>13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77">
        <v>1467862.1</v>
      </c>
      <c r="C27" s="40">
        <v>36</v>
      </c>
      <c r="D27" s="77">
        <v>2204252.74</v>
      </c>
      <c r="E27" s="40">
        <v>74</v>
      </c>
      <c r="F27" s="77">
        <v>723755.07</v>
      </c>
      <c r="G27" s="40">
        <v>28</v>
      </c>
      <c r="H27" s="77">
        <v>2324010.44</v>
      </c>
      <c r="I27" s="40">
        <v>40</v>
      </c>
      <c r="J27" s="77">
        <v>3699952.68</v>
      </c>
      <c r="K27" s="40">
        <v>72</v>
      </c>
      <c r="L27" s="77">
        <v>1028525.04</v>
      </c>
      <c r="M27" s="40">
        <v>32</v>
      </c>
    </row>
    <row r="28" spans="1:13" ht="15">
      <c r="A28" s="39" t="s">
        <v>88</v>
      </c>
      <c r="B28" s="77">
        <v>206197.7</v>
      </c>
      <c r="C28" s="40">
        <v>13</v>
      </c>
      <c r="D28" s="77">
        <v>48339.29</v>
      </c>
      <c r="E28" s="40">
        <v>16</v>
      </c>
      <c r="F28" s="40">
        <v>0</v>
      </c>
      <c r="G28" s="40">
        <v>0</v>
      </c>
      <c r="H28" s="77">
        <v>260322.15</v>
      </c>
      <c r="I28" s="40">
        <v>14</v>
      </c>
      <c r="J28" s="77">
        <v>69058</v>
      </c>
      <c r="K28" s="40">
        <v>15</v>
      </c>
      <c r="L28" s="40">
        <v>0</v>
      </c>
      <c r="M28" s="40">
        <v>0</v>
      </c>
    </row>
    <row r="29" spans="1:13" ht="15">
      <c r="A29" s="39" t="s">
        <v>89</v>
      </c>
      <c r="B29" s="77">
        <v>1538173.62</v>
      </c>
      <c r="C29" s="40">
        <v>38</v>
      </c>
      <c r="D29" s="77">
        <v>1966740.81</v>
      </c>
      <c r="E29" s="40">
        <v>59</v>
      </c>
      <c r="F29" s="77">
        <v>470977.59</v>
      </c>
      <c r="G29" s="40">
        <v>24</v>
      </c>
      <c r="H29" s="77">
        <v>2105799</v>
      </c>
      <c r="I29" s="40">
        <v>38</v>
      </c>
      <c r="J29" s="77">
        <v>2812059</v>
      </c>
      <c r="K29" s="40">
        <v>67</v>
      </c>
      <c r="L29" s="77">
        <v>563163</v>
      </c>
      <c r="M29" s="40">
        <v>22</v>
      </c>
    </row>
    <row r="30" spans="1:13" ht="15">
      <c r="A30" s="39" t="s">
        <v>90</v>
      </c>
      <c r="B30" s="77">
        <v>810344.8</v>
      </c>
      <c r="C30" s="40">
        <v>28</v>
      </c>
      <c r="D30" s="40">
        <v>0</v>
      </c>
      <c r="E30" s="40">
        <v>0</v>
      </c>
      <c r="F30" s="77">
        <v>96740.46</v>
      </c>
      <c r="G30" s="40">
        <v>14</v>
      </c>
      <c r="H30" s="77">
        <v>768259.85</v>
      </c>
      <c r="I30" s="40">
        <v>28</v>
      </c>
      <c r="J30" s="40">
        <v>0</v>
      </c>
      <c r="K30" s="40">
        <v>0</v>
      </c>
      <c r="L30" s="77">
        <v>103759.75</v>
      </c>
      <c r="M30" s="40">
        <v>14</v>
      </c>
    </row>
    <row r="31" spans="1:13" ht="15">
      <c r="A31" s="39" t="s">
        <v>91</v>
      </c>
      <c r="B31" s="77">
        <v>2052908.84</v>
      </c>
      <c r="C31" s="40">
        <v>49</v>
      </c>
      <c r="D31" s="77">
        <v>1624119</v>
      </c>
      <c r="E31" s="40">
        <v>34</v>
      </c>
      <c r="F31" s="77">
        <v>512320.15</v>
      </c>
      <c r="G31" s="40">
        <v>31</v>
      </c>
      <c r="H31" s="77">
        <v>2110096.45</v>
      </c>
      <c r="I31" s="40">
        <v>55</v>
      </c>
      <c r="J31" s="77">
        <v>1848160.57</v>
      </c>
      <c r="K31" s="40">
        <v>36</v>
      </c>
      <c r="L31" s="77">
        <v>462146.57</v>
      </c>
      <c r="M31" s="40">
        <v>34</v>
      </c>
    </row>
    <row r="32" spans="1:13" ht="15">
      <c r="A32" s="39" t="s">
        <v>92</v>
      </c>
      <c r="B32" s="77">
        <v>1725109.21</v>
      </c>
      <c r="C32" s="40">
        <v>49</v>
      </c>
      <c r="D32" s="40">
        <v>0</v>
      </c>
      <c r="E32" s="40">
        <v>0</v>
      </c>
      <c r="F32" s="77">
        <v>281795.96</v>
      </c>
      <c r="G32" s="40">
        <v>23</v>
      </c>
      <c r="H32" s="77">
        <v>1652972.08</v>
      </c>
      <c r="I32" s="40">
        <v>50</v>
      </c>
      <c r="J32" s="40">
        <v>0</v>
      </c>
      <c r="K32" s="40">
        <v>0</v>
      </c>
      <c r="L32" s="77">
        <v>268959.53</v>
      </c>
      <c r="M32" s="40">
        <v>24</v>
      </c>
    </row>
    <row r="33" spans="1:13" ht="15">
      <c r="A33" s="39" t="s">
        <v>93</v>
      </c>
      <c r="B33" s="77">
        <v>844365.1</v>
      </c>
      <c r="C33" s="40">
        <v>20</v>
      </c>
      <c r="D33" s="40">
        <v>0</v>
      </c>
      <c r="E33" s="40">
        <v>0</v>
      </c>
      <c r="F33" s="40">
        <v>0</v>
      </c>
      <c r="G33" s="40">
        <v>0</v>
      </c>
      <c r="H33" s="77">
        <v>697555</v>
      </c>
      <c r="I33" s="40">
        <v>17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0</v>
      </c>
      <c r="C34" s="40">
        <v>0</v>
      </c>
      <c r="D34" s="77">
        <v>57462.82</v>
      </c>
      <c r="E34" s="40">
        <v>12</v>
      </c>
      <c r="F34" s="40">
        <v>0</v>
      </c>
      <c r="G34" s="40">
        <v>0</v>
      </c>
      <c r="H34" s="77">
        <v>114983</v>
      </c>
      <c r="I34" s="40">
        <v>10</v>
      </c>
      <c r="J34" s="77">
        <v>102445</v>
      </c>
      <c r="K34" s="40">
        <v>14</v>
      </c>
      <c r="L34" s="40">
        <v>0</v>
      </c>
      <c r="M34" s="40">
        <v>0</v>
      </c>
    </row>
    <row r="35" spans="1:13" ht="15">
      <c r="A35" s="39" t="s">
        <v>95</v>
      </c>
      <c r="B35" s="77">
        <v>1958496.88</v>
      </c>
      <c r="C35" s="40">
        <v>53</v>
      </c>
      <c r="D35" s="77">
        <v>189210</v>
      </c>
      <c r="E35" s="40">
        <v>12</v>
      </c>
      <c r="F35" s="77">
        <v>409015.01</v>
      </c>
      <c r="G35" s="40">
        <v>25</v>
      </c>
      <c r="H35" s="77">
        <v>1826190.35</v>
      </c>
      <c r="I35" s="40">
        <v>52</v>
      </c>
      <c r="J35" s="40">
        <v>0</v>
      </c>
      <c r="K35" s="40">
        <v>0</v>
      </c>
      <c r="L35" s="77">
        <v>368424.64</v>
      </c>
      <c r="M35" s="40">
        <v>24</v>
      </c>
    </row>
    <row r="36" spans="1:13" ht="15">
      <c r="A36" s="39" t="s">
        <v>96</v>
      </c>
      <c r="B36" s="77">
        <v>1042137.5</v>
      </c>
      <c r="C36" s="40">
        <v>29</v>
      </c>
      <c r="D36" s="77">
        <v>89811.4</v>
      </c>
      <c r="E36" s="40">
        <v>11</v>
      </c>
      <c r="F36" s="77">
        <v>87785.04</v>
      </c>
      <c r="G36" s="40">
        <v>12</v>
      </c>
      <c r="H36" s="77">
        <v>926902.09</v>
      </c>
      <c r="I36" s="40">
        <v>28</v>
      </c>
      <c r="J36" s="77">
        <v>104117</v>
      </c>
      <c r="K36" s="40">
        <v>11</v>
      </c>
      <c r="L36" s="77">
        <v>78719</v>
      </c>
      <c r="M36" s="40">
        <v>12</v>
      </c>
    </row>
    <row r="37" spans="1:13" ht="15">
      <c r="A37" s="39" t="s">
        <v>97</v>
      </c>
      <c r="B37" s="77">
        <v>716517.32</v>
      </c>
      <c r="C37" s="40">
        <v>29</v>
      </c>
      <c r="D37" s="40">
        <v>0</v>
      </c>
      <c r="E37" s="40">
        <v>0</v>
      </c>
      <c r="F37" s="77">
        <v>115115.5</v>
      </c>
      <c r="G37" s="40">
        <v>14</v>
      </c>
      <c r="H37" s="77">
        <v>658828.75</v>
      </c>
      <c r="I37" s="40">
        <v>30</v>
      </c>
      <c r="J37" s="40">
        <v>0</v>
      </c>
      <c r="K37" s="40">
        <v>0</v>
      </c>
      <c r="L37" s="77">
        <v>119882.5</v>
      </c>
      <c r="M37" s="40">
        <v>15</v>
      </c>
    </row>
    <row r="38" spans="1:13" ht="15">
      <c r="A38" s="39" t="s">
        <v>98</v>
      </c>
      <c r="B38" s="77">
        <v>229727.71</v>
      </c>
      <c r="C38" s="40">
        <v>16</v>
      </c>
      <c r="D38" s="40">
        <v>0</v>
      </c>
      <c r="E38" s="40">
        <v>0</v>
      </c>
      <c r="F38" s="40">
        <v>0</v>
      </c>
      <c r="G38" s="40">
        <v>0</v>
      </c>
      <c r="H38" s="77">
        <v>260297.68</v>
      </c>
      <c r="I38" s="40">
        <v>16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40">
        <v>0</v>
      </c>
      <c r="C39" s="40">
        <v>0</v>
      </c>
      <c r="D39" s="77">
        <v>50897.45</v>
      </c>
      <c r="E39" s="40">
        <v>11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0</v>
      </c>
      <c r="C40" s="40">
        <v>0</v>
      </c>
      <c r="D40" s="77">
        <v>64745.89</v>
      </c>
      <c r="E40" s="40">
        <v>10</v>
      </c>
      <c r="F40" s="40">
        <v>0</v>
      </c>
      <c r="G40" s="40">
        <v>0</v>
      </c>
      <c r="H40" s="40">
        <v>0</v>
      </c>
      <c r="I40" s="40">
        <v>0</v>
      </c>
      <c r="J40" s="77">
        <v>118695</v>
      </c>
      <c r="K40" s="40">
        <v>13</v>
      </c>
      <c r="L40" s="40">
        <v>0</v>
      </c>
      <c r="M40" s="40">
        <v>0</v>
      </c>
    </row>
    <row r="41" spans="1:13" ht="15">
      <c r="A41" s="39" t="s">
        <v>101</v>
      </c>
      <c r="B41" s="77">
        <v>144216.42</v>
      </c>
      <c r="C41" s="40">
        <v>10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77">
        <v>505670.96</v>
      </c>
      <c r="C42" s="40">
        <v>23</v>
      </c>
      <c r="D42" s="40">
        <v>0</v>
      </c>
      <c r="E42" s="40">
        <v>0</v>
      </c>
      <c r="F42" s="40">
        <v>0</v>
      </c>
      <c r="G42" s="40">
        <v>0</v>
      </c>
      <c r="H42" s="77">
        <v>399858</v>
      </c>
      <c r="I42" s="40">
        <v>20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77">
        <v>262616.09</v>
      </c>
      <c r="C43" s="40">
        <v>10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77">
        <v>435055.87</v>
      </c>
      <c r="C44" s="40">
        <v>29</v>
      </c>
      <c r="D44" s="40">
        <v>0</v>
      </c>
      <c r="E44" s="40">
        <v>0</v>
      </c>
      <c r="F44" s="77">
        <v>106447.19</v>
      </c>
      <c r="G44" s="40">
        <v>12</v>
      </c>
      <c r="H44" s="77">
        <v>421602.55</v>
      </c>
      <c r="I44" s="40">
        <v>31</v>
      </c>
      <c r="J44" s="40">
        <v>0</v>
      </c>
      <c r="K44" s="40">
        <v>0</v>
      </c>
      <c r="L44" s="77">
        <v>101652</v>
      </c>
      <c r="M44" s="40">
        <v>12</v>
      </c>
    </row>
    <row r="45" spans="1:13" ht="15">
      <c r="A45" s="39" t="s">
        <v>105</v>
      </c>
      <c r="B45" s="77">
        <v>278170.89</v>
      </c>
      <c r="C45" s="40">
        <v>10</v>
      </c>
      <c r="D45" s="40">
        <v>0</v>
      </c>
      <c r="E45" s="40">
        <v>0</v>
      </c>
      <c r="F45" s="40">
        <v>0</v>
      </c>
      <c r="G45" s="40">
        <v>0</v>
      </c>
      <c r="H45" s="77">
        <v>262426</v>
      </c>
      <c r="I45" s="40">
        <v>10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77">
        <v>4123409.05</v>
      </c>
      <c r="C46" s="40">
        <v>98</v>
      </c>
      <c r="D46" s="77">
        <v>527279.3</v>
      </c>
      <c r="E46" s="40">
        <v>12</v>
      </c>
      <c r="F46" s="77">
        <v>481239.31</v>
      </c>
      <c r="G46" s="40">
        <v>40</v>
      </c>
      <c r="H46" s="77">
        <v>4323603.22</v>
      </c>
      <c r="I46" s="40">
        <v>101</v>
      </c>
      <c r="J46" s="77">
        <v>875300</v>
      </c>
      <c r="K46" s="40">
        <v>14</v>
      </c>
      <c r="L46" s="77">
        <v>509384.88</v>
      </c>
      <c r="M46" s="40">
        <v>43</v>
      </c>
    </row>
    <row r="47" spans="1:13" ht="15">
      <c r="A47" s="39" t="s">
        <v>107</v>
      </c>
      <c r="B47" s="77">
        <v>700130.05</v>
      </c>
      <c r="C47" s="40">
        <v>28</v>
      </c>
      <c r="D47" s="40">
        <v>0</v>
      </c>
      <c r="E47" s="40">
        <v>0</v>
      </c>
      <c r="F47" s="77">
        <v>119726.97</v>
      </c>
      <c r="G47" s="40">
        <v>15</v>
      </c>
      <c r="H47" s="77">
        <v>720617.03</v>
      </c>
      <c r="I47" s="40">
        <v>31</v>
      </c>
      <c r="J47" s="40">
        <v>0</v>
      </c>
      <c r="K47" s="40">
        <v>0</v>
      </c>
      <c r="L47" s="77">
        <v>103785.5</v>
      </c>
      <c r="M47" s="40">
        <v>16</v>
      </c>
    </row>
    <row r="48" spans="1:13" ht="15">
      <c r="A48" s="39" t="s">
        <v>108</v>
      </c>
      <c r="B48" s="77">
        <v>7646402.92</v>
      </c>
      <c r="C48" s="40">
        <v>92</v>
      </c>
      <c r="D48" s="77">
        <v>1888188.9</v>
      </c>
      <c r="E48" s="40">
        <v>16</v>
      </c>
      <c r="F48" s="77">
        <v>1007650.84</v>
      </c>
      <c r="G48" s="40">
        <v>35</v>
      </c>
      <c r="H48" s="77">
        <v>7251880.29</v>
      </c>
      <c r="I48" s="40">
        <v>97</v>
      </c>
      <c r="J48" s="77">
        <v>2283067</v>
      </c>
      <c r="K48" s="40">
        <v>17</v>
      </c>
      <c r="L48" s="77">
        <v>920925</v>
      </c>
      <c r="M48" s="40">
        <v>38</v>
      </c>
    </row>
    <row r="49" spans="1:13" ht="15">
      <c r="A49" s="39" t="s">
        <v>109</v>
      </c>
      <c r="B49" s="77">
        <v>867152.5</v>
      </c>
      <c r="C49" s="40">
        <v>32</v>
      </c>
      <c r="D49" s="40">
        <v>0</v>
      </c>
      <c r="E49" s="40">
        <v>0</v>
      </c>
      <c r="F49" s="77">
        <v>69569.44</v>
      </c>
      <c r="G49" s="40">
        <v>13</v>
      </c>
      <c r="H49" s="77">
        <v>821150</v>
      </c>
      <c r="I49" s="40">
        <v>33</v>
      </c>
      <c r="J49" s="40">
        <v>0</v>
      </c>
      <c r="K49" s="40">
        <v>0</v>
      </c>
      <c r="L49" s="77">
        <v>69426</v>
      </c>
      <c r="M49" s="40">
        <v>13</v>
      </c>
    </row>
    <row r="50" spans="1:13" ht="15">
      <c r="A50" s="39" t="s">
        <v>110</v>
      </c>
      <c r="B50" s="77">
        <v>1436892.95</v>
      </c>
      <c r="C50" s="40">
        <v>41</v>
      </c>
      <c r="D50" s="40">
        <v>0</v>
      </c>
      <c r="E50" s="40">
        <v>0</v>
      </c>
      <c r="F50" s="77">
        <v>165540.59</v>
      </c>
      <c r="G50" s="40">
        <v>18</v>
      </c>
      <c r="H50" s="77">
        <v>1171264.43</v>
      </c>
      <c r="I50" s="40">
        <v>40</v>
      </c>
      <c r="J50" s="40">
        <v>0</v>
      </c>
      <c r="K50" s="40">
        <v>0</v>
      </c>
      <c r="L50" s="77">
        <v>172787.25</v>
      </c>
      <c r="M50" s="40">
        <v>19</v>
      </c>
    </row>
    <row r="51" spans="1:13" ht="15">
      <c r="A51" s="39" t="s">
        <v>111</v>
      </c>
      <c r="B51" s="77">
        <v>748219.2</v>
      </c>
      <c r="C51" s="40">
        <v>12</v>
      </c>
      <c r="D51" s="40">
        <v>0</v>
      </c>
      <c r="E51" s="40">
        <v>0</v>
      </c>
      <c r="F51" s="40">
        <v>0</v>
      </c>
      <c r="G51" s="40">
        <v>0</v>
      </c>
      <c r="H51" s="77">
        <v>896252.56</v>
      </c>
      <c r="I51" s="40">
        <v>14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77">
        <v>1041235.52</v>
      </c>
      <c r="C52" s="40">
        <v>44</v>
      </c>
      <c r="D52" s="40">
        <v>0</v>
      </c>
      <c r="E52" s="40">
        <v>0</v>
      </c>
      <c r="F52" s="77">
        <v>109108.6</v>
      </c>
      <c r="G52" s="40">
        <v>18</v>
      </c>
      <c r="H52" s="77">
        <v>916516.41</v>
      </c>
      <c r="I52" s="40">
        <v>45</v>
      </c>
      <c r="J52" s="40">
        <v>0</v>
      </c>
      <c r="K52" s="40">
        <v>0</v>
      </c>
      <c r="L52" s="77">
        <v>92874</v>
      </c>
      <c r="M52" s="40">
        <v>17</v>
      </c>
    </row>
    <row r="53" spans="1:13" ht="15">
      <c r="A53" s="39" t="s">
        <v>113</v>
      </c>
      <c r="B53" s="77">
        <v>3028516.38</v>
      </c>
      <c r="C53" s="40">
        <v>60</v>
      </c>
      <c r="D53" s="77">
        <v>6713714.95</v>
      </c>
      <c r="E53" s="40">
        <v>87</v>
      </c>
      <c r="F53" s="77">
        <v>1068902.23</v>
      </c>
      <c r="G53" s="40">
        <v>39</v>
      </c>
      <c r="H53" s="77">
        <v>3258924.31</v>
      </c>
      <c r="I53" s="40">
        <v>56</v>
      </c>
      <c r="J53" s="77">
        <v>7978509.56</v>
      </c>
      <c r="K53" s="40">
        <v>87</v>
      </c>
      <c r="L53" s="77">
        <v>1057563</v>
      </c>
      <c r="M53" s="40">
        <v>38</v>
      </c>
    </row>
    <row r="54" spans="1:13" ht="15">
      <c r="A54" s="39" t="s">
        <v>114</v>
      </c>
      <c r="B54" s="40">
        <v>0</v>
      </c>
      <c r="C54" s="40">
        <v>0</v>
      </c>
      <c r="D54" s="77">
        <v>1176036.1</v>
      </c>
      <c r="E54" s="40">
        <v>11</v>
      </c>
      <c r="F54" s="40">
        <v>0</v>
      </c>
      <c r="G54" s="40">
        <v>0</v>
      </c>
      <c r="H54" s="40">
        <v>0</v>
      </c>
      <c r="I54" s="40">
        <v>0</v>
      </c>
      <c r="J54" s="77">
        <v>1868214</v>
      </c>
      <c r="K54" s="40">
        <v>15</v>
      </c>
      <c r="L54" s="40">
        <v>0</v>
      </c>
      <c r="M54" s="40">
        <v>0</v>
      </c>
    </row>
    <row r="55" spans="1:13" ht="15">
      <c r="A55" s="39" t="s">
        <v>115</v>
      </c>
      <c r="B55" s="77">
        <v>430699.06</v>
      </c>
      <c r="C55" s="40">
        <v>16</v>
      </c>
      <c r="D55" s="40">
        <v>0</v>
      </c>
      <c r="E55" s="40">
        <v>0</v>
      </c>
      <c r="F55" s="40">
        <v>0</v>
      </c>
      <c r="G55" s="40">
        <v>0</v>
      </c>
      <c r="H55" s="77">
        <v>400606</v>
      </c>
      <c r="I55" s="40">
        <v>16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116</v>
      </c>
      <c r="B56" s="77">
        <v>284080.35</v>
      </c>
      <c r="C56" s="40">
        <v>14</v>
      </c>
      <c r="D56" s="40">
        <v>0</v>
      </c>
      <c r="E56" s="40">
        <v>0</v>
      </c>
      <c r="F56" s="40">
        <v>0</v>
      </c>
      <c r="G56" s="40">
        <v>0</v>
      </c>
      <c r="H56" s="77">
        <v>274410.36</v>
      </c>
      <c r="I56" s="40">
        <v>13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117</v>
      </c>
      <c r="B57" s="77">
        <v>591162.76</v>
      </c>
      <c r="C57" s="40">
        <v>28</v>
      </c>
      <c r="D57" s="77">
        <v>135829.95</v>
      </c>
      <c r="E57" s="40">
        <v>17</v>
      </c>
      <c r="F57" s="77">
        <v>185688.56</v>
      </c>
      <c r="G57" s="40">
        <v>17</v>
      </c>
      <c r="H57" s="77">
        <v>622400</v>
      </c>
      <c r="I57" s="40">
        <v>28</v>
      </c>
      <c r="J57" s="77">
        <v>202212.66</v>
      </c>
      <c r="K57" s="40">
        <v>22</v>
      </c>
      <c r="L57" s="77">
        <v>199240</v>
      </c>
      <c r="M57" s="40">
        <v>18</v>
      </c>
    </row>
    <row r="58" spans="1:13" ht="15">
      <c r="A58" s="39" t="s">
        <v>118</v>
      </c>
      <c r="B58" s="77">
        <v>664904.6</v>
      </c>
      <c r="C58" s="40">
        <v>21</v>
      </c>
      <c r="D58" s="77">
        <v>720133.4</v>
      </c>
      <c r="E58" s="40">
        <v>24</v>
      </c>
      <c r="F58" s="77">
        <v>268466.16</v>
      </c>
      <c r="G58" s="40">
        <v>14</v>
      </c>
      <c r="H58" s="77">
        <v>732987.87</v>
      </c>
      <c r="I58" s="40">
        <v>19</v>
      </c>
      <c r="J58" s="77">
        <v>734726</v>
      </c>
      <c r="K58" s="40">
        <v>24</v>
      </c>
      <c r="L58" s="77">
        <v>245434</v>
      </c>
      <c r="M58" s="40">
        <v>13</v>
      </c>
    </row>
    <row r="59" spans="1:13" ht="15">
      <c r="A59" s="39" t="s">
        <v>119</v>
      </c>
      <c r="B59" s="77">
        <v>1115982.62</v>
      </c>
      <c r="C59" s="40">
        <v>37</v>
      </c>
      <c r="D59" s="77">
        <v>295793.67</v>
      </c>
      <c r="E59" s="40">
        <v>13</v>
      </c>
      <c r="F59" s="77">
        <v>341526.66</v>
      </c>
      <c r="G59" s="40">
        <v>14</v>
      </c>
      <c r="H59" s="77">
        <v>1062295.25</v>
      </c>
      <c r="I59" s="40">
        <v>38</v>
      </c>
      <c r="J59" s="40">
        <v>0</v>
      </c>
      <c r="K59" s="40">
        <v>0</v>
      </c>
      <c r="L59" s="77">
        <v>310676</v>
      </c>
      <c r="M59" s="40">
        <v>17</v>
      </c>
    </row>
    <row r="60" spans="1:13" ht="15">
      <c r="A60" s="39" t="s">
        <v>120</v>
      </c>
      <c r="B60" s="77">
        <v>119625.32</v>
      </c>
      <c r="C60" s="40">
        <v>11</v>
      </c>
      <c r="D60" s="40">
        <v>0</v>
      </c>
      <c r="E60" s="40">
        <v>0</v>
      </c>
      <c r="F60" s="40">
        <v>0</v>
      </c>
      <c r="G60" s="40">
        <v>0</v>
      </c>
      <c r="H60" s="77">
        <v>134720</v>
      </c>
      <c r="I60" s="40">
        <v>10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77">
        <v>3411812.59</v>
      </c>
      <c r="C61" s="40">
        <v>43</v>
      </c>
      <c r="D61" s="40">
        <v>0</v>
      </c>
      <c r="E61" s="40">
        <v>0</v>
      </c>
      <c r="F61" s="77">
        <v>444293.62</v>
      </c>
      <c r="G61" s="40">
        <v>18</v>
      </c>
      <c r="H61" s="77">
        <v>3035237</v>
      </c>
      <c r="I61" s="40">
        <v>43</v>
      </c>
      <c r="J61" s="40">
        <v>0</v>
      </c>
      <c r="K61" s="40">
        <v>0</v>
      </c>
      <c r="L61" s="77">
        <v>380856</v>
      </c>
      <c r="M61" s="40">
        <v>18</v>
      </c>
    </row>
    <row r="62" spans="1:13" ht="15">
      <c r="A62" s="39" t="s">
        <v>122</v>
      </c>
      <c r="B62" s="77">
        <v>607866.49</v>
      </c>
      <c r="C62" s="40">
        <v>19</v>
      </c>
      <c r="D62" s="77">
        <v>118677.81</v>
      </c>
      <c r="E62" s="40">
        <v>22</v>
      </c>
      <c r="F62" s="77">
        <v>163865.97</v>
      </c>
      <c r="G62" s="40">
        <v>15</v>
      </c>
      <c r="H62" s="77">
        <v>584070.15</v>
      </c>
      <c r="I62" s="40">
        <v>17</v>
      </c>
      <c r="J62" s="77">
        <v>198445</v>
      </c>
      <c r="K62" s="40">
        <v>25</v>
      </c>
      <c r="L62" s="77">
        <v>161840</v>
      </c>
      <c r="M62" s="40">
        <v>13</v>
      </c>
    </row>
    <row r="63" spans="1:13" ht="15">
      <c r="A63" s="39" t="s">
        <v>123</v>
      </c>
      <c r="B63" s="77">
        <v>224411.6</v>
      </c>
      <c r="C63" s="40">
        <v>10</v>
      </c>
      <c r="D63" s="40">
        <v>0</v>
      </c>
      <c r="E63" s="40">
        <v>0</v>
      </c>
      <c r="F63" s="40">
        <v>0</v>
      </c>
      <c r="G63" s="40">
        <v>0</v>
      </c>
      <c r="H63" s="77">
        <v>191797.06</v>
      </c>
      <c r="I63" s="40">
        <v>10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124</v>
      </c>
      <c r="B64" s="40">
        <v>0</v>
      </c>
      <c r="C64" s="40">
        <v>0</v>
      </c>
      <c r="D64" s="77">
        <v>522254.6</v>
      </c>
      <c r="E64" s="40">
        <v>24</v>
      </c>
      <c r="F64" s="40">
        <v>0</v>
      </c>
      <c r="G64" s="40">
        <v>0</v>
      </c>
      <c r="H64" s="40">
        <v>0</v>
      </c>
      <c r="I64" s="40">
        <v>0</v>
      </c>
      <c r="J64" s="77">
        <v>893228</v>
      </c>
      <c r="K64" s="40">
        <v>24</v>
      </c>
      <c r="L64" s="40">
        <v>0</v>
      </c>
      <c r="M64" s="40">
        <v>0</v>
      </c>
    </row>
    <row r="65" spans="1:13" ht="15">
      <c r="A65" s="39" t="s">
        <v>125</v>
      </c>
      <c r="B65" s="77">
        <v>860143.06</v>
      </c>
      <c r="C65" s="40">
        <v>30</v>
      </c>
      <c r="D65" s="40">
        <v>0</v>
      </c>
      <c r="E65" s="40">
        <v>0</v>
      </c>
      <c r="F65" s="77">
        <v>319154.96</v>
      </c>
      <c r="G65" s="40">
        <v>15</v>
      </c>
      <c r="H65" s="77">
        <v>767144.92</v>
      </c>
      <c r="I65" s="40">
        <v>29</v>
      </c>
      <c r="J65" s="40">
        <v>0</v>
      </c>
      <c r="K65" s="40">
        <v>0</v>
      </c>
      <c r="L65" s="77">
        <v>267537.25</v>
      </c>
      <c r="M65" s="40">
        <v>16</v>
      </c>
    </row>
    <row r="66" spans="1:13" ht="15">
      <c r="A66" s="39" t="s">
        <v>126</v>
      </c>
      <c r="B66" s="77">
        <v>1050087.9</v>
      </c>
      <c r="C66" s="40">
        <v>21</v>
      </c>
      <c r="D66" s="77">
        <v>1319973.93</v>
      </c>
      <c r="E66" s="40">
        <v>25</v>
      </c>
      <c r="F66" s="77">
        <v>376798.56</v>
      </c>
      <c r="G66" s="40">
        <v>14</v>
      </c>
      <c r="H66" s="77">
        <v>1055041</v>
      </c>
      <c r="I66" s="40">
        <v>22</v>
      </c>
      <c r="J66" s="77">
        <v>1299137.43</v>
      </c>
      <c r="K66" s="40">
        <v>30</v>
      </c>
      <c r="L66" s="77">
        <v>347266</v>
      </c>
      <c r="M66" s="40">
        <v>16</v>
      </c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76">
        <v>2880319.91</v>
      </c>
      <c r="C2" s="37">
        <v>113</v>
      </c>
      <c r="D2" s="76">
        <v>399122.09</v>
      </c>
      <c r="E2" s="37">
        <v>49</v>
      </c>
      <c r="F2" s="76">
        <v>500837.85</v>
      </c>
      <c r="G2" s="37">
        <v>50</v>
      </c>
      <c r="H2" s="76">
        <v>2638592.45</v>
      </c>
      <c r="I2" s="37">
        <v>113</v>
      </c>
      <c r="J2" s="76">
        <v>492394.5</v>
      </c>
      <c r="K2" s="37">
        <v>42</v>
      </c>
      <c r="L2" s="76">
        <v>466990.57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48</v>
      </c>
      <c r="B3" s="76">
        <v>4948417.08</v>
      </c>
      <c r="C3" s="37">
        <v>157</v>
      </c>
      <c r="D3" s="76">
        <v>2687975.71</v>
      </c>
      <c r="E3" s="37">
        <v>118</v>
      </c>
      <c r="F3" s="76">
        <v>999448.19</v>
      </c>
      <c r="G3" s="37">
        <v>78</v>
      </c>
      <c r="H3" s="76">
        <v>5070942.33</v>
      </c>
      <c r="I3" s="37">
        <v>166</v>
      </c>
      <c r="J3" s="76">
        <v>3411511.79</v>
      </c>
      <c r="K3" s="37">
        <v>121</v>
      </c>
      <c r="L3" s="76">
        <v>971032.88</v>
      </c>
      <c r="M3" s="38">
        <v>84</v>
      </c>
      <c r="N3" s="36"/>
      <c r="O3" s="36"/>
      <c r="P3" s="36"/>
      <c r="Q3" s="36"/>
      <c r="R3" s="36"/>
    </row>
    <row r="4" spans="1:18" ht="15">
      <c r="A4" s="36" t="s">
        <v>49</v>
      </c>
      <c r="B4" s="76">
        <v>2324835.15</v>
      </c>
      <c r="C4" s="37">
        <v>104</v>
      </c>
      <c r="D4" s="76">
        <v>343937.04</v>
      </c>
      <c r="E4" s="37">
        <v>32</v>
      </c>
      <c r="F4" s="76">
        <v>282871.61</v>
      </c>
      <c r="G4" s="37">
        <v>45</v>
      </c>
      <c r="H4" s="76">
        <v>2197117.36</v>
      </c>
      <c r="I4" s="37">
        <v>107</v>
      </c>
      <c r="J4" s="76">
        <v>389435.09</v>
      </c>
      <c r="K4" s="37">
        <v>32</v>
      </c>
      <c r="L4" s="76">
        <v>286959.75</v>
      </c>
      <c r="M4" s="38">
        <v>42</v>
      </c>
      <c r="N4" s="36"/>
      <c r="O4" s="36"/>
      <c r="P4" s="36"/>
      <c r="Q4" s="36"/>
      <c r="R4" s="36"/>
    </row>
    <row r="5" spans="1:18" ht="15">
      <c r="A5" s="36" t="s">
        <v>50</v>
      </c>
      <c r="B5" s="76">
        <v>27674938.86</v>
      </c>
      <c r="C5" s="37">
        <v>549</v>
      </c>
      <c r="D5" s="76">
        <v>5427521.9</v>
      </c>
      <c r="E5" s="37">
        <v>89</v>
      </c>
      <c r="F5" s="76">
        <v>5667965.85</v>
      </c>
      <c r="G5" s="37">
        <v>237</v>
      </c>
      <c r="H5" s="76">
        <v>25688707.86</v>
      </c>
      <c r="I5" s="37">
        <v>551</v>
      </c>
      <c r="J5" s="76">
        <v>5924701.88</v>
      </c>
      <c r="K5" s="37">
        <v>80</v>
      </c>
      <c r="L5" s="76">
        <v>5185273.56</v>
      </c>
      <c r="M5" s="38">
        <v>238</v>
      </c>
      <c r="N5" s="36"/>
      <c r="O5" s="36"/>
      <c r="P5" s="36"/>
      <c r="Q5" s="36"/>
      <c r="R5" s="36"/>
    </row>
    <row r="6" spans="1:18" ht="15">
      <c r="A6" s="36" t="s">
        <v>51</v>
      </c>
      <c r="B6" s="76">
        <v>84796.68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76">
        <v>129171.98</v>
      </c>
      <c r="I6" s="37">
        <v>15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76">
        <v>3491239.39</v>
      </c>
      <c r="C7" s="37">
        <v>127</v>
      </c>
      <c r="D7" s="76">
        <v>236420.95</v>
      </c>
      <c r="E7" s="37">
        <v>30</v>
      </c>
      <c r="F7" s="76">
        <v>283745.93</v>
      </c>
      <c r="G7" s="37">
        <v>44</v>
      </c>
      <c r="H7" s="76">
        <v>3256156.48</v>
      </c>
      <c r="I7" s="37">
        <v>128</v>
      </c>
      <c r="J7" s="76">
        <v>287439.9</v>
      </c>
      <c r="K7" s="37">
        <v>28</v>
      </c>
      <c r="L7" s="76">
        <v>296942.25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76">
        <v>234925.67</v>
      </c>
      <c r="C8" s="37">
        <v>24</v>
      </c>
      <c r="D8" s="36">
        <v>0</v>
      </c>
      <c r="E8" s="37">
        <v>0</v>
      </c>
      <c r="F8" s="36">
        <v>0</v>
      </c>
      <c r="G8" s="37">
        <v>0</v>
      </c>
      <c r="H8" s="76">
        <v>213645</v>
      </c>
      <c r="I8" s="37">
        <v>26</v>
      </c>
      <c r="J8" s="76">
        <v>55309.12</v>
      </c>
      <c r="K8" s="37">
        <v>11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76">
        <v>4872832.55</v>
      </c>
      <c r="C9" s="37">
        <v>125</v>
      </c>
      <c r="D9" s="76">
        <v>7425329.03</v>
      </c>
      <c r="E9" s="37">
        <v>127</v>
      </c>
      <c r="F9" s="76">
        <v>1305562.66</v>
      </c>
      <c r="G9" s="37">
        <v>65</v>
      </c>
      <c r="H9" s="76">
        <v>5080622.67</v>
      </c>
      <c r="I9" s="37">
        <v>122</v>
      </c>
      <c r="J9" s="76">
        <v>9398961.74</v>
      </c>
      <c r="K9" s="37">
        <v>124</v>
      </c>
      <c r="L9" s="76">
        <v>1346389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55</v>
      </c>
      <c r="B10" s="76">
        <v>1321230.94</v>
      </c>
      <c r="C10" s="37">
        <v>65</v>
      </c>
      <c r="D10" s="76">
        <v>130003.11</v>
      </c>
      <c r="E10" s="37">
        <v>17</v>
      </c>
      <c r="F10" s="76">
        <v>142548.84</v>
      </c>
      <c r="G10" s="37">
        <v>23</v>
      </c>
      <c r="H10" s="76">
        <v>1187359.99</v>
      </c>
      <c r="I10" s="37">
        <v>64</v>
      </c>
      <c r="J10" s="76">
        <v>142688</v>
      </c>
      <c r="K10" s="37">
        <v>13</v>
      </c>
      <c r="L10" s="76">
        <v>150461.04</v>
      </c>
      <c r="M10" s="38">
        <v>22</v>
      </c>
      <c r="N10" s="36"/>
      <c r="O10" s="36"/>
      <c r="P10" s="36"/>
      <c r="Q10" s="36"/>
      <c r="R10" s="36"/>
    </row>
    <row r="11" spans="1:18" ht="15">
      <c r="A11" s="36" t="s">
        <v>56</v>
      </c>
      <c r="B11" s="76">
        <v>1946942.89</v>
      </c>
      <c r="C11" s="37">
        <v>96</v>
      </c>
      <c r="D11" s="76">
        <v>699721.93</v>
      </c>
      <c r="E11" s="37">
        <v>57</v>
      </c>
      <c r="F11" s="76">
        <v>295691.47</v>
      </c>
      <c r="G11" s="37">
        <v>32</v>
      </c>
      <c r="H11" s="76">
        <v>1819495</v>
      </c>
      <c r="I11" s="37">
        <v>94</v>
      </c>
      <c r="J11" s="76">
        <v>823046.42</v>
      </c>
      <c r="K11" s="37">
        <v>56</v>
      </c>
      <c r="L11" s="76">
        <v>293744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57</v>
      </c>
      <c r="B12" s="76">
        <v>2976234.1</v>
      </c>
      <c r="C12" s="37">
        <v>57</v>
      </c>
      <c r="D12" s="76">
        <v>2420201.83</v>
      </c>
      <c r="E12" s="37">
        <v>34</v>
      </c>
      <c r="F12" s="36">
        <v>0</v>
      </c>
      <c r="G12" s="37">
        <v>0</v>
      </c>
      <c r="H12" s="76">
        <v>3222898.11</v>
      </c>
      <c r="I12" s="37">
        <v>34</v>
      </c>
      <c r="J12" s="76">
        <v>3562661</v>
      </c>
      <c r="K12" s="37">
        <v>23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76">
        <v>7881683.07</v>
      </c>
      <c r="C13" s="37">
        <v>267</v>
      </c>
      <c r="D13" s="76">
        <v>3578820.39</v>
      </c>
      <c r="E13" s="37">
        <v>142</v>
      </c>
      <c r="F13" s="76">
        <v>1596332.95</v>
      </c>
      <c r="G13" s="37">
        <v>110</v>
      </c>
      <c r="H13" s="76">
        <v>8884723.09</v>
      </c>
      <c r="I13" s="37">
        <v>268</v>
      </c>
      <c r="J13" s="76">
        <v>5590054.68</v>
      </c>
      <c r="K13" s="37">
        <v>143</v>
      </c>
      <c r="L13" s="76">
        <v>1909842.43</v>
      </c>
      <c r="M13" s="38">
        <v>113</v>
      </c>
      <c r="N13" s="36"/>
      <c r="O13" s="36"/>
      <c r="P13" s="36"/>
      <c r="Q13" s="36"/>
      <c r="R13" s="36"/>
    </row>
    <row r="14" spans="1:18" ht="15">
      <c r="A14" s="36" t="s">
        <v>59</v>
      </c>
      <c r="B14" s="76">
        <v>7855835.68</v>
      </c>
      <c r="C14" s="37">
        <v>249</v>
      </c>
      <c r="D14" s="76">
        <v>1709933.85</v>
      </c>
      <c r="E14" s="37">
        <v>105</v>
      </c>
      <c r="F14" s="76">
        <v>1638982.27</v>
      </c>
      <c r="G14" s="37">
        <v>108</v>
      </c>
      <c r="H14" s="76">
        <v>7579773.99</v>
      </c>
      <c r="I14" s="37">
        <v>249</v>
      </c>
      <c r="J14" s="76">
        <v>1822395.36</v>
      </c>
      <c r="K14" s="37">
        <v>104</v>
      </c>
      <c r="L14" s="76">
        <v>1550815.15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60</v>
      </c>
      <c r="B15" s="76">
        <v>6539578.44</v>
      </c>
      <c r="C15" s="37">
        <v>221</v>
      </c>
      <c r="D15" s="76">
        <v>2795751.38</v>
      </c>
      <c r="E15" s="37">
        <v>172</v>
      </c>
      <c r="F15" s="76">
        <v>1405498.61</v>
      </c>
      <c r="G15" s="37">
        <v>107</v>
      </c>
      <c r="H15" s="76">
        <v>7022024.66</v>
      </c>
      <c r="I15" s="37">
        <v>233</v>
      </c>
      <c r="J15" s="76">
        <v>4021842.09</v>
      </c>
      <c r="K15" s="37">
        <v>185</v>
      </c>
      <c r="L15" s="76">
        <v>1526997.45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61</v>
      </c>
      <c r="B16" s="76">
        <v>7011115.12</v>
      </c>
      <c r="C16" s="37">
        <v>229</v>
      </c>
      <c r="D16" s="76">
        <v>5374734.95</v>
      </c>
      <c r="E16" s="37">
        <v>185</v>
      </c>
      <c r="F16" s="76">
        <v>1687103.14</v>
      </c>
      <c r="G16" s="37">
        <v>107</v>
      </c>
      <c r="H16" s="76">
        <v>7547023.32</v>
      </c>
      <c r="I16" s="37">
        <v>249</v>
      </c>
      <c r="J16" s="76">
        <v>6597853.4</v>
      </c>
      <c r="K16" s="37">
        <v>204</v>
      </c>
      <c r="L16" s="76">
        <v>1714651</v>
      </c>
      <c r="M16" s="38">
        <v>112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2016-07-01T20:43:50Z</dcterms:modified>
  <cp:category/>
  <cp:version/>
  <cp:contentType/>
  <cp:contentStatus/>
</cp:coreProperties>
</file>