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4" yWindow="115" windowWidth="14135" windowHeight="9654" activeTab="0"/>
  </bookViews>
  <sheets>
    <sheet name="Report" sheetId="1" r:id="rId1"/>
    <sheet name="Xref" sheetId="2" r:id="rId2"/>
    <sheet name="Data" sheetId="3" r:id="rId3"/>
    <sheet name="Decl" sheetId="4" r:id="rId4"/>
    <sheet name="DataRaw" sheetId="5" r:id="rId5"/>
  </sheets>
  <definedNames>
    <definedName name="_xlnm._FilterDatabase" localSheetId="4" hidden="1">'DataRaw'!$B$1:$K$260</definedName>
    <definedName name="_xlnm._FilterDatabase" localSheetId="3" hidden="1">'Decl'!$A$1:$G$263</definedName>
    <definedName name="_xlnm.Print_Area" localSheetId="0">'Report'!$B$1:$K$324</definedName>
    <definedName name="Towns">'Xref'!$A$1:$D$263</definedName>
    <definedName name="Towns2">'Xref'!$D$2:$F$263</definedName>
  </definedNames>
  <calcPr fullCalcOnLoad="1"/>
</workbook>
</file>

<file path=xl/sharedStrings.xml><?xml version="1.0" encoding="utf-8"?>
<sst xmlns="http://schemas.openxmlformats.org/spreadsheetml/2006/main" count="3653" uniqueCount="599">
  <si>
    <t>Town</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</si>
  <si>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</si>
  <si>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</si>
  <si>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</si>
  <si>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</si>
  <si>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</si>
  <si>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</si>
  <si>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</si>
  <si>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</si>
  <si>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</si>
  <si>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</si>
  <si>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</si>
  <si>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</si>
  <si>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</si>
  <si>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</si>
  <si>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</si>
  <si>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</si>
  <si>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</si>
  <si>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</si>
  <si>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</si>
  <si>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</si>
  <si>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</si>
  <si>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</si>
  <si>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</si>
  <si>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</si>
  <si>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</si>
  <si>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Dorset</t>
  </si>
  <si>
    <t>Landgrove</t>
  </si>
  <si>
    <t>Manchester</t>
  </si>
  <si>
    <t>N. Bennington ID</t>
  </si>
  <si>
    <t>Peru</t>
  </si>
  <si>
    <t>Pownal</t>
  </si>
  <si>
    <t>Readsboro</t>
  </si>
  <si>
    <t>Rupert</t>
  </si>
  <si>
    <t>Sandgate</t>
  </si>
  <si>
    <t>Shaftbury ID</t>
  </si>
  <si>
    <t>Shaftsbury</t>
  </si>
  <si>
    <t>Stamford</t>
  </si>
  <si>
    <t>Sunderland</t>
  </si>
  <si>
    <t>Winhall</t>
  </si>
  <si>
    <t>Woodford</t>
  </si>
  <si>
    <t>Barnet</t>
  </si>
  <si>
    <t>Burke</t>
  </si>
  <si>
    <t>Danville</t>
  </si>
  <si>
    <t>Groton</t>
  </si>
  <si>
    <t>Hardwick</t>
  </si>
  <si>
    <t>Kirby</t>
  </si>
  <si>
    <t>Lyndon</t>
  </si>
  <si>
    <t>Newark</t>
  </si>
  <si>
    <t>Peacham</t>
  </si>
  <si>
    <t>Ryegate</t>
  </si>
  <si>
    <t>Sheffield</t>
  </si>
  <si>
    <t>St. Johnsbury</t>
  </si>
  <si>
    <t>Stannard</t>
  </si>
  <si>
    <t>Sutton</t>
  </si>
  <si>
    <t>Walden</t>
  </si>
  <si>
    <t>Waterford</t>
  </si>
  <si>
    <t>Wheelock</t>
  </si>
  <si>
    <t>Bolton</t>
  </si>
  <si>
    <t>Burlington</t>
  </si>
  <si>
    <t>Charlotte</t>
  </si>
  <si>
    <t>Colchester</t>
  </si>
  <si>
    <t>Essex Junction</t>
  </si>
  <si>
    <t>Essex Town</t>
  </si>
  <si>
    <t>Hinesburg</t>
  </si>
  <si>
    <t>Huntington</t>
  </si>
  <si>
    <t>Jericho</t>
  </si>
  <si>
    <t>Jericho ID</t>
  </si>
  <si>
    <t>Milton</t>
  </si>
  <si>
    <t>Richmond</t>
  </si>
  <si>
    <t>Shelburne</t>
  </si>
  <si>
    <t>South Burlington</t>
  </si>
  <si>
    <t>St. George</t>
  </si>
  <si>
    <t>Underhill ID</t>
  </si>
  <si>
    <t>Underhill Town</t>
  </si>
  <si>
    <t>Westford</t>
  </si>
  <si>
    <t>Williston</t>
  </si>
  <si>
    <t>Winooski</t>
  </si>
  <si>
    <t>Bloomfield</t>
  </si>
  <si>
    <t>Brighton</t>
  </si>
  <si>
    <t>Brunswick</t>
  </si>
  <si>
    <t>Canaan</t>
  </si>
  <si>
    <t>Concord</t>
  </si>
  <si>
    <t>East Haven</t>
  </si>
  <si>
    <t>Granby</t>
  </si>
  <si>
    <t>Guildhall</t>
  </si>
  <si>
    <t>Lemington</t>
  </si>
  <si>
    <t>Lunenburg</t>
  </si>
  <si>
    <t>Maidstone</t>
  </si>
  <si>
    <t>Norton</t>
  </si>
  <si>
    <t>Bakersfield</t>
  </si>
  <si>
    <t>Berkshire</t>
  </si>
  <si>
    <t>Enosburg</t>
  </si>
  <si>
    <t>Fairfax</t>
  </si>
  <si>
    <t>Fairfield</t>
  </si>
  <si>
    <t>Fletcher</t>
  </si>
  <si>
    <t>Franklin</t>
  </si>
  <si>
    <t>Georgia</t>
  </si>
  <si>
    <t>Highgate</t>
  </si>
  <si>
    <t>Montgomery</t>
  </si>
  <si>
    <t>Richford</t>
  </si>
  <si>
    <t>Sheldon</t>
  </si>
  <si>
    <t>St. Albans City</t>
  </si>
  <si>
    <t>St. Albans Town</t>
  </si>
  <si>
    <t>Swanton</t>
  </si>
  <si>
    <t>Alburg</t>
  </si>
  <si>
    <t>Grand Isle</t>
  </si>
  <si>
    <t>Isle La Motte</t>
  </si>
  <si>
    <t>North Hero</t>
  </si>
  <si>
    <t>South Hero</t>
  </si>
  <si>
    <t>Belvidere</t>
  </si>
  <si>
    <t>Cambridge</t>
  </si>
  <si>
    <t>Eden</t>
  </si>
  <si>
    <t>Elmore</t>
  </si>
  <si>
    <t>Hyde Park</t>
  </si>
  <si>
    <t>Johnson</t>
  </si>
  <si>
    <t>Morristown</t>
  </si>
  <si>
    <t>Stowe</t>
  </si>
  <si>
    <t>Waterville</t>
  </si>
  <si>
    <t>Wolcott</t>
  </si>
  <si>
    <t>Bradford</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</si>
  <si>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</si>
  <si>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</si>
  <si>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</si>
  <si>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</si>
  <si>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</si>
  <si>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</si>
  <si>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</si>
  <si>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</si>
  <si>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</si>
  <si>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</si>
  <si>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</si>
  <si>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</si>
  <si>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</si>
  <si>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</si>
  <si>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</si>
  <si>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</si>
  <si>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</si>
  <si>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</si>
  <si>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Barton</t>
  </si>
  <si>
    <t>Brownington</t>
  </si>
  <si>
    <t>Charleston</t>
  </si>
  <si>
    <t>Coventry</t>
  </si>
  <si>
    <t>Craftsbury</t>
  </si>
  <si>
    <t>Derby</t>
  </si>
  <si>
    <t>Glover</t>
  </si>
  <si>
    <t>Greensboro</t>
  </si>
  <si>
    <t>Holland</t>
  </si>
  <si>
    <t>Irasburg</t>
  </si>
  <si>
    <t>Jay</t>
  </si>
  <si>
    <t>Lowell</t>
  </si>
  <si>
    <t>Morgan</t>
  </si>
  <si>
    <t>Newport City</t>
  </si>
  <si>
    <t>Newport Town</t>
  </si>
  <si>
    <t>Orleans</t>
  </si>
  <si>
    <t>Troy</t>
  </si>
  <si>
    <t>Westfield</t>
  </si>
  <si>
    <t>Westmore</t>
  </si>
  <si>
    <t>Benson</t>
  </si>
  <si>
    <t>Brandon</t>
  </si>
  <si>
    <t>Castleton</t>
  </si>
  <si>
    <t>Chittenden</t>
  </si>
  <si>
    <t>Clarendon</t>
  </si>
  <si>
    <t>Danby</t>
  </si>
  <si>
    <t>Fair Haven</t>
  </si>
  <si>
    <t>Hubbardton</t>
  </si>
  <si>
    <t>Ira</t>
  </si>
  <si>
    <t>Killington</t>
  </si>
  <si>
    <t>Mendon</t>
  </si>
  <si>
    <t>Middletown Springs</t>
  </si>
  <si>
    <t>Mt. Holly</t>
  </si>
  <si>
    <t>Mt. Tabor</t>
  </si>
  <si>
    <t>Pawlet</t>
  </si>
  <si>
    <t>Pittsfield</t>
  </si>
  <si>
    <t>Pittsford</t>
  </si>
  <si>
    <t>Poultney</t>
  </si>
  <si>
    <t>Proctor</t>
  </si>
  <si>
    <t>Rutland City</t>
  </si>
  <si>
    <t>Rutland Town</t>
  </si>
  <si>
    <t>Shrewsbury</t>
  </si>
  <si>
    <t>Sudbury</t>
  </si>
  <si>
    <t>Tinmouth</t>
  </si>
  <si>
    <t>Wallingford</t>
  </si>
  <si>
    <t>Wells</t>
  </si>
  <si>
    <t>West Haven</t>
  </si>
  <si>
    <t>West Rutland</t>
  </si>
  <si>
    <t>Barre City</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</si>
  <si>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</si>
  <si>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</si>
  <si>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</si>
  <si>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</si>
  <si>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</si>
  <si>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</si>
  <si>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</si>
  <si>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</si>
  <si>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</si>
  <si>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</si>
  <si>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</si>
  <si>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</si>
  <si>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</si>
  <si>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</si>
  <si>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</si>
  <si>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</si>
  <si>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</si>
  <si>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</si>
  <si>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</si>
  <si>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</si>
  <si>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Brattleboro</t>
  </si>
  <si>
    <t>Brookline</t>
  </si>
  <si>
    <t>Dover</t>
  </si>
  <si>
    <t>Dummerston</t>
  </si>
  <si>
    <t>Grafton</t>
  </si>
  <si>
    <t>Guilford</t>
  </si>
  <si>
    <t>Halifax</t>
  </si>
  <si>
    <t>Jamaica</t>
  </si>
  <si>
    <t>Londonderry</t>
  </si>
  <si>
    <t>Marlboro</t>
  </si>
  <si>
    <t>Newfane</t>
  </si>
  <si>
    <t>Putney</t>
  </si>
  <si>
    <t>Rockingham</t>
  </si>
  <si>
    <t>Stratton</t>
  </si>
  <si>
    <t>Townshend</t>
  </si>
  <si>
    <t>Vernon</t>
  </si>
  <si>
    <t>Wardsboro</t>
  </si>
  <si>
    <t>Westminster</t>
  </si>
  <si>
    <t>Whitingham</t>
  </si>
  <si>
    <t>Wilmington</t>
  </si>
  <si>
    <t>Windham</t>
  </si>
  <si>
    <t>Andover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</si>
  <si>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</si>
  <si>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</si>
  <si>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</si>
  <si>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</si>
  <si>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</si>
  <si>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</si>
  <si>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</si>
  <si>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</si>
  <si>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</si>
  <si>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</si>
  <si>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</si>
  <si>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</si>
  <si>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</si>
  <si>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</si>
  <si>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</si>
  <si>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</si>
  <si>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</si>
  <si>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</si>
  <si>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</si>
  <si>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 Windsor</t>
  </si>
  <si>
    <t>Weston</t>
  </si>
  <si>
    <t>Windsor</t>
  </si>
  <si>
    <t>Woodstock</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</si>
  <si>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</si>
  <si>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</si>
  <si>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</si>
  <si>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</si>
  <si>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</si>
  <si>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</si>
  <si>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</si>
  <si>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</si>
  <si>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</si>
  <si>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</si>
  <si>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</si>
  <si>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</si>
  <si>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</si>
  <si>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State Total</t>
  </si>
  <si>
    <t>Total</t>
  </si>
  <si>
    <t>Victory</t>
  </si>
  <si>
    <t>County</t>
  </si>
  <si>
    <t>Code</t>
  </si>
  <si>
    <t>001</t>
  </si>
  <si>
    <t>027</t>
  </si>
  <si>
    <t>029</t>
  </si>
  <si>
    <t>051</t>
  </si>
  <si>
    <t>073</t>
  </si>
  <si>
    <t>078</t>
  </si>
  <si>
    <t>082</t>
  </si>
  <si>
    <t>088</t>
  </si>
  <si>
    <t>107</t>
  </si>
  <si>
    <t>109</t>
  </si>
  <si>
    <t>120</t>
  </si>
  <si>
    <t>124</t>
  </si>
  <si>
    <t>135</t>
  </si>
  <si>
    <t>145</t>
  </si>
  <si>
    <t>146</t>
  </si>
  <si>
    <t>164</t>
  </si>
  <si>
    <t>177</t>
  </si>
  <si>
    <t>186</t>
  </si>
  <si>
    <t>193</t>
  </si>
  <si>
    <t>210</t>
  </si>
  <si>
    <t>217</t>
  </si>
  <si>
    <t>236</t>
  </si>
  <si>
    <t>238</t>
  </si>
  <si>
    <t>005</t>
  </si>
  <si>
    <t>015</t>
  </si>
  <si>
    <t>057</t>
  </si>
  <si>
    <t>106</t>
  </si>
  <si>
    <t>116</t>
  </si>
  <si>
    <t>138</t>
  </si>
  <si>
    <t>149</t>
  </si>
  <si>
    <t>156</t>
  </si>
  <si>
    <t>161</t>
  </si>
  <si>
    <t>169</t>
  </si>
  <si>
    <t>178</t>
  </si>
  <si>
    <t>179</t>
  </si>
  <si>
    <t>Searsburg</t>
  </si>
  <si>
    <t>254</t>
  </si>
  <si>
    <t>180</t>
  </si>
  <si>
    <t>191</t>
  </si>
  <si>
    <t>199</t>
  </si>
  <si>
    <t>245</t>
  </si>
  <si>
    <t>249</t>
  </si>
  <si>
    <t>Caledonia</t>
  </si>
  <si>
    <t>010</t>
  </si>
  <si>
    <t>034</t>
  </si>
  <si>
    <t>055</t>
  </si>
  <si>
    <t>084</t>
  </si>
  <si>
    <t>089</t>
  </si>
  <si>
    <t>105</t>
  </si>
  <si>
    <t>114</t>
  </si>
  <si>
    <t>132</t>
  </si>
  <si>
    <t>148</t>
  </si>
  <si>
    <t>172</t>
  </si>
  <si>
    <t>182</t>
  </si>
  <si>
    <t>176</t>
  </si>
  <si>
    <t>192</t>
  </si>
  <si>
    <t>200</t>
  </si>
  <si>
    <t>215</t>
  </si>
  <si>
    <t>222</t>
  </si>
  <si>
    <t>237</t>
  </si>
  <si>
    <t>021</t>
  </si>
  <si>
    <t>035</t>
  </si>
  <si>
    <t>043</t>
  </si>
  <si>
    <t>048</t>
  </si>
  <si>
    <t>066</t>
  </si>
  <si>
    <t>067</t>
  </si>
  <si>
    <t>093</t>
  </si>
  <si>
    <t>096</t>
  </si>
  <si>
    <t>103</t>
  </si>
  <si>
    <t>253</t>
  </si>
  <si>
    <t>123</t>
  </si>
  <si>
    <t>163</t>
  </si>
  <si>
    <t>183</t>
  </si>
  <si>
    <t>188</t>
  </si>
  <si>
    <t>175</t>
  </si>
  <si>
    <t>208</t>
  </si>
  <si>
    <t>209</t>
  </si>
  <si>
    <t>229</t>
  </si>
  <si>
    <t>241</t>
  </si>
  <si>
    <t>246</t>
  </si>
  <si>
    <t>Essex</t>
  </si>
  <si>
    <t>020</t>
  </si>
  <si>
    <t>028</t>
  </si>
  <si>
    <t>033</t>
  </si>
  <si>
    <t>039</t>
  </si>
  <si>
    <t>049</t>
  </si>
  <si>
    <t>061</t>
  </si>
  <si>
    <t>080</t>
  </si>
  <si>
    <t>085</t>
  </si>
  <si>
    <t>108</t>
  </si>
  <si>
    <t>113</t>
  </si>
  <si>
    <t>115</t>
  </si>
  <si>
    <t>141</t>
  </si>
  <si>
    <t>213</t>
  </si>
  <si>
    <t>007</t>
  </si>
  <si>
    <t>017</t>
  </si>
  <si>
    <t>065</t>
  </si>
  <si>
    <t>068</t>
  </si>
  <si>
    <t>069</t>
  </si>
  <si>
    <t>074</t>
  </si>
  <si>
    <t>075</t>
  </si>
  <si>
    <t>076</t>
  </si>
  <si>
    <t>092</t>
  </si>
  <si>
    <t>125</t>
  </si>
  <si>
    <t>162</t>
  </si>
  <si>
    <t>184</t>
  </si>
  <si>
    <t>173</t>
  </si>
  <si>
    <t>174</t>
  </si>
  <si>
    <t>201</t>
  </si>
  <si>
    <t>003</t>
  </si>
  <si>
    <t>081</t>
  </si>
  <si>
    <t>100</t>
  </si>
  <si>
    <t>140</t>
  </si>
  <si>
    <t>189</t>
  </si>
  <si>
    <t>Lamoille</t>
  </si>
  <si>
    <t>014</t>
  </si>
  <si>
    <t>038</t>
  </si>
  <si>
    <t>063</t>
  </si>
  <si>
    <t>064</t>
  </si>
  <si>
    <t>097</t>
  </si>
  <si>
    <t>104</t>
  </si>
  <si>
    <t>129</t>
  </si>
  <si>
    <t>195</t>
  </si>
  <si>
    <t>223</t>
  </si>
  <si>
    <t>247</t>
  </si>
  <si>
    <t>022</t>
  </si>
  <si>
    <t>023</t>
  </si>
  <si>
    <t>030</t>
  </si>
  <si>
    <t>044</t>
  </si>
  <si>
    <t>050</t>
  </si>
  <si>
    <t>071</t>
  </si>
  <si>
    <t>133</t>
  </si>
  <si>
    <t>143</t>
  </si>
  <si>
    <t>159</t>
  </si>
  <si>
    <t>196</t>
  </si>
  <si>
    <t>202</t>
  </si>
  <si>
    <t>204</t>
  </si>
  <si>
    <t>207</t>
  </si>
  <si>
    <t>212</t>
  </si>
  <si>
    <t>220</t>
  </si>
  <si>
    <t>226</t>
  </si>
  <si>
    <t>227</t>
  </si>
  <si>
    <t>240</t>
  </si>
  <si>
    <t>002</t>
  </si>
  <si>
    <t>013</t>
  </si>
  <si>
    <t>032</t>
  </si>
  <si>
    <t>042</t>
  </si>
  <si>
    <t>052</t>
  </si>
  <si>
    <t>053</t>
  </si>
  <si>
    <t>056</t>
  </si>
  <si>
    <t>077</t>
  </si>
  <si>
    <t>083</t>
  </si>
  <si>
    <t>094</t>
  </si>
  <si>
    <t>099</t>
  </si>
  <si>
    <t>102</t>
  </si>
  <si>
    <t>111</t>
  </si>
  <si>
    <t>128</t>
  </si>
  <si>
    <t>136</t>
  </si>
  <si>
    <t>137</t>
  </si>
  <si>
    <t>144</t>
  </si>
  <si>
    <t>206</t>
  </si>
  <si>
    <t>228</t>
  </si>
  <si>
    <t>232</t>
  </si>
  <si>
    <t>Rutland</t>
  </si>
  <si>
    <t>016</t>
  </si>
  <si>
    <t>024</t>
  </si>
  <si>
    <t>040</t>
  </si>
  <si>
    <t>046</t>
  </si>
  <si>
    <t>047</t>
  </si>
  <si>
    <t>054</t>
  </si>
  <si>
    <t>070</t>
  </si>
  <si>
    <t>095</t>
  </si>
  <si>
    <t>098</t>
  </si>
  <si>
    <t>185</t>
  </si>
  <si>
    <t>119</t>
  </si>
  <si>
    <t>122</t>
  </si>
  <si>
    <t>130</t>
  </si>
  <si>
    <t>131</t>
  </si>
  <si>
    <t>147</t>
  </si>
  <si>
    <t>150</t>
  </si>
  <si>
    <t>151</t>
  </si>
  <si>
    <t>155</t>
  </si>
  <si>
    <t>157</t>
  </si>
  <si>
    <t>170</t>
  </si>
  <si>
    <t>171</t>
  </si>
  <si>
    <t>187</t>
  </si>
  <si>
    <t>198</t>
  </si>
  <si>
    <t>203</t>
  </si>
  <si>
    <t>216</t>
  </si>
  <si>
    <t>225</t>
  </si>
  <si>
    <t>230</t>
  </si>
  <si>
    <t>234</t>
  </si>
  <si>
    <t>011</t>
  </si>
  <si>
    <t>012</t>
  </si>
  <si>
    <t>018</t>
  </si>
  <si>
    <t>036</t>
  </si>
  <si>
    <t>037</t>
  </si>
  <si>
    <t>060</t>
  </si>
  <si>
    <t>062</t>
  </si>
  <si>
    <t>072</t>
  </si>
  <si>
    <t>118</t>
  </si>
  <si>
    <t>121</t>
  </si>
  <si>
    <t>126</t>
  </si>
  <si>
    <t>127</t>
  </si>
  <si>
    <t>139</t>
  </si>
  <si>
    <t>152</t>
  </si>
  <si>
    <t>167</t>
  </si>
  <si>
    <t>214</t>
  </si>
  <si>
    <t>219</t>
  </si>
  <si>
    <t>221</t>
  </si>
  <si>
    <t>248</t>
  </si>
  <si>
    <t>251</t>
  </si>
  <si>
    <t>006</t>
  </si>
  <si>
    <t>025</t>
  </si>
  <si>
    <t>031</t>
  </si>
  <si>
    <t>058</t>
  </si>
  <si>
    <t>059</t>
  </si>
  <si>
    <t>079</t>
  </si>
  <si>
    <t>086</t>
  </si>
  <si>
    <t>087</t>
  </si>
  <si>
    <t>101</t>
  </si>
  <si>
    <t>110</t>
  </si>
  <si>
    <t>117</t>
  </si>
  <si>
    <t>134</t>
  </si>
  <si>
    <t>158</t>
  </si>
  <si>
    <t>166</t>
  </si>
  <si>
    <t>197</t>
  </si>
  <si>
    <t>205</t>
  </si>
  <si>
    <t>211</t>
  </si>
  <si>
    <t>218</t>
  </si>
  <si>
    <t>231</t>
  </si>
  <si>
    <t>239</t>
  </si>
  <si>
    <t>242</t>
  </si>
  <si>
    <t>243</t>
  </si>
  <si>
    <t>004</t>
  </si>
  <si>
    <t>008</t>
  </si>
  <si>
    <t>009</t>
  </si>
  <si>
    <t>019</t>
  </si>
  <si>
    <t>026</t>
  </si>
  <si>
    <t>041</t>
  </si>
  <si>
    <t>045</t>
  </si>
  <si>
    <t>090</t>
  </si>
  <si>
    <t>091</t>
  </si>
  <si>
    <t>112</t>
  </si>
  <si>
    <t>142</t>
  </si>
  <si>
    <t>153</t>
  </si>
  <si>
    <t>154</t>
  </si>
  <si>
    <t>160</t>
  </si>
  <si>
    <t>165</t>
  </si>
  <si>
    <t>168</t>
  </si>
  <si>
    <t>181</t>
  </si>
  <si>
    <t>190</t>
  </si>
  <si>
    <t>194</t>
  </si>
  <si>
    <t>224</t>
  </si>
  <si>
    <t>235</t>
  </si>
  <si>
    <t>233</t>
  </si>
  <si>
    <t>244</t>
  </si>
  <si>
    <t>250</t>
  </si>
  <si>
    <t>School Property Tax</t>
  </si>
  <si>
    <t>Homeowner Rebate</t>
  </si>
  <si>
    <t>Number</t>
  </si>
  <si>
    <t>Amount</t>
  </si>
  <si>
    <t>*</t>
  </si>
  <si>
    <t>300</t>
  </si>
  <si>
    <t>Suppressed</t>
  </si>
  <si>
    <t>State</t>
  </si>
  <si>
    <t>257</t>
  </si>
  <si>
    <t>Ferdinand</t>
  </si>
  <si>
    <t xml:space="preserve">Buel's Gore             </t>
  </si>
  <si>
    <t xml:space="preserve">Averill                 </t>
  </si>
  <si>
    <t xml:space="preserve">Avery's Gore            </t>
  </si>
  <si>
    <t xml:space="preserve">Glastenbury             </t>
  </si>
  <si>
    <t xml:space="preserve">Lewis                   </t>
  </si>
  <si>
    <t xml:space="preserve">Somerset                </t>
  </si>
  <si>
    <t xml:space="preserve">Warner's Grant          </t>
  </si>
  <si>
    <t xml:space="preserve">Warren's Gore           </t>
  </si>
  <si>
    <t>Code1</t>
  </si>
  <si>
    <t>252</t>
  </si>
  <si>
    <t>255</t>
  </si>
  <si>
    <t>256</t>
  </si>
  <si>
    <t>258</t>
  </si>
  <si>
    <t>259</t>
  </si>
  <si>
    <t>260</t>
  </si>
  <si>
    <t>261</t>
  </si>
  <si>
    <t>262</t>
  </si>
  <si>
    <t>Notes:</t>
  </si>
  <si>
    <t>TCODE</t>
  </si>
  <si>
    <t>TNAME</t>
  </si>
  <si>
    <t>TaxCode</t>
  </si>
  <si>
    <t>Filers</t>
  </si>
  <si>
    <t>Vermont</t>
  </si>
  <si>
    <t>Buel's Gore</t>
  </si>
  <si>
    <t>Averill</t>
  </si>
  <si>
    <r>
      <t>House-sites</t>
    </r>
    <r>
      <rPr>
        <b/>
        <vertAlign val="superscript"/>
        <sz val="12"/>
        <rFont val="Times New Roman"/>
        <family val="1"/>
      </rPr>
      <t>2</t>
    </r>
  </si>
  <si>
    <t>Recip-ients</t>
  </si>
  <si>
    <r>
      <t>Circuit Breaker Adjustment</t>
    </r>
    <r>
      <rPr>
        <b/>
        <vertAlign val="superscript"/>
        <sz val="12"/>
        <rFont val="Times New Roman"/>
        <family val="1"/>
      </rPr>
      <t>4</t>
    </r>
  </si>
  <si>
    <r>
      <t>Average Circuit Breaker</t>
    </r>
    <r>
      <rPr>
        <b/>
        <vertAlign val="superscript"/>
        <sz val="12"/>
        <rFont val="Times New Roman"/>
        <family val="1"/>
      </rPr>
      <t>4</t>
    </r>
  </si>
  <si>
    <t>4. Circuit Breaker Adjustment is calculated on school property taxes remaining after adjustment and municipal taxes for claimants with Household Income of $47,000 or less.  Also called "Additional Adjustment."</t>
  </si>
  <si>
    <r>
      <t>Circuit Breaker Recipients</t>
    </r>
    <r>
      <rPr>
        <b/>
        <vertAlign val="superscript"/>
        <sz val="12"/>
        <rFont val="Times New Roman"/>
        <family val="1"/>
      </rPr>
      <t>3</t>
    </r>
  </si>
  <si>
    <t>Filers2009</t>
  </si>
  <si>
    <t>Source: Homesteads by Town query in HS122Calc.accdb from POLA 1/3/14</t>
  </si>
  <si>
    <t>Uses unique SPAN query Homesteads to eliminate multiple owners</t>
  </si>
  <si>
    <t>Diff</t>
  </si>
  <si>
    <t>DiffPct</t>
  </si>
  <si>
    <t>Property Tax Adjustments and Rebates for 2012 Tax Year</t>
  </si>
  <si>
    <t>PreCnt</t>
  </si>
  <si>
    <t>PreTot</t>
  </si>
  <si>
    <t>HOCnt</t>
  </si>
  <si>
    <t>HOTot</t>
  </si>
  <si>
    <t>SuppPreNum</t>
  </si>
  <si>
    <t>SuppPreTot</t>
  </si>
  <si>
    <t>SuppHOCnt</t>
  </si>
  <si>
    <t>SuppHOTot</t>
  </si>
  <si>
    <t>No filters for invalid or suspended returns (all in)</t>
  </si>
  <si>
    <t>Source: PTA by Town query in HS122Calc.accdb from POLA 1/3/14</t>
  </si>
  <si>
    <t>Should be checked against weekly report for consistency</t>
  </si>
  <si>
    <t>Source: See tab DataRaw</t>
  </si>
  <si>
    <t>Extensive cutting and pasting done to line up towns and add new entries</t>
  </si>
  <si>
    <t>CountOfFilers</t>
  </si>
  <si>
    <t>Yses CreditList table as source, No Null Assessments, Invalid, and Suspended Returns excluded.</t>
  </si>
  <si>
    <r>
      <t>Tax Year 2013 Property Tax Reduction Payment Summary</t>
    </r>
    <r>
      <rPr>
        <b/>
        <vertAlign val="superscript"/>
        <sz val="14"/>
        <rFont val="Times New Roman"/>
        <family val="1"/>
      </rPr>
      <t>1</t>
    </r>
  </si>
  <si>
    <t>Adjustment Coverage</t>
  </si>
  <si>
    <t>* Cells of 3 or fewer returns suppressed.  State totals include suppressed data.</t>
  </si>
  <si>
    <t>3 Formerly called "homeowner rebate."</t>
  </si>
  <si>
    <t>Windsor County</t>
  </si>
  <si>
    <t>Education Fund Adjustment</t>
  </si>
  <si>
    <t>Average Education Fund Adjustment</t>
  </si>
  <si>
    <t>1. Property Tax Adjustments are applied for at the same time as Personal Income Tax returns for Tax Year 2013 and are applied to Fiscal Year 2015 property taxes. Both School Property Tax Adjustments (Prebates) and Circuit Breaker Adjustments (Homeowner Rebates) are calculated on prior year household income and housesite property taxes paid.</t>
  </si>
  <si>
    <t>2. A residence and the surrounding land, up to two acres, comprise a housesite.  This column reports the number of housesites in a town as reported on homestead declarations received before October 15,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</si>
</sst>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sz val="11"/>
      <color indexed="8"/>
      <name val="Calibri"/>
      <family val="2"/>
    </font>
    <font>
      <sz val="14"/>
      <name val="Times New Roman"/>
      <family val="1"/>
    </font>
    <font>
      <sz val="10"/>
      <name val="Verdana"/>
      <family val="2"/>
    </font>
    <font>
      <b/>
      <sz val="12"/>
      <name val="Times New Roman"/>
      <family val="1"/>
    </font>
    <font>
      <b/>
      <sz val="14"/>
      <name val="Times New Roman"/>
      <family val="1"/>
    </font>
    <font>
      <b/>
      <vertAlign val="superscript"/>
      <sz val="14"/>
      <name val="Times New Roman"/>
      <family val="1"/>
    </font>
    <font>
      <b/>
      <vertAlign val="superscript"/>
      <sz val="12"/>
      <name val="Times New Roman"/>
      <family val="1"/>
    </font>
    <font>
      <sz val="10"/>
      <color indexed="8"/>
      <name val="Arial"/>
      <family val="2"/>
    </font>
    <font>
      <sz val="10"/>
      <name val="Times New Roman"/>
      <family val="1"/>
    </font>
    <font>
      <i/>
      <sz val="9"/>
      <name val="Times New Roman"/>
      <family val="1"/>
    </font>
    <font>
      <b/>
      <sz val="10"/>
      <name val="Times New Roman"/>
      <family val="1"/>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right/>
      <top/>
      <bottom style="thin"/>
    </border>
    <border>
      <left style="medium"/>
      <right/>
      <top style="medium"/>
      <bottom style="thin"/>
    </border>
    <border>
      <left/>
      <right/>
      <top style="medium"/>
      <bottom style="thin"/>
    </border>
    <border>
      <left style="medium"/>
      <right/>
      <top/>
      <bottom style="medium"/>
    </border>
    <border>
      <left/>
      <right/>
      <top/>
      <bottom style="medium"/>
    </border>
    <border>
      <left/>
      <right style="medium"/>
      <top/>
      <bottom style="medium"/>
    </border>
    <border>
      <left/>
      <right style="medium"/>
      <top style="medium"/>
      <bottom style="thin"/>
    </border>
    <border>
      <left/>
      <right/>
      <top style="thin"/>
      <bottom style="thin"/>
    </border>
    <border>
      <left style="medium"/>
      <right/>
      <top/>
      <bottom style="thin"/>
    </border>
    <border>
      <left/>
      <right style="medium"/>
      <top/>
      <bottom style="thin"/>
    </border>
    <border>
      <left style="medium"/>
      <right/>
      <top/>
      <bottom/>
    </border>
    <border>
      <left/>
      <right style="medium"/>
      <top/>
      <bottom/>
    </border>
    <border>
      <left style="medium"/>
      <right/>
      <top style="thin"/>
      <bottom style="thin"/>
    </border>
    <border>
      <left/>
      <right style="medium"/>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xf>
    <xf numFmtId="0" fontId="0" fillId="0" borderId="0" xfId="0" applyAlignment="1" quotePrefix="1">
      <alignment horizontal="left"/>
    </xf>
    <xf numFmtId="3" fontId="0" fillId="0" borderId="0" xfId="0" applyNumberFormat="1" applyAlignment="1">
      <alignment/>
    </xf>
    <xf numFmtId="49" fontId="0" fillId="0" borderId="0" xfId="0" applyNumberFormat="1" applyAlignment="1">
      <alignment/>
    </xf>
    <xf numFmtId="0" fontId="0" fillId="0" borderId="0" xfId="0" applyFont="1" applyAlignment="1">
      <alignment/>
    </xf>
    <xf numFmtId="164" fontId="0" fillId="0" borderId="0" xfId="65" applyNumberFormat="1" applyFont="1" applyAlignment="1">
      <alignment/>
    </xf>
    <xf numFmtId="0" fontId="1" fillId="33" borderId="10" xfId="61" applyFont="1" applyFill="1" applyBorder="1" applyAlignment="1">
      <alignment horizontal="center"/>
      <protection/>
    </xf>
    <xf numFmtId="0" fontId="1" fillId="0" borderId="11" xfId="61" applyFont="1" applyFill="1" applyBorder="1" applyAlignment="1">
      <alignment wrapText="1"/>
      <protection/>
    </xf>
    <xf numFmtId="0" fontId="1" fillId="0" borderId="11" xfId="61" applyFont="1" applyFill="1" applyBorder="1" applyAlignment="1">
      <alignment horizontal="right" wrapText="1"/>
      <protection/>
    </xf>
    <xf numFmtId="49" fontId="0" fillId="0" borderId="0" xfId="0" applyNumberFormat="1" applyAlignment="1">
      <alignment horizontal="left"/>
    </xf>
    <xf numFmtId="0" fontId="1" fillId="33" borderId="10" xfId="62" applyFont="1" applyFill="1" applyBorder="1" applyAlignment="1">
      <alignment horizontal="center"/>
      <protection/>
    </xf>
    <xf numFmtId="0" fontId="1" fillId="0" borderId="11" xfId="62" applyFont="1" applyFill="1" applyBorder="1" applyAlignment="1">
      <alignment wrapText="1"/>
      <protection/>
    </xf>
    <xf numFmtId="0" fontId="1" fillId="0" borderId="11" xfId="62" applyFont="1" applyFill="1" applyBorder="1" applyAlignment="1">
      <alignment horizontal="right" wrapText="1"/>
      <protection/>
    </xf>
    <xf numFmtId="0" fontId="1" fillId="0" borderId="0" xfId="61" applyFont="1" applyFill="1" applyBorder="1" applyAlignment="1">
      <alignment horizontal="right" wrapText="1"/>
      <protection/>
    </xf>
    <xf numFmtId="0" fontId="0" fillId="0" borderId="11" xfId="0" applyBorder="1" applyAlignment="1">
      <alignment/>
    </xf>
    <xf numFmtId="0" fontId="0" fillId="0" borderId="0" xfId="0" applyBorder="1" applyAlignment="1">
      <alignment/>
    </xf>
    <xf numFmtId="3" fontId="0" fillId="0" borderId="11" xfId="0" applyNumberFormat="1" applyBorder="1" applyAlignment="1">
      <alignment/>
    </xf>
    <xf numFmtId="0" fontId="1" fillId="0" borderId="0" xfId="62" applyFont="1" applyFill="1" applyBorder="1" applyAlignment="1">
      <alignment horizontal="right" wrapText="1"/>
      <protection/>
    </xf>
    <xf numFmtId="3" fontId="0" fillId="0" borderId="0" xfId="0" applyNumberFormat="1" applyBorder="1" applyAlignment="1">
      <alignment/>
    </xf>
    <xf numFmtId="49" fontId="0" fillId="0" borderId="11" xfId="0" applyNumberFormat="1" applyBorder="1" applyAlignment="1">
      <alignment/>
    </xf>
    <xf numFmtId="0" fontId="1" fillId="0" borderId="0" xfId="62" applyFont="1" applyFill="1" applyBorder="1" applyAlignment="1">
      <alignment wrapText="1"/>
      <protection/>
    </xf>
    <xf numFmtId="0" fontId="30" fillId="0" borderId="11" xfId="60" applyBorder="1">
      <alignment/>
      <protection/>
    </xf>
    <xf numFmtId="0" fontId="30" fillId="0" borderId="0" xfId="60">
      <alignment/>
      <protection/>
    </xf>
    <xf numFmtId="0" fontId="30" fillId="0" borderId="0" xfId="60">
      <alignment/>
      <protection/>
    </xf>
    <xf numFmtId="0" fontId="30" fillId="0" borderId="0" xfId="60">
      <alignment/>
      <protection/>
    </xf>
    <xf numFmtId="0" fontId="30" fillId="0" borderId="0" xfId="60">
      <alignment/>
      <protection/>
    </xf>
    <xf numFmtId="0" fontId="30" fillId="0" borderId="0" xfId="60">
      <alignment/>
      <protection/>
    </xf>
    <xf numFmtId="0" fontId="30" fillId="0" borderId="0" xfId="60">
      <alignment/>
      <protection/>
    </xf>
    <xf numFmtId="0" fontId="30" fillId="0" borderId="0" xfId="60">
      <alignment/>
      <protection/>
    </xf>
    <xf numFmtId="3" fontId="9" fillId="34" borderId="0" xfId="0" applyNumberFormat="1" applyFont="1" applyFill="1" applyBorder="1" applyAlignment="1">
      <alignment/>
    </xf>
    <xf numFmtId="4" fontId="9" fillId="34" borderId="0" xfId="0" applyNumberFormat="1" applyFont="1" applyFill="1" applyBorder="1" applyAlignment="1">
      <alignment/>
    </xf>
    <xf numFmtId="4" fontId="9" fillId="34" borderId="12" xfId="0" applyNumberFormat="1" applyFont="1" applyFill="1" applyBorder="1" applyAlignment="1">
      <alignment/>
    </xf>
    <xf numFmtId="0" fontId="9" fillId="34" borderId="0" xfId="0" applyFont="1" applyFill="1" applyBorder="1" applyAlignment="1">
      <alignment/>
    </xf>
    <xf numFmtId="164" fontId="9" fillId="34" borderId="0" xfId="65" applyNumberFormat="1" applyFont="1" applyFill="1" applyBorder="1" applyAlignment="1">
      <alignment/>
    </xf>
    <xf numFmtId="0" fontId="3" fillId="34" borderId="0" xfId="0" applyFont="1" applyFill="1" applyBorder="1" applyAlignment="1">
      <alignment/>
    </xf>
    <xf numFmtId="0" fontId="3" fillId="0" borderId="0" xfId="0" applyFont="1" applyBorder="1" applyAlignment="1">
      <alignment/>
    </xf>
    <xf numFmtId="0" fontId="2" fillId="34" borderId="0" xfId="0" applyFont="1" applyFill="1" applyBorder="1" applyAlignment="1">
      <alignment horizontal="center"/>
    </xf>
    <xf numFmtId="0" fontId="10" fillId="34" borderId="0" xfId="0" applyFont="1" applyFill="1" applyBorder="1" applyAlignment="1">
      <alignment/>
    </xf>
    <xf numFmtId="0" fontId="10" fillId="34" borderId="0" xfId="0" applyFont="1" applyFill="1" applyBorder="1" applyAlignment="1">
      <alignment horizontal="left" indent="1"/>
    </xf>
    <xf numFmtId="3" fontId="3" fillId="34" borderId="0" xfId="0" applyNumberFormat="1"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horizontal="center" wrapText="1"/>
    </xf>
    <xf numFmtId="0" fontId="4" fillId="34" borderId="13" xfId="0" applyFont="1" applyFill="1" applyBorder="1" applyAlignment="1">
      <alignment/>
    </xf>
    <xf numFmtId="0" fontId="4" fillId="34" borderId="14" xfId="0" applyFont="1" applyFill="1" applyBorder="1" applyAlignment="1">
      <alignment wrapText="1"/>
    </xf>
    <xf numFmtId="0" fontId="4" fillId="34" borderId="14" xfId="0" applyFont="1" applyFill="1" applyBorder="1" applyAlignment="1">
      <alignment horizontal="center" wrapText="1"/>
    </xf>
    <xf numFmtId="0" fontId="11" fillId="34" borderId="15" xfId="0" applyFont="1" applyFill="1" applyBorder="1" applyAlignment="1">
      <alignment/>
    </xf>
    <xf numFmtId="3" fontId="9" fillId="34" borderId="16" xfId="0" applyNumberFormat="1" applyFont="1" applyFill="1" applyBorder="1" applyAlignment="1">
      <alignment/>
    </xf>
    <xf numFmtId="4" fontId="9" fillId="34" borderId="16" xfId="0" applyNumberFormat="1" applyFont="1" applyFill="1" applyBorder="1" applyAlignment="1">
      <alignment/>
    </xf>
    <xf numFmtId="164" fontId="9" fillId="34" borderId="16" xfId="65" applyNumberFormat="1" applyFont="1" applyFill="1" applyBorder="1" applyAlignment="1">
      <alignment/>
    </xf>
    <xf numFmtId="0" fontId="3" fillId="34" borderId="17" xfId="0" applyFont="1" applyFill="1" applyBorder="1" applyAlignment="1">
      <alignment/>
    </xf>
    <xf numFmtId="0" fontId="3" fillId="34" borderId="18" xfId="0" applyFont="1" applyFill="1" applyBorder="1" applyAlignment="1">
      <alignment/>
    </xf>
    <xf numFmtId="3" fontId="9" fillId="34" borderId="12" xfId="0" applyNumberFormat="1" applyFont="1" applyFill="1" applyBorder="1" applyAlignment="1">
      <alignment/>
    </xf>
    <xf numFmtId="164" fontId="9" fillId="34" borderId="12" xfId="65" applyNumberFormat="1" applyFont="1" applyFill="1" applyBorder="1" applyAlignment="1">
      <alignment/>
    </xf>
    <xf numFmtId="0" fontId="4" fillId="34" borderId="19" xfId="0" applyFont="1" applyFill="1" applyBorder="1" applyAlignment="1">
      <alignment wrapText="1"/>
    </xf>
    <xf numFmtId="0" fontId="4" fillId="34" borderId="19" xfId="0" applyFont="1" applyFill="1" applyBorder="1" applyAlignment="1">
      <alignment horizontal="center" wrapText="1"/>
    </xf>
    <xf numFmtId="0" fontId="4" fillId="34" borderId="12" xfId="0" applyFont="1" applyFill="1" applyBorder="1" applyAlignment="1">
      <alignment horizontal="center" vertical="center" wrapText="1"/>
    </xf>
    <xf numFmtId="0" fontId="4" fillId="34" borderId="20" xfId="0" applyFont="1" applyFill="1" applyBorder="1" applyAlignment="1">
      <alignment/>
    </xf>
    <xf numFmtId="0" fontId="3" fillId="34" borderId="21" xfId="0" applyFont="1" applyFill="1" applyBorder="1" applyAlignment="1">
      <alignment/>
    </xf>
    <xf numFmtId="0" fontId="9" fillId="34" borderId="22" xfId="0" applyFont="1" applyFill="1" applyBorder="1" applyAlignment="1">
      <alignment/>
    </xf>
    <xf numFmtId="0" fontId="3" fillId="34" borderId="23" xfId="0" applyFont="1" applyFill="1" applyBorder="1" applyAlignment="1">
      <alignment/>
    </xf>
    <xf numFmtId="0" fontId="9" fillId="34" borderId="20" xfId="0" applyFont="1" applyFill="1" applyBorder="1" applyAlignment="1">
      <alignment/>
    </xf>
    <xf numFmtId="0" fontId="9" fillId="34" borderId="15" xfId="0" applyFont="1" applyFill="1" applyBorder="1" applyAlignment="1">
      <alignment/>
    </xf>
    <xf numFmtId="0" fontId="4" fillId="34" borderId="24" xfId="0" applyFont="1" applyFill="1" applyBorder="1" applyAlignment="1">
      <alignment/>
    </xf>
    <xf numFmtId="0" fontId="3" fillId="34" borderId="25" xfId="0" applyFont="1" applyFill="1" applyBorder="1" applyAlignment="1">
      <alignment/>
    </xf>
    <xf numFmtId="3" fontId="5" fillId="34" borderId="0" xfId="0" applyNumberFormat="1" applyFont="1" applyFill="1" applyBorder="1" applyAlignment="1">
      <alignment horizontal="center"/>
    </xf>
    <xf numFmtId="3" fontId="12" fillId="34" borderId="13" xfId="0" applyNumberFormat="1" applyFont="1" applyFill="1" applyBorder="1" applyAlignment="1">
      <alignment horizontal="center" vertical="center"/>
    </xf>
    <xf numFmtId="3" fontId="12" fillId="34" borderId="14" xfId="0" applyNumberFormat="1" applyFont="1" applyFill="1" applyBorder="1" applyAlignment="1">
      <alignment horizontal="center" vertical="center"/>
    </xf>
    <xf numFmtId="3" fontId="12" fillId="34" borderId="18" xfId="0" applyNumberFormat="1" applyFont="1" applyFill="1" applyBorder="1" applyAlignment="1">
      <alignment horizontal="center" vertical="center"/>
    </xf>
    <xf numFmtId="3" fontId="12" fillId="34" borderId="13" xfId="0" applyNumberFormat="1" applyFont="1" applyFill="1" applyBorder="1" applyAlignment="1">
      <alignment horizontal="center" vertical="center" wrapText="1"/>
    </xf>
    <xf numFmtId="3" fontId="12" fillId="34" borderId="14" xfId="0" applyNumberFormat="1" applyFont="1" applyFill="1" applyBorder="1" applyAlignment="1">
      <alignment horizontal="center" vertical="center" wrapText="1"/>
    </xf>
    <xf numFmtId="3" fontId="12" fillId="34" borderId="18" xfId="0" applyNumberFormat="1" applyFont="1" applyFill="1" applyBorder="1" applyAlignment="1">
      <alignment horizontal="center" vertical="center" wrapText="1"/>
    </xf>
    <xf numFmtId="0" fontId="10" fillId="34" borderId="0" xfId="0" applyFont="1" applyFill="1" applyBorder="1" applyAlignment="1">
      <alignment horizontal="left" vertical="top" wrapText="1" inden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_DataRaw" xfId="61"/>
    <cellStyle name="Normal_Decl"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341"/>
  <sheetViews>
    <sheetView tabSelected="1" zoomScalePageLayoutView="0" workbookViewId="0" topLeftCell="A1">
      <selection activeCell="A1" sqref="A1"/>
    </sheetView>
  </sheetViews>
  <sheetFormatPr defaultColWidth="13.57421875" defaultRowHeight="12.75"/>
  <cols>
    <col min="1" max="1" width="3.28125" style="35" customWidth="1"/>
    <col min="2" max="2" width="13.28125" style="35" customWidth="1"/>
    <col min="3" max="3" width="10.421875" style="35" customWidth="1"/>
    <col min="4" max="4" width="10.00390625" style="35" customWidth="1"/>
    <col min="5" max="6" width="12.57421875" style="35" customWidth="1"/>
    <col min="7" max="7" width="13.57421875" style="35" customWidth="1"/>
    <col min="8" max="8" width="13.00390625" style="35" customWidth="1"/>
    <col min="9" max="9" width="12.421875" style="35" customWidth="1"/>
    <col min="10" max="10" width="13.28125" style="35" customWidth="1"/>
    <col min="11" max="11" width="1.57421875" style="35" customWidth="1"/>
    <col min="12" max="16384" width="13.57421875" style="36" customWidth="1"/>
  </cols>
  <sheetData>
    <row r="1" spans="2:10" ht="20.25">
      <c r="B1" s="65" t="s">
        <v>590</v>
      </c>
      <c r="C1" s="65"/>
      <c r="D1" s="65"/>
      <c r="E1" s="65"/>
      <c r="F1" s="65"/>
      <c r="G1" s="65"/>
      <c r="H1" s="65"/>
      <c r="I1" s="65"/>
      <c r="J1" s="65"/>
    </row>
    <row r="2" spans="2:9" ht="18" thickBot="1">
      <c r="B2" s="37"/>
      <c r="C2" s="37"/>
      <c r="D2" s="37"/>
      <c r="E2" s="37"/>
      <c r="F2" s="37"/>
      <c r="G2" s="37"/>
      <c r="H2" s="37"/>
      <c r="I2" s="37"/>
    </row>
    <row r="3" spans="2:11" ht="23.25" customHeight="1">
      <c r="B3" s="69" t="s">
        <v>252</v>
      </c>
      <c r="C3" s="70"/>
      <c r="D3" s="70"/>
      <c r="E3" s="70"/>
      <c r="F3" s="70"/>
      <c r="G3" s="70"/>
      <c r="H3" s="70"/>
      <c r="I3" s="70"/>
      <c r="J3" s="70"/>
      <c r="K3" s="71"/>
    </row>
    <row r="4" spans="2:11" ht="77.25">
      <c r="B4" s="57" t="s">
        <v>0</v>
      </c>
      <c r="C4" s="41" t="s">
        <v>563</v>
      </c>
      <c r="D4" s="42" t="s">
        <v>564</v>
      </c>
      <c r="E4" s="42" t="s">
        <v>595</v>
      </c>
      <c r="F4" s="42" t="s">
        <v>596</v>
      </c>
      <c r="G4" s="42" t="s">
        <v>568</v>
      </c>
      <c r="H4" s="42" t="s">
        <v>565</v>
      </c>
      <c r="I4" s="42" t="s">
        <v>566</v>
      </c>
      <c r="J4" s="42" t="s">
        <v>591</v>
      </c>
      <c r="K4" s="58"/>
    </row>
    <row r="5" spans="2:11" ht="12.75">
      <c r="B5" s="59" t="s">
        <v>1</v>
      </c>
      <c r="C5" s="30">
        <f>VLOOKUP($B5,Decl!$B$1:$D$263,3,FALSE)</f>
        <v>429</v>
      </c>
      <c r="D5" s="30">
        <f>VLOOKUP($B5,DataRaw!$C$2:$G$260,2,FALSE)</f>
        <v>310</v>
      </c>
      <c r="E5" s="30">
        <f>VLOOKUP($B5,DataRaw!$C$2:$G$260,3,FALSE)</f>
        <v>419491.994908882</v>
      </c>
      <c r="F5" s="31">
        <f>E5/D5</f>
        <v>1353.1999835770387</v>
      </c>
      <c r="G5" s="30">
        <f>VLOOKUP($B5,DataRaw!$C$2:$G$260,4,FALSE)</f>
        <v>66</v>
      </c>
      <c r="H5" s="30">
        <f>VLOOKUP($B5,DataRaw!$C$2:$G$260,5,FALSE)</f>
        <v>35799.4765630841</v>
      </c>
      <c r="I5" s="31">
        <f aca="true" t="shared" si="0" ref="I5:I28">IF(G5&gt;0,H5/G5,"")</f>
        <v>542.4163115618803</v>
      </c>
      <c r="J5" s="34">
        <f>D5/C5</f>
        <v>0.7226107226107226</v>
      </c>
      <c r="K5" s="60"/>
    </row>
    <row r="6" spans="2:11" ht="12.75">
      <c r="B6" s="59" t="s">
        <v>2</v>
      </c>
      <c r="C6" s="30">
        <f>VLOOKUP($B6,Decl!$B$1:$D$263,3,FALSE)</f>
        <v>340</v>
      </c>
      <c r="D6" s="30">
        <f>VLOOKUP($B6,DataRaw!$C$2:$G$260,2,FALSE)</f>
        <v>247</v>
      </c>
      <c r="E6" s="30">
        <f>VLOOKUP($B6,DataRaw!$C$2:$G$260,3,FALSE)</f>
        <v>389101.348361945</v>
      </c>
      <c r="F6" s="31">
        <f aca="true" t="shared" si="1" ref="F6:F27">E6/D6</f>
        <v>1575.3091026799393</v>
      </c>
      <c r="G6" s="30">
        <f>VLOOKUP($B6,DataRaw!$C$2:$G$260,4,FALSE)</f>
        <v>93</v>
      </c>
      <c r="H6" s="30">
        <f>VLOOKUP($B6,DataRaw!$C$2:$G$260,5,FALSE)</f>
        <v>38885.3094116093</v>
      </c>
      <c r="I6" s="31">
        <f t="shared" si="0"/>
        <v>418.12160657644404</v>
      </c>
      <c r="J6" s="34">
        <f aca="true" t="shared" si="2" ref="J6:J28">D6/C6</f>
        <v>0.7264705882352941</v>
      </c>
      <c r="K6" s="60"/>
    </row>
    <row r="7" spans="2:11" ht="12.75">
      <c r="B7" s="59" t="s">
        <v>3</v>
      </c>
      <c r="C7" s="30">
        <f>VLOOKUP($B7,Decl!$B$1:$D$263,3,FALSE)</f>
        <v>1014</v>
      </c>
      <c r="D7" s="30">
        <f>VLOOKUP($B7,DataRaw!$C$2:$G$260,2,FALSE)</f>
        <v>708</v>
      </c>
      <c r="E7" s="30">
        <f>VLOOKUP($B7,DataRaw!$C$2:$G$260,3,FALSE)</f>
        <v>872006.7729916</v>
      </c>
      <c r="F7" s="31">
        <f t="shared" si="1"/>
        <v>1231.6479844514124</v>
      </c>
      <c r="G7" s="30">
        <f>VLOOKUP($B7,DataRaw!$C$2:$G$260,4,FALSE)</f>
        <v>260</v>
      </c>
      <c r="H7" s="30">
        <f>VLOOKUP($B7,DataRaw!$C$2:$G$260,5,FALSE)</f>
        <v>161132.930212212</v>
      </c>
      <c r="I7" s="31">
        <f t="shared" si="0"/>
        <v>619.7420392777385</v>
      </c>
      <c r="J7" s="34">
        <f t="shared" si="2"/>
        <v>0.6982248520710059</v>
      </c>
      <c r="K7" s="60"/>
    </row>
    <row r="8" spans="2:11" ht="12.75">
      <c r="B8" s="59" t="s">
        <v>4</v>
      </c>
      <c r="C8" s="30">
        <f>VLOOKUP($B8,Decl!$B$1:$D$263,3,FALSE)</f>
        <v>354</v>
      </c>
      <c r="D8" s="30">
        <f>VLOOKUP($B8,DataRaw!$C$2:$G$260,2,FALSE)</f>
        <v>213</v>
      </c>
      <c r="E8" s="30">
        <f>VLOOKUP($B8,DataRaw!$C$2:$G$260,3,FALSE)</f>
        <v>431240.764254594</v>
      </c>
      <c r="F8" s="31">
        <f t="shared" si="1"/>
        <v>2024.6045270168731</v>
      </c>
      <c r="G8" s="30">
        <f>VLOOKUP($B8,DataRaw!$C$2:$G$260,4,FALSE)</f>
        <v>71</v>
      </c>
      <c r="H8" s="30">
        <f>VLOOKUP($B8,DataRaw!$C$2:$G$260,5,FALSE)</f>
        <v>29444.0742569211</v>
      </c>
      <c r="I8" s="31">
        <f t="shared" si="0"/>
        <v>414.70527122424085</v>
      </c>
      <c r="J8" s="34">
        <f t="shared" si="2"/>
        <v>0.6016949152542372</v>
      </c>
      <c r="K8" s="60"/>
    </row>
    <row r="9" spans="2:11" ht="12.75">
      <c r="B9" s="59" t="s">
        <v>5</v>
      </c>
      <c r="C9" s="30">
        <f>VLOOKUP($B9,Decl!$B$1:$D$263,3,FALSE)</f>
        <v>837</v>
      </c>
      <c r="D9" s="30">
        <f>VLOOKUP($B9,DataRaw!$C$2:$G$260,2,FALSE)</f>
        <v>553</v>
      </c>
      <c r="E9" s="30">
        <f>VLOOKUP($B9,DataRaw!$C$2:$G$260,3,FALSE)</f>
        <v>891661.193654576</v>
      </c>
      <c r="F9" s="31">
        <f t="shared" si="1"/>
        <v>1612.40722179851</v>
      </c>
      <c r="G9" s="30">
        <f>VLOOKUP($B9,DataRaw!$C$2:$G$260,4,FALSE)</f>
        <v>89</v>
      </c>
      <c r="H9" s="30">
        <f>VLOOKUP($B9,DataRaw!$C$2:$G$260,5,FALSE)</f>
        <v>24568.276437931</v>
      </c>
      <c r="I9" s="31">
        <f t="shared" si="0"/>
        <v>276.04804986439325</v>
      </c>
      <c r="J9" s="34">
        <f t="shared" si="2"/>
        <v>0.6606929510155317</v>
      </c>
      <c r="K9" s="60"/>
    </row>
    <row r="10" spans="2:11" ht="12.75">
      <c r="B10" s="59" t="s">
        <v>6</v>
      </c>
      <c r="C10" s="30">
        <f>VLOOKUP($B10,Decl!$B$1:$D$263,3,FALSE)</f>
        <v>63</v>
      </c>
      <c r="D10" s="30">
        <f>VLOOKUP($B10,DataRaw!$C$2:$G$260,2,FALSE)</f>
        <v>44</v>
      </c>
      <c r="E10" s="30">
        <f>VLOOKUP($B10,DataRaw!$C$2:$G$260,3,FALSE)</f>
        <v>34425.0438769198</v>
      </c>
      <c r="F10" s="31">
        <f t="shared" si="1"/>
        <v>782.3873608390863</v>
      </c>
      <c r="G10" s="30">
        <f>VLOOKUP($B10,DataRaw!$C$2:$G$260,4,FALSE)</f>
        <v>23</v>
      </c>
      <c r="H10" s="30">
        <f>VLOOKUP($B10,DataRaw!$C$2:$G$260,5,FALSE)</f>
        <v>14039.9447846079</v>
      </c>
      <c r="I10" s="31">
        <f t="shared" si="0"/>
        <v>610.4323819394739</v>
      </c>
      <c r="J10" s="34">
        <f t="shared" si="2"/>
        <v>0.6984126984126984</v>
      </c>
      <c r="K10" s="60"/>
    </row>
    <row r="11" spans="2:11" ht="12.75">
      <c r="B11" s="59" t="s">
        <v>7</v>
      </c>
      <c r="C11" s="30">
        <f>VLOOKUP($B11,Decl!$B$1:$D$263,3,FALSE)</f>
        <v>102</v>
      </c>
      <c r="D11" s="30">
        <f>VLOOKUP($B11,DataRaw!$C$2:$G$260,2,FALSE)</f>
        <v>66</v>
      </c>
      <c r="E11" s="30">
        <f>VLOOKUP($B11,DataRaw!$C$2:$G$260,3,FALSE)</f>
        <v>47590.2973646164</v>
      </c>
      <c r="F11" s="31">
        <f t="shared" si="1"/>
        <v>721.065111585097</v>
      </c>
      <c r="G11" s="30">
        <f>VLOOKUP($B11,DataRaw!$C$2:$G$260,4,FALSE)</f>
        <v>17</v>
      </c>
      <c r="H11" s="30">
        <f>VLOOKUP($B11,DataRaw!$C$2:$G$260,5,FALSE)</f>
        <v>7184.95085003376</v>
      </c>
      <c r="I11" s="31">
        <f t="shared" si="0"/>
        <v>422.6441676490447</v>
      </c>
      <c r="J11" s="34">
        <f t="shared" si="2"/>
        <v>0.6470588235294118</v>
      </c>
      <c r="K11" s="60"/>
    </row>
    <row r="12" spans="2:11" ht="12.75">
      <c r="B12" s="59" t="s">
        <v>8</v>
      </c>
      <c r="C12" s="30">
        <f>VLOOKUP($B12,Decl!$B$1:$D$263,3,FALSE)</f>
        <v>117</v>
      </c>
      <c r="D12" s="30">
        <f>VLOOKUP($B12,DataRaw!$C$2:$G$260,2,FALSE)</f>
        <v>72</v>
      </c>
      <c r="E12" s="30">
        <f>VLOOKUP($B12,DataRaw!$C$2:$G$260,3,FALSE)</f>
        <v>54804.4494513674</v>
      </c>
      <c r="F12" s="31">
        <f t="shared" si="1"/>
        <v>761.1729090467694</v>
      </c>
      <c r="G12" s="30">
        <f>VLOOKUP($B12,DataRaw!$C$2:$G$260,4,FALSE)</f>
        <v>38</v>
      </c>
      <c r="H12" s="30">
        <f>VLOOKUP($B12,DataRaw!$C$2:$G$260,5,FALSE)</f>
        <v>21485.4820584536</v>
      </c>
      <c r="I12" s="31">
        <f t="shared" si="0"/>
        <v>565.4074225908842</v>
      </c>
      <c r="J12" s="34">
        <f t="shared" si="2"/>
        <v>0.6153846153846154</v>
      </c>
      <c r="K12" s="60"/>
    </row>
    <row r="13" spans="2:11" ht="12.75">
      <c r="B13" s="59" t="s">
        <v>9</v>
      </c>
      <c r="C13" s="30">
        <f>VLOOKUP($B13,Decl!$B$1:$D$263,3,FALSE)</f>
        <v>349</v>
      </c>
      <c r="D13" s="30">
        <f>VLOOKUP($B13,DataRaw!$C$2:$G$260,2,FALSE)</f>
        <v>258</v>
      </c>
      <c r="E13" s="30">
        <f>VLOOKUP($B13,DataRaw!$C$2:$G$260,3,FALSE)</f>
        <v>351082.119219303</v>
      </c>
      <c r="F13" s="31">
        <f t="shared" si="1"/>
        <v>1360.7834078267558</v>
      </c>
      <c r="G13" s="30">
        <f>VLOOKUP($B13,DataRaw!$C$2:$G$260,4,FALSE)</f>
        <v>37</v>
      </c>
      <c r="H13" s="30">
        <f>VLOOKUP($B13,DataRaw!$C$2:$G$260,5,FALSE)</f>
        <v>8267.73380291464</v>
      </c>
      <c r="I13" s="31">
        <f t="shared" si="0"/>
        <v>223.4522649436389</v>
      </c>
      <c r="J13" s="34">
        <f t="shared" si="2"/>
        <v>0.7392550143266475</v>
      </c>
      <c r="K13" s="60"/>
    </row>
    <row r="14" spans="2:11" ht="12.75">
      <c r="B14" s="59" t="s">
        <v>10</v>
      </c>
      <c r="C14" s="30">
        <f>VLOOKUP($B14,Decl!$B$1:$D$263,3,FALSE)</f>
        <v>420</v>
      </c>
      <c r="D14" s="30">
        <f>VLOOKUP($B14,DataRaw!$C$2:$G$260,2,FALSE)</f>
        <v>302</v>
      </c>
      <c r="E14" s="30">
        <f>VLOOKUP($B14,DataRaw!$C$2:$G$260,3,FALSE)</f>
        <v>502181.504131901</v>
      </c>
      <c r="F14" s="31">
        <f t="shared" si="1"/>
        <v>1662.852662688414</v>
      </c>
      <c r="G14" s="30">
        <f>VLOOKUP($B14,DataRaw!$C$2:$G$260,4,FALSE)</f>
        <v>124</v>
      </c>
      <c r="H14" s="30">
        <f>VLOOKUP($B14,DataRaw!$C$2:$G$260,5,FALSE)</f>
        <v>78657.7078869878</v>
      </c>
      <c r="I14" s="31">
        <f t="shared" si="0"/>
        <v>634.3363539273209</v>
      </c>
      <c r="J14" s="34">
        <f t="shared" si="2"/>
        <v>0.719047619047619</v>
      </c>
      <c r="K14" s="60"/>
    </row>
    <row r="15" spans="2:11" ht="12.75">
      <c r="B15" s="59" t="s">
        <v>11</v>
      </c>
      <c r="C15" s="30">
        <f>VLOOKUP($B15,Decl!$B$1:$D$263,3,FALSE)</f>
        <v>1582</v>
      </c>
      <c r="D15" s="30">
        <f>VLOOKUP($B15,DataRaw!$C$2:$G$260,2,FALSE)</f>
        <v>1020</v>
      </c>
      <c r="E15" s="30">
        <f>VLOOKUP($B15,DataRaw!$C$2:$G$260,3,FALSE)</f>
        <v>1526912.0034401</v>
      </c>
      <c r="F15" s="31">
        <f t="shared" si="1"/>
        <v>1496.972552392255</v>
      </c>
      <c r="G15" s="30">
        <f>VLOOKUP($B15,DataRaw!$C$2:$G$260,4,FALSE)</f>
        <v>381</v>
      </c>
      <c r="H15" s="30">
        <f>VLOOKUP($B15,DataRaw!$C$2:$G$260,5,FALSE)</f>
        <v>346795.266851564</v>
      </c>
      <c r="I15" s="31">
        <f t="shared" si="0"/>
        <v>910.2237975106666</v>
      </c>
      <c r="J15" s="34">
        <f t="shared" si="2"/>
        <v>0.6447534766118836</v>
      </c>
      <c r="K15" s="60"/>
    </row>
    <row r="16" spans="2:11" ht="12.75">
      <c r="B16" s="59" t="s">
        <v>12</v>
      </c>
      <c r="C16" s="30">
        <f>VLOOKUP($B16,Decl!$B$1:$D$263,3,FALSE)</f>
        <v>638</v>
      </c>
      <c r="D16" s="30">
        <f>VLOOKUP($B16,DataRaw!$C$2:$G$260,2,FALSE)</f>
        <v>439</v>
      </c>
      <c r="E16" s="30">
        <f>VLOOKUP($B16,DataRaw!$C$2:$G$260,3,FALSE)</f>
        <v>662165.953689828</v>
      </c>
      <c r="F16" s="31">
        <f t="shared" si="1"/>
        <v>1508.3506917763737</v>
      </c>
      <c r="G16" s="30">
        <f>VLOOKUP($B16,DataRaw!$C$2:$G$260,4,FALSE)</f>
        <v>114</v>
      </c>
      <c r="H16" s="30">
        <f>VLOOKUP($B16,DataRaw!$C$2:$G$260,5,FALSE)</f>
        <v>46811.1263757944</v>
      </c>
      <c r="I16" s="31">
        <f t="shared" si="0"/>
        <v>410.62391557714386</v>
      </c>
      <c r="J16" s="34">
        <f t="shared" si="2"/>
        <v>0.6880877742946708</v>
      </c>
      <c r="K16" s="60"/>
    </row>
    <row r="17" spans="2:11" ht="12.75">
      <c r="B17" s="59" t="s">
        <v>13</v>
      </c>
      <c r="C17" s="30">
        <f>VLOOKUP($B17,Decl!$B$1:$D$263,3,FALSE)</f>
        <v>545</v>
      </c>
      <c r="D17" s="30">
        <f>VLOOKUP($B17,DataRaw!$C$2:$G$260,2,FALSE)</f>
        <v>375</v>
      </c>
      <c r="E17" s="30">
        <f>VLOOKUP($B17,DataRaw!$C$2:$G$260,3,FALSE)</f>
        <v>503577.183507261</v>
      </c>
      <c r="F17" s="31">
        <f t="shared" si="1"/>
        <v>1342.872489352696</v>
      </c>
      <c r="G17" s="30">
        <f>VLOOKUP($B17,DataRaw!$C$2:$G$260,4,FALSE)</f>
        <v>88</v>
      </c>
      <c r="H17" s="30">
        <f>VLOOKUP($B17,DataRaw!$C$2:$G$260,5,FALSE)</f>
        <v>31866.1615859604</v>
      </c>
      <c r="I17" s="31">
        <f t="shared" si="0"/>
        <v>362.1154725677318</v>
      </c>
      <c r="J17" s="34">
        <f t="shared" si="2"/>
        <v>0.6880733944954128</v>
      </c>
      <c r="K17" s="60"/>
    </row>
    <row r="18" spans="2:11" ht="12.75">
      <c r="B18" s="59" t="s">
        <v>14</v>
      </c>
      <c r="C18" s="30">
        <f>VLOOKUP($B18,Decl!$B$1:$D$263,3,FALSE)</f>
        <v>412</v>
      </c>
      <c r="D18" s="30">
        <f>VLOOKUP($B18,DataRaw!$C$2:$G$260,2,FALSE)</f>
        <v>306</v>
      </c>
      <c r="E18" s="30">
        <f>VLOOKUP($B18,DataRaw!$C$2:$G$260,3,FALSE)</f>
        <v>355759.729848089</v>
      </c>
      <c r="F18" s="31">
        <f t="shared" si="1"/>
        <v>1162.613496235585</v>
      </c>
      <c r="G18" s="30">
        <f>VLOOKUP($B18,DataRaw!$C$2:$G$260,4,FALSE)</f>
        <v>68</v>
      </c>
      <c r="H18" s="30">
        <f>VLOOKUP($B18,DataRaw!$C$2:$G$260,5,FALSE)</f>
        <v>23990.131633091</v>
      </c>
      <c r="I18" s="31">
        <f t="shared" si="0"/>
        <v>352.79605342780883</v>
      </c>
      <c r="J18" s="34">
        <f t="shared" si="2"/>
        <v>0.7427184466019418</v>
      </c>
      <c r="K18" s="60"/>
    </row>
    <row r="19" spans="2:11" ht="12.75">
      <c r="B19" s="59" t="s">
        <v>15</v>
      </c>
      <c r="C19" s="30">
        <f>VLOOKUP($B19,Decl!$B$1:$D$263,3,FALSE)</f>
        <v>205</v>
      </c>
      <c r="D19" s="30">
        <f>VLOOKUP($B19,DataRaw!$C$2:$G$260,2,FALSE)</f>
        <v>150</v>
      </c>
      <c r="E19" s="30">
        <f>VLOOKUP($B19,DataRaw!$C$2:$G$260,3,FALSE)</f>
        <v>257202.358490837</v>
      </c>
      <c r="F19" s="31">
        <f t="shared" si="1"/>
        <v>1714.6823899389135</v>
      </c>
      <c r="G19" s="30">
        <f>VLOOKUP($B19,DataRaw!$C$2:$G$260,4,FALSE)</f>
        <v>52</v>
      </c>
      <c r="H19" s="30">
        <f>VLOOKUP($B19,DataRaw!$C$2:$G$260,5,FALSE)</f>
        <v>32725.0062892318</v>
      </c>
      <c r="I19" s="31">
        <f t="shared" si="0"/>
        <v>629.3270440236885</v>
      </c>
      <c r="J19" s="34">
        <f t="shared" si="2"/>
        <v>0.7317073170731707</v>
      </c>
      <c r="K19" s="60"/>
    </row>
    <row r="20" spans="2:11" ht="12.75">
      <c r="B20" s="59" t="s">
        <v>16</v>
      </c>
      <c r="C20" s="30">
        <f>VLOOKUP($B20,Decl!$B$1:$D$263,3,FALSE)</f>
        <v>185</v>
      </c>
      <c r="D20" s="30">
        <f>VLOOKUP($B20,DataRaw!$C$2:$G$260,2,FALSE)</f>
        <v>117</v>
      </c>
      <c r="E20" s="30">
        <f>VLOOKUP($B20,DataRaw!$C$2:$G$260,3,FALSE)</f>
        <v>150134.672431192</v>
      </c>
      <c r="F20" s="31">
        <f t="shared" si="1"/>
        <v>1283.2023284717266</v>
      </c>
      <c r="G20" s="30">
        <f>VLOOKUP($B20,DataRaw!$C$2:$G$260,4,FALSE)</f>
        <v>25</v>
      </c>
      <c r="H20" s="30">
        <f>VLOOKUP($B20,DataRaw!$C$2:$G$260,5,FALSE)</f>
        <v>6359.28459860803</v>
      </c>
      <c r="I20" s="31">
        <f t="shared" si="0"/>
        <v>254.3713839443212</v>
      </c>
      <c r="J20" s="34">
        <f t="shared" si="2"/>
        <v>0.6324324324324324</v>
      </c>
      <c r="K20" s="60"/>
    </row>
    <row r="21" spans="2:11" ht="12.75">
      <c r="B21" s="59" t="s">
        <v>17</v>
      </c>
      <c r="C21" s="30">
        <f>VLOOKUP($B21,Decl!$B$1:$D$263,3,FALSE)</f>
        <v>341</v>
      </c>
      <c r="D21" s="30">
        <f>VLOOKUP($B21,DataRaw!$C$2:$G$260,2,FALSE)</f>
        <v>250</v>
      </c>
      <c r="E21" s="30">
        <f>VLOOKUP($B21,DataRaw!$C$2:$G$260,3,FALSE)</f>
        <v>453920.945</v>
      </c>
      <c r="F21" s="31">
        <f t="shared" si="1"/>
        <v>1815.68378</v>
      </c>
      <c r="G21" s="30">
        <f>VLOOKUP($B21,DataRaw!$C$2:$G$260,4,FALSE)</f>
        <v>36</v>
      </c>
      <c r="H21" s="30">
        <f>VLOOKUP($B21,DataRaw!$C$2:$G$260,5,FALSE)</f>
        <v>9577.74</v>
      </c>
      <c r="I21" s="31">
        <f t="shared" si="0"/>
        <v>266.04833333333335</v>
      </c>
      <c r="J21" s="34">
        <f t="shared" si="2"/>
        <v>0.7331378299120235</v>
      </c>
      <c r="K21" s="60"/>
    </row>
    <row r="22" spans="2:11" ht="12.75">
      <c r="B22" s="59" t="s">
        <v>18</v>
      </c>
      <c r="C22" s="30">
        <f>VLOOKUP($B22,Decl!$B$1:$D$263,3,FALSE)</f>
        <v>385</v>
      </c>
      <c r="D22" s="30">
        <f>VLOOKUP($B22,DataRaw!$C$2:$G$260,2,FALSE)</f>
        <v>272</v>
      </c>
      <c r="E22" s="30">
        <f>VLOOKUP($B22,DataRaw!$C$2:$G$260,3,FALSE)</f>
        <v>409833.38264935</v>
      </c>
      <c r="F22" s="31">
        <f t="shared" si="1"/>
        <v>1506.7403773873161</v>
      </c>
      <c r="G22" s="30">
        <f>VLOOKUP($B22,DataRaw!$C$2:$G$260,4,FALSE)</f>
        <v>94</v>
      </c>
      <c r="H22" s="30">
        <f>VLOOKUP($B22,DataRaw!$C$2:$G$260,5,FALSE)</f>
        <v>45828.3703566314</v>
      </c>
      <c r="I22" s="31">
        <f t="shared" si="0"/>
        <v>487.53585485778086</v>
      </c>
      <c r="J22" s="34">
        <f t="shared" si="2"/>
        <v>0.7064935064935065</v>
      </c>
      <c r="K22" s="60"/>
    </row>
    <row r="23" spans="2:11" ht="12.75">
      <c r="B23" s="59" t="s">
        <v>19</v>
      </c>
      <c r="C23" s="30">
        <f>VLOOKUP($B23,Decl!$B$1:$D$263,3,FALSE)</f>
        <v>554</v>
      </c>
      <c r="D23" s="30">
        <f>VLOOKUP($B23,DataRaw!$C$2:$G$260,2,FALSE)</f>
        <v>395</v>
      </c>
      <c r="E23" s="30">
        <f>VLOOKUP($B23,DataRaw!$C$2:$G$260,3,FALSE)</f>
        <v>523094.10123804</v>
      </c>
      <c r="F23" s="31">
        <f t="shared" si="1"/>
        <v>1324.2888638937723</v>
      </c>
      <c r="G23" s="30">
        <f>VLOOKUP($B23,DataRaw!$C$2:$G$260,4,FALSE)</f>
        <v>99</v>
      </c>
      <c r="H23" s="30">
        <f>VLOOKUP($B23,DataRaw!$C$2:$G$260,5,FALSE)</f>
        <v>34362.1621315552</v>
      </c>
      <c r="I23" s="31">
        <f t="shared" si="0"/>
        <v>347.09254678338584</v>
      </c>
      <c r="J23" s="34">
        <f t="shared" si="2"/>
        <v>0.7129963898916968</v>
      </c>
      <c r="K23" s="60"/>
    </row>
    <row r="24" spans="2:11" ht="12.75">
      <c r="B24" s="59" t="s">
        <v>20</v>
      </c>
      <c r="C24" s="30">
        <f>VLOOKUP($B24,Decl!$B$1:$D$263,3,FALSE)</f>
        <v>642</v>
      </c>
      <c r="D24" s="30">
        <f>VLOOKUP($B24,DataRaw!$C$2:$G$260,2,FALSE)</f>
        <v>483</v>
      </c>
      <c r="E24" s="30">
        <f>VLOOKUP($B24,DataRaw!$C$2:$G$260,3,FALSE)</f>
        <v>497654.494828527</v>
      </c>
      <c r="F24" s="31">
        <f t="shared" si="1"/>
        <v>1030.3405690031614</v>
      </c>
      <c r="G24" s="30">
        <f>VLOOKUP($B24,DataRaw!$C$2:$G$260,4,FALSE)</f>
        <v>163</v>
      </c>
      <c r="H24" s="30">
        <f>VLOOKUP($B24,DataRaw!$C$2:$G$260,5,FALSE)</f>
        <v>78131.7623652959</v>
      </c>
      <c r="I24" s="31">
        <f t="shared" si="0"/>
        <v>479.3359654312632</v>
      </c>
      <c r="J24" s="34">
        <f t="shared" si="2"/>
        <v>0.7523364485981309</v>
      </c>
      <c r="K24" s="60"/>
    </row>
    <row r="25" spans="2:11" ht="12.75">
      <c r="B25" s="59" t="s">
        <v>21</v>
      </c>
      <c r="C25" s="30">
        <f>VLOOKUP($B25,Decl!$B$1:$D$263,3,FALSE)</f>
        <v>157</v>
      </c>
      <c r="D25" s="30">
        <f>VLOOKUP($B25,DataRaw!$C$2:$G$260,2,FALSE)</f>
        <v>93</v>
      </c>
      <c r="E25" s="30">
        <f>VLOOKUP($B25,DataRaw!$C$2:$G$260,3,FALSE)</f>
        <v>110492.286773717</v>
      </c>
      <c r="F25" s="31">
        <f t="shared" si="1"/>
        <v>1188.0891050937312</v>
      </c>
      <c r="G25" s="30">
        <f>VLOOKUP($B25,DataRaw!$C$2:$G$260,4,FALSE)</f>
        <v>19</v>
      </c>
      <c r="H25" s="30">
        <f>VLOOKUP($B25,DataRaw!$C$2:$G$260,5,FALSE)</f>
        <v>6892.86601470232</v>
      </c>
      <c r="I25" s="31">
        <f t="shared" si="0"/>
        <v>362.7824218264379</v>
      </c>
      <c r="J25" s="34">
        <f t="shared" si="2"/>
        <v>0.5923566878980892</v>
      </c>
      <c r="K25" s="60"/>
    </row>
    <row r="26" spans="2:11" ht="12.75">
      <c r="B26" s="59" t="s">
        <v>22</v>
      </c>
      <c r="C26" s="30">
        <f>VLOOKUP($B26,Decl!$B$1:$D$263,3,FALSE)</f>
        <v>273</v>
      </c>
      <c r="D26" s="30">
        <f>VLOOKUP($B26,DataRaw!$C$2:$G$260,2,FALSE)</f>
        <v>161</v>
      </c>
      <c r="E26" s="30">
        <f>VLOOKUP($B26,DataRaw!$C$2:$G$260,3,FALSE)</f>
        <v>339087.324473343</v>
      </c>
      <c r="F26" s="31">
        <f t="shared" si="1"/>
        <v>2106.1324501449876</v>
      </c>
      <c r="G26" s="30">
        <f>VLOOKUP($B26,DataRaw!$C$2:$G$260,4,FALSE)</f>
        <v>44</v>
      </c>
      <c r="H26" s="30">
        <f>VLOOKUP($B26,DataRaw!$C$2:$G$260,5,FALSE)</f>
        <v>20090.339498167</v>
      </c>
      <c r="I26" s="31">
        <f t="shared" si="0"/>
        <v>456.5986249583409</v>
      </c>
      <c r="J26" s="34">
        <f t="shared" si="2"/>
        <v>0.5897435897435898</v>
      </c>
      <c r="K26" s="60"/>
    </row>
    <row r="27" spans="2:11" ht="12.75">
      <c r="B27" s="61" t="s">
        <v>23</v>
      </c>
      <c r="C27" s="52">
        <f>VLOOKUP($B27,Decl!$B$1:$D$263,3,FALSE)</f>
        <v>116</v>
      </c>
      <c r="D27" s="52">
        <f>VLOOKUP($B27,DataRaw!$C$2:$G$260,2,FALSE)</f>
        <v>84</v>
      </c>
      <c r="E27" s="52">
        <f>VLOOKUP($B27,DataRaw!$C$2:$G$260,3,FALSE)</f>
        <v>87899.5277860833</v>
      </c>
      <c r="F27" s="32">
        <f t="shared" si="1"/>
        <v>1046.422949834325</v>
      </c>
      <c r="G27" s="52">
        <f>VLOOKUP($B27,DataRaw!$C$2:$G$260,4,FALSE)</f>
        <v>17</v>
      </c>
      <c r="H27" s="52">
        <f>VLOOKUP($B27,DataRaw!$C$2:$G$260,5,FALSE)</f>
        <v>4188.09860263823</v>
      </c>
      <c r="I27" s="32">
        <f t="shared" si="0"/>
        <v>246.35874133166058</v>
      </c>
      <c r="J27" s="53">
        <f t="shared" si="2"/>
        <v>0.7241379310344828</v>
      </c>
      <c r="K27" s="58"/>
    </row>
    <row r="28" spans="2:11" ht="12.75" thickBot="1">
      <c r="B28" s="62" t="s">
        <v>266</v>
      </c>
      <c r="C28" s="47">
        <f>SUM(C5:C27)</f>
        <v>10060</v>
      </c>
      <c r="D28" s="47">
        <f>SUM(D5:D27)</f>
        <v>6918</v>
      </c>
      <c r="E28" s="47">
        <f>SUM(E5:E27)</f>
        <v>9871319.452372074</v>
      </c>
      <c r="F28" s="48">
        <f>E28/D28</f>
        <v>1426.903650241699</v>
      </c>
      <c r="G28" s="47">
        <f>SUM(G5:G27)</f>
        <v>2018</v>
      </c>
      <c r="H28" s="47">
        <f>SUM(H5:H27)</f>
        <v>1107084.2025679946</v>
      </c>
      <c r="I28" s="48">
        <f t="shared" si="0"/>
        <v>548.6046593498487</v>
      </c>
      <c r="J28" s="49">
        <f t="shared" si="2"/>
        <v>0.6876739562624254</v>
      </c>
      <c r="K28" s="50"/>
    </row>
    <row r="29" spans="2:10" ht="12.75">
      <c r="B29" s="33"/>
      <c r="C29" s="30"/>
      <c r="D29" s="30"/>
      <c r="E29" s="30"/>
      <c r="F29" s="31"/>
      <c r="G29" s="30"/>
      <c r="H29" s="30"/>
      <c r="I29" s="31"/>
      <c r="J29" s="34"/>
    </row>
    <row r="30" spans="2:10" ht="12.75" thickBot="1">
      <c r="B30" s="33"/>
      <c r="C30" s="30"/>
      <c r="D30" s="30"/>
      <c r="E30" s="30"/>
      <c r="F30" s="31"/>
      <c r="G30" s="30"/>
      <c r="H30" s="30"/>
      <c r="I30" s="31"/>
      <c r="J30" s="34"/>
    </row>
    <row r="31" spans="2:11" ht="24" customHeight="1">
      <c r="B31" s="66" t="s">
        <v>253</v>
      </c>
      <c r="C31" s="67"/>
      <c r="D31" s="67"/>
      <c r="E31" s="67"/>
      <c r="F31" s="67"/>
      <c r="G31" s="67"/>
      <c r="H31" s="67"/>
      <c r="I31" s="67"/>
      <c r="J31" s="67"/>
      <c r="K31" s="68"/>
    </row>
    <row r="32" spans="2:11" ht="77.25">
      <c r="B32" s="57" t="s">
        <v>0</v>
      </c>
      <c r="C32" s="41" t="s">
        <v>563</v>
      </c>
      <c r="D32" s="42" t="s">
        <v>564</v>
      </c>
      <c r="E32" s="42" t="s">
        <v>595</v>
      </c>
      <c r="F32" s="42" t="s">
        <v>596</v>
      </c>
      <c r="G32" s="42" t="s">
        <v>568</v>
      </c>
      <c r="H32" s="42" t="s">
        <v>565</v>
      </c>
      <c r="I32" s="42" t="s">
        <v>566</v>
      </c>
      <c r="J32" s="42" t="s">
        <v>591</v>
      </c>
      <c r="K32" s="58"/>
    </row>
    <row r="33" spans="2:11" ht="12.75">
      <c r="B33" s="59" t="s">
        <v>24</v>
      </c>
      <c r="C33" s="30">
        <f>VLOOKUP($B33,Decl!$B$1:$D$263,3,FALSE)</f>
        <v>728</v>
      </c>
      <c r="D33" s="30">
        <f>VLOOKUP($B33,DataRaw!$C$2:$G$260,2,FALSE)</f>
        <v>529</v>
      </c>
      <c r="E33" s="30">
        <f>VLOOKUP($B33,DataRaw!$C$2:$G$260,3,FALSE)</f>
        <v>837753.324430028</v>
      </c>
      <c r="F33" s="31">
        <f>E33/D33</f>
        <v>1583.6546775614895</v>
      </c>
      <c r="G33" s="30">
        <f>VLOOKUP($B33,DataRaw!$C$2:$G$260,4,FALSE)</f>
        <v>117</v>
      </c>
      <c r="H33" s="30">
        <f>VLOOKUP($B33,DataRaw!$C$2:$G$260,5,FALSE)</f>
        <v>31345.0315453815</v>
      </c>
      <c r="I33" s="31">
        <f>IF(G33&gt;0,H33/G33,"")</f>
        <v>267.9062525246282</v>
      </c>
      <c r="J33" s="34">
        <f aca="true" t="shared" si="3" ref="J33:J52">D33/C33</f>
        <v>0.7266483516483516</v>
      </c>
      <c r="K33" s="60"/>
    </row>
    <row r="34" spans="2:11" ht="12.75">
      <c r="B34" s="59" t="s">
        <v>25</v>
      </c>
      <c r="C34" s="30">
        <f>VLOOKUP($B34,Decl!$B$1:$D$263,3,FALSE)</f>
        <v>3151</v>
      </c>
      <c r="D34" s="30">
        <f>VLOOKUP($B34,DataRaw!$C$2:$G$260,2,FALSE)</f>
        <v>2150</v>
      </c>
      <c r="E34" s="30">
        <f>VLOOKUP($B34,DataRaw!$C$2:$G$260,3,FALSE)</f>
        <v>1864561.61067925</v>
      </c>
      <c r="F34" s="31">
        <f aca="true" t="shared" si="4" ref="F34:F51">E34/D34</f>
        <v>867.2379584554651</v>
      </c>
      <c r="G34" s="30">
        <f>VLOOKUP($B34,DataRaw!$C$2:$G$260,4,FALSE)</f>
        <v>1012</v>
      </c>
      <c r="H34" s="30">
        <f>VLOOKUP($B34,DataRaw!$C$2:$G$260,5,FALSE)</f>
        <v>646650.264639474</v>
      </c>
      <c r="I34" s="31">
        <f aca="true" t="shared" si="5" ref="I34:I50">IF(G34&gt;0,H34/G34,"")</f>
        <v>638.9824749401917</v>
      </c>
      <c r="J34" s="34">
        <f t="shared" si="3"/>
        <v>0.682323072040622</v>
      </c>
      <c r="K34" s="60"/>
    </row>
    <row r="35" spans="2:11" ht="12.75">
      <c r="B35" s="59" t="s">
        <v>26</v>
      </c>
      <c r="C35" s="30">
        <f>VLOOKUP($B35,Decl!$B$1:$D$263,3,FALSE)</f>
        <v>631</v>
      </c>
      <c r="D35" s="30">
        <f>VLOOKUP($B35,DataRaw!$C$2:$G$260,2,FALSE)</f>
        <v>377</v>
      </c>
      <c r="E35" s="30">
        <f>VLOOKUP($B35,DataRaw!$C$2:$G$260,3,FALSE)</f>
        <v>922867.054365773</v>
      </c>
      <c r="F35" s="31">
        <f t="shared" si="4"/>
        <v>2447.9232211293715</v>
      </c>
      <c r="G35" s="30">
        <f>VLOOKUP($B35,DataRaw!$C$2:$G$260,4,FALSE)</f>
        <v>81</v>
      </c>
      <c r="H35" s="30">
        <f>VLOOKUP($B35,DataRaw!$C$2:$G$260,5,FALSE)</f>
        <v>26640.5600617766</v>
      </c>
      <c r="I35" s="31">
        <f t="shared" si="5"/>
        <v>328.89580323180985</v>
      </c>
      <c r="J35" s="34">
        <f t="shared" si="3"/>
        <v>0.5974643423137876</v>
      </c>
      <c r="K35" s="60"/>
    </row>
    <row r="36" spans="2:11" ht="12.75">
      <c r="B36" s="59" t="s">
        <v>541</v>
      </c>
      <c r="C36" s="30">
        <f>VLOOKUP($B36,Decl!$B$1:$D$263,3,FALSE)</f>
        <v>2</v>
      </c>
      <c r="D36" s="30" t="str">
        <f>VLOOKUP($B36,DataRaw!$C$2:$G$260,2,FALSE)</f>
        <v>*</v>
      </c>
      <c r="E36" s="30" t="str">
        <f>VLOOKUP($B36,DataRaw!$C$2:$G$260,3,FALSE)</f>
        <v>*</v>
      </c>
      <c r="F36" s="31">
        <v>0</v>
      </c>
      <c r="G36" s="30" t="str">
        <f>VLOOKUP($B36,DataRaw!$C$2:$G$260,4,FALSE)</f>
        <v>*</v>
      </c>
      <c r="H36" s="30" t="str">
        <f>VLOOKUP($B36,DataRaw!$C$2:$G$260,5,FALSE)</f>
        <v>*</v>
      </c>
      <c r="I36" s="31">
        <v>0</v>
      </c>
      <c r="J36" s="34"/>
      <c r="K36" s="60"/>
    </row>
    <row r="37" spans="2:11" ht="12.75">
      <c r="B37" s="59" t="s">
        <v>27</v>
      </c>
      <c r="C37" s="30">
        <f>VLOOKUP($B37,Decl!$B$1:$D$263,3,FALSE)</f>
        <v>58</v>
      </c>
      <c r="D37" s="30">
        <f>VLOOKUP($B37,DataRaw!$C$2:$G$260,2,FALSE)</f>
        <v>27</v>
      </c>
      <c r="E37" s="30">
        <f>VLOOKUP($B37,DataRaw!$C$2:$G$260,3,FALSE)</f>
        <v>81547.68</v>
      </c>
      <c r="F37" s="31">
        <f t="shared" si="4"/>
        <v>3020.284444444444</v>
      </c>
      <c r="G37" s="30" t="str">
        <f>VLOOKUP($B37,DataRaw!$C$2:$G$260,4,FALSE)</f>
        <v>*</v>
      </c>
      <c r="H37" s="30" t="str">
        <f>VLOOKUP($B37,DataRaw!$C$2:$G$260,5,FALSE)</f>
        <v>*</v>
      </c>
      <c r="I37" s="31">
        <v>0</v>
      </c>
      <c r="J37" s="34">
        <f t="shared" si="3"/>
        <v>0.46551724137931033</v>
      </c>
      <c r="K37" s="60"/>
    </row>
    <row r="38" spans="2:11" ht="12.75">
      <c r="B38" s="59" t="s">
        <v>28</v>
      </c>
      <c r="C38" s="30">
        <f>VLOOKUP($B38,Decl!$B$1:$D$263,3,FALSE)</f>
        <v>1145</v>
      </c>
      <c r="D38" s="30">
        <f>VLOOKUP($B38,DataRaw!$C$2:$G$260,2,FALSE)</f>
        <v>724</v>
      </c>
      <c r="E38" s="30">
        <f>VLOOKUP($B38,DataRaw!$C$2:$G$260,3,FALSE)</f>
        <v>1615490.40576647</v>
      </c>
      <c r="F38" s="31">
        <f t="shared" si="4"/>
        <v>2231.3403394564502</v>
      </c>
      <c r="G38" s="30">
        <f>VLOOKUP($B38,DataRaw!$C$2:$G$260,4,FALSE)</f>
        <v>142</v>
      </c>
      <c r="H38" s="30">
        <f>VLOOKUP($B38,DataRaw!$C$2:$G$260,5,FALSE)</f>
        <v>46407.5387915469</v>
      </c>
      <c r="I38" s="31">
        <f t="shared" si="5"/>
        <v>326.8136534615979</v>
      </c>
      <c r="J38" s="34">
        <f t="shared" si="3"/>
        <v>0.6323144104803493</v>
      </c>
      <c r="K38" s="60"/>
    </row>
    <row r="39" spans="2:11" ht="12.75">
      <c r="B39" s="59" t="s">
        <v>29</v>
      </c>
      <c r="C39" s="30">
        <f>VLOOKUP($B39,Decl!$B$1:$D$263,3,FALSE)</f>
        <v>237</v>
      </c>
      <c r="D39" s="30">
        <f>VLOOKUP($B39,DataRaw!$C$2:$G$260,2,FALSE)</f>
        <v>138</v>
      </c>
      <c r="E39" s="30">
        <f>VLOOKUP($B39,DataRaw!$C$2:$G$260,3,FALSE)</f>
        <v>128928.505</v>
      </c>
      <c r="F39" s="31">
        <f t="shared" si="4"/>
        <v>934.2645289855072</v>
      </c>
      <c r="G39" s="30">
        <f>VLOOKUP($B39,DataRaw!$C$2:$G$260,4,FALSE)</f>
        <v>60</v>
      </c>
      <c r="H39" s="30">
        <f>VLOOKUP($B39,DataRaw!$C$2:$G$260,5,FALSE)</f>
        <v>48703.4025</v>
      </c>
      <c r="I39" s="31">
        <f t="shared" si="5"/>
        <v>811.7233749999999</v>
      </c>
      <c r="J39" s="34">
        <f t="shared" si="3"/>
        <v>0.5822784810126582</v>
      </c>
      <c r="K39" s="60"/>
    </row>
    <row r="40" spans="2:11" ht="12.75">
      <c r="B40" s="59" t="s">
        <v>30</v>
      </c>
      <c r="C40" s="30">
        <f>VLOOKUP($B40,Decl!$B$1:$D$263,3,FALSE)</f>
        <v>128</v>
      </c>
      <c r="D40" s="30">
        <f>VLOOKUP($B40,DataRaw!$C$2:$G$260,2,FALSE)</f>
        <v>84</v>
      </c>
      <c r="E40" s="30">
        <f>VLOOKUP($B40,DataRaw!$C$2:$G$260,3,FALSE)</f>
        <v>169689.314208805</v>
      </c>
      <c r="F40" s="31">
        <f t="shared" si="4"/>
        <v>2020.1108834381548</v>
      </c>
      <c r="G40" s="30">
        <f>VLOOKUP($B40,DataRaw!$C$2:$G$260,4,FALSE)</f>
        <v>22</v>
      </c>
      <c r="H40" s="30">
        <f>VLOOKUP($B40,DataRaw!$C$2:$G$260,5,FALSE)</f>
        <v>7999.59568428756</v>
      </c>
      <c r="I40" s="31">
        <f t="shared" si="5"/>
        <v>363.61798564943456</v>
      </c>
      <c r="J40" s="34">
        <f t="shared" si="3"/>
        <v>0.65625</v>
      </c>
      <c r="K40" s="60"/>
    </row>
    <row r="41" spans="2:11" ht="12.75">
      <c r="B41" s="59" t="s">
        <v>31</v>
      </c>
      <c r="C41" s="30">
        <f>VLOOKUP($B41,Decl!$B$1:$D$263,3,FALSE)</f>
        <v>971</v>
      </c>
      <c r="D41" s="30">
        <f>VLOOKUP($B41,DataRaw!$C$2:$G$260,2,FALSE)</f>
        <v>688</v>
      </c>
      <c r="E41" s="30">
        <f>VLOOKUP($B41,DataRaw!$C$2:$G$260,3,FALSE)</f>
        <v>654262.007313244</v>
      </c>
      <c r="F41" s="31">
        <f t="shared" si="4"/>
        <v>950.9622199320407</v>
      </c>
      <c r="G41" s="30">
        <f>VLOOKUP($B41,DataRaw!$C$2:$G$260,4,FALSE)</f>
        <v>159</v>
      </c>
      <c r="H41" s="30">
        <f>VLOOKUP($B41,DataRaw!$C$2:$G$260,5,FALSE)</f>
        <v>49479.209833696</v>
      </c>
      <c r="I41" s="31">
        <f t="shared" si="5"/>
        <v>311.1899989540629</v>
      </c>
      <c r="J41" s="34">
        <f t="shared" si="3"/>
        <v>0.7085478887744593</v>
      </c>
      <c r="K41" s="60"/>
    </row>
    <row r="42" spans="2:11" ht="12.75">
      <c r="B42" s="59" t="s">
        <v>32</v>
      </c>
      <c r="C42" s="30">
        <f>VLOOKUP($B42,Decl!$B$1:$D$263,3,FALSE)</f>
        <v>236</v>
      </c>
      <c r="D42" s="30">
        <f>VLOOKUP($B42,DataRaw!$C$2:$G$260,2,FALSE)</f>
        <v>157</v>
      </c>
      <c r="E42" s="30">
        <f>VLOOKUP($B42,DataRaw!$C$2:$G$260,3,FALSE)</f>
        <v>98656.4749680519</v>
      </c>
      <c r="F42" s="31">
        <f t="shared" si="4"/>
        <v>628.3851908793115</v>
      </c>
      <c r="G42" s="30">
        <f>VLOOKUP($B42,DataRaw!$C$2:$G$260,4,FALSE)</f>
        <v>72</v>
      </c>
      <c r="H42" s="30">
        <f>VLOOKUP($B42,DataRaw!$C$2:$G$260,5,FALSE)</f>
        <v>54154.5132014298</v>
      </c>
      <c r="I42" s="31">
        <f t="shared" si="5"/>
        <v>752.146016686525</v>
      </c>
      <c r="J42" s="34">
        <f t="shared" si="3"/>
        <v>0.6652542372881356</v>
      </c>
      <c r="K42" s="60"/>
    </row>
    <row r="43" spans="2:11" ht="12.75">
      <c r="B43" s="59" t="s">
        <v>33</v>
      </c>
      <c r="C43" s="30">
        <f>VLOOKUP($B43,Decl!$B$1:$D$263,3,FALSE)</f>
        <v>219</v>
      </c>
      <c r="D43" s="30">
        <f>VLOOKUP($B43,DataRaw!$C$2:$G$260,2,FALSE)</f>
        <v>152</v>
      </c>
      <c r="E43" s="30">
        <f>VLOOKUP($B43,DataRaw!$C$2:$G$260,3,FALSE)</f>
        <v>219520.323729496</v>
      </c>
      <c r="F43" s="31">
        <f t="shared" si="4"/>
        <v>1444.2126561151053</v>
      </c>
      <c r="G43" s="30">
        <f>VLOOKUP($B43,DataRaw!$C$2:$G$260,4,FALSE)</f>
        <v>47</v>
      </c>
      <c r="H43" s="30">
        <f>VLOOKUP($B43,DataRaw!$C$2:$G$260,5,FALSE)</f>
        <v>21412.5981789207</v>
      </c>
      <c r="I43" s="31">
        <f t="shared" si="5"/>
        <v>455.5871952961851</v>
      </c>
      <c r="J43" s="34">
        <f t="shared" si="3"/>
        <v>0.6940639269406392</v>
      </c>
      <c r="K43" s="60"/>
    </row>
    <row r="44" spans="2:11" ht="12.75">
      <c r="B44" s="59" t="s">
        <v>34</v>
      </c>
      <c r="C44" s="30">
        <f>VLOOKUP($B44,Decl!$B$1:$D$263,3,FALSE)</f>
        <v>128</v>
      </c>
      <c r="D44" s="30">
        <f>VLOOKUP($B44,DataRaw!$C$2:$G$260,2,FALSE)</f>
        <v>99</v>
      </c>
      <c r="E44" s="30">
        <f>VLOOKUP($B44,DataRaw!$C$2:$G$260,3,FALSE)</f>
        <v>123732.696471596</v>
      </c>
      <c r="F44" s="31">
        <f t="shared" si="4"/>
        <v>1249.8252168848082</v>
      </c>
      <c r="G44" s="30">
        <f>VLOOKUP($B44,DataRaw!$C$2:$G$260,4,FALSE)</f>
        <v>23</v>
      </c>
      <c r="H44" s="30">
        <f>VLOOKUP($B44,DataRaw!$C$2:$G$260,5,FALSE)</f>
        <v>9209.82812665463</v>
      </c>
      <c r="I44" s="31">
        <f t="shared" si="5"/>
        <v>400.4273098545491</v>
      </c>
      <c r="J44" s="34">
        <f t="shared" si="3"/>
        <v>0.7734375</v>
      </c>
      <c r="K44" s="60"/>
    </row>
    <row r="45" spans="2:11" ht="12.75">
      <c r="B45" s="59" t="s">
        <v>305</v>
      </c>
      <c r="C45" s="30">
        <f>VLOOKUP($B45,Decl!$B$1:$D$263,3,FALSE)</f>
        <v>38</v>
      </c>
      <c r="D45" s="30">
        <f>VLOOKUP($B45,DataRaw!$C$2:$G$260,2,FALSE)</f>
        <v>33</v>
      </c>
      <c r="E45" s="30">
        <f>VLOOKUP($B45,DataRaw!$C$2:$G$260,3,FALSE)</f>
        <v>20950.5863687944</v>
      </c>
      <c r="F45" s="31">
        <f t="shared" si="4"/>
        <v>634.8662535998303</v>
      </c>
      <c r="G45" s="30">
        <f>VLOOKUP($B45,DataRaw!$C$2:$G$260,4,FALSE)</f>
        <v>16</v>
      </c>
      <c r="H45" s="30">
        <f>VLOOKUP($B45,DataRaw!$C$2:$G$260,5,FALSE)</f>
        <v>5493.96570352555</v>
      </c>
      <c r="I45" s="31">
        <f t="shared" si="5"/>
        <v>343.3728564703469</v>
      </c>
      <c r="J45" s="34">
        <f t="shared" si="3"/>
        <v>0.868421052631579</v>
      </c>
      <c r="K45" s="60"/>
    </row>
    <row r="46" spans="2:11" ht="12.75">
      <c r="B46" s="59" t="s">
        <v>35</v>
      </c>
      <c r="C46" s="30">
        <f>VLOOKUP($B46,Decl!$B$1:$D$263,3,FALSE)</f>
        <v>220</v>
      </c>
      <c r="D46" s="30">
        <f>VLOOKUP($B46,DataRaw!$C$2:$G$260,2,FALSE)</f>
        <v>149</v>
      </c>
      <c r="E46" s="30">
        <f>VLOOKUP($B46,DataRaw!$C$2:$G$260,3,FALSE)</f>
        <v>186708.69</v>
      </c>
      <c r="F46" s="31">
        <f t="shared" si="4"/>
        <v>1253.0784563758389</v>
      </c>
      <c r="G46" s="30">
        <f>VLOOKUP($B46,DataRaw!$C$2:$G$260,4,FALSE)</f>
        <v>27</v>
      </c>
      <c r="H46" s="30">
        <f>VLOOKUP($B46,DataRaw!$C$2:$G$260,5,FALSE)</f>
        <v>7235.5525</v>
      </c>
      <c r="I46" s="31">
        <f t="shared" si="5"/>
        <v>267.9834259259259</v>
      </c>
      <c r="J46" s="34">
        <f t="shared" si="3"/>
        <v>0.6772727272727272</v>
      </c>
      <c r="K46" s="60"/>
    </row>
    <row r="47" spans="2:11" ht="12.75">
      <c r="B47" s="59" t="s">
        <v>36</v>
      </c>
      <c r="C47" s="30">
        <f>VLOOKUP($B47,Decl!$B$1:$D$263,3,FALSE)</f>
        <v>966</v>
      </c>
      <c r="D47" s="30">
        <f>VLOOKUP($B47,DataRaw!$C$2:$G$260,2,FALSE)</f>
        <v>648</v>
      </c>
      <c r="E47" s="30">
        <f>VLOOKUP($B47,DataRaw!$C$2:$G$260,3,FALSE)</f>
        <v>718771.311990619</v>
      </c>
      <c r="F47" s="31">
        <f t="shared" si="4"/>
        <v>1109.2149876398441</v>
      </c>
      <c r="G47" s="30">
        <f>VLOOKUP($B47,DataRaw!$C$2:$G$260,4,FALSE)</f>
        <v>113</v>
      </c>
      <c r="H47" s="30">
        <f>VLOOKUP($B47,DataRaw!$C$2:$G$260,5,FALSE)</f>
        <v>30670.2375990439</v>
      </c>
      <c r="I47" s="31">
        <f t="shared" si="5"/>
        <v>271.41803184994603</v>
      </c>
      <c r="J47" s="34">
        <f t="shared" si="3"/>
        <v>0.6708074534161491</v>
      </c>
      <c r="K47" s="60"/>
    </row>
    <row r="48" spans="2:11" ht="12.75">
      <c r="B48" s="59" t="s">
        <v>37</v>
      </c>
      <c r="C48" s="30">
        <f>VLOOKUP($B48,Decl!$B$1:$D$263,3,FALSE)</f>
        <v>294</v>
      </c>
      <c r="D48" s="30">
        <f>VLOOKUP($B48,DataRaw!$C$2:$G$260,2,FALSE)</f>
        <v>199</v>
      </c>
      <c r="E48" s="30">
        <f>VLOOKUP($B48,DataRaw!$C$2:$G$260,3,FALSE)</f>
        <v>203073.13119688</v>
      </c>
      <c r="F48" s="31">
        <f t="shared" si="4"/>
        <v>1020.467995964221</v>
      </c>
      <c r="G48" s="30">
        <f>VLOOKUP($B48,DataRaw!$C$2:$G$260,4,FALSE)</f>
        <v>82</v>
      </c>
      <c r="H48" s="30">
        <f>VLOOKUP($B48,DataRaw!$C$2:$G$260,5,FALSE)</f>
        <v>41912.0001523209</v>
      </c>
      <c r="I48" s="31">
        <f t="shared" si="5"/>
        <v>511.12195307708413</v>
      </c>
      <c r="J48" s="34">
        <f t="shared" si="3"/>
        <v>0.6768707482993197</v>
      </c>
      <c r="K48" s="60"/>
    </row>
    <row r="49" spans="2:11" ht="12.75">
      <c r="B49" s="59" t="s">
        <v>38</v>
      </c>
      <c r="C49" s="30">
        <f>VLOOKUP($B49,Decl!$B$1:$D$263,3,FALSE)</f>
        <v>328</v>
      </c>
      <c r="D49" s="30">
        <f>VLOOKUP($B49,DataRaw!$C$2:$G$260,2,FALSE)</f>
        <v>231</v>
      </c>
      <c r="E49" s="30">
        <f>VLOOKUP($B49,DataRaw!$C$2:$G$260,3,FALSE)</f>
        <v>305974.032465325</v>
      </c>
      <c r="F49" s="31">
        <f t="shared" si="4"/>
        <v>1324.562911105303</v>
      </c>
      <c r="G49" s="30">
        <f>VLOOKUP($B49,DataRaw!$C$2:$G$260,4,FALSE)</f>
        <v>41</v>
      </c>
      <c r="H49" s="30">
        <f>VLOOKUP($B49,DataRaw!$C$2:$G$260,5,FALSE)</f>
        <v>11625.8694520712</v>
      </c>
      <c r="I49" s="31">
        <f t="shared" si="5"/>
        <v>283.5577915139317</v>
      </c>
      <c r="J49" s="34">
        <f t="shared" si="3"/>
        <v>0.7042682926829268</v>
      </c>
      <c r="K49" s="60"/>
    </row>
    <row r="50" spans="2:11" ht="12.75">
      <c r="B50" s="59" t="s">
        <v>39</v>
      </c>
      <c r="C50" s="30">
        <f>VLOOKUP($B50,Decl!$B$1:$D$263,3,FALSE)</f>
        <v>261</v>
      </c>
      <c r="D50" s="30">
        <f>VLOOKUP($B50,DataRaw!$C$2:$G$260,2,FALSE)</f>
        <v>157</v>
      </c>
      <c r="E50" s="30">
        <f>VLOOKUP($B50,DataRaw!$C$2:$G$260,3,FALSE)</f>
        <v>382649.625627976</v>
      </c>
      <c r="F50" s="31">
        <f t="shared" si="4"/>
        <v>2437.2587619616306</v>
      </c>
      <c r="G50" s="30">
        <f>VLOOKUP($B50,DataRaw!$C$2:$G$260,4,FALSE)</f>
        <v>47</v>
      </c>
      <c r="H50" s="30">
        <f>VLOOKUP($B50,DataRaw!$C$2:$G$260,5,FALSE)</f>
        <v>18889.3560677838</v>
      </c>
      <c r="I50" s="31">
        <f t="shared" si="5"/>
        <v>401.9011929315702</v>
      </c>
      <c r="J50" s="34">
        <f t="shared" si="3"/>
        <v>0.6015325670498084</v>
      </c>
      <c r="K50" s="60"/>
    </row>
    <row r="51" spans="2:11" ht="12.75">
      <c r="B51" s="61" t="s">
        <v>40</v>
      </c>
      <c r="C51" s="52">
        <f>VLOOKUP($B51,Decl!$B$1:$D$263,3,FALSE)</f>
        <v>115</v>
      </c>
      <c r="D51" s="52">
        <f>VLOOKUP($B51,DataRaw!$C$2:$G$260,2,FALSE)</f>
        <v>84</v>
      </c>
      <c r="E51" s="52">
        <f>VLOOKUP($B51,DataRaw!$C$2:$G$260,3,FALSE)</f>
        <v>71623.7389459729</v>
      </c>
      <c r="F51" s="32">
        <f t="shared" si="4"/>
        <v>852.6635588806298</v>
      </c>
      <c r="G51" s="52" t="str">
        <f>VLOOKUP($B51,DataRaw!$C$2:$G$260,4,FALSE)</f>
        <v>*</v>
      </c>
      <c r="H51" s="52" t="str">
        <f>VLOOKUP($B51,DataRaw!$C$2:$G$260,5,FALSE)</f>
        <v>*</v>
      </c>
      <c r="I51" s="32">
        <v>0</v>
      </c>
      <c r="J51" s="53">
        <f t="shared" si="3"/>
        <v>0.7304347826086957</v>
      </c>
      <c r="K51" s="58"/>
    </row>
    <row r="52" spans="2:11" ht="12.75" thickBot="1">
      <c r="B52" s="62" t="s">
        <v>266</v>
      </c>
      <c r="C52" s="47">
        <f>SUM(C33:C51)</f>
        <v>9856</v>
      </c>
      <c r="D52" s="47">
        <f>SUM(D33:D51)</f>
        <v>6626</v>
      </c>
      <c r="E52" s="47">
        <f>SUM(E33:E51)</f>
        <v>8606760.51352828</v>
      </c>
      <c r="F52" s="48">
        <f>E52/D52</f>
        <v>1298.9375963670811</v>
      </c>
      <c r="G52" s="47">
        <f>SUM(G33:G51)</f>
        <v>2061</v>
      </c>
      <c r="H52" s="47">
        <f>SUM(H33:H51)</f>
        <v>1057829.524037913</v>
      </c>
      <c r="I52" s="48">
        <f>IF(G52&gt;0,H52/G52,"")</f>
        <v>513.2603221920975</v>
      </c>
      <c r="J52" s="49">
        <f t="shared" si="3"/>
        <v>0.6722808441558441</v>
      </c>
      <c r="K52" s="50"/>
    </row>
    <row r="53" spans="2:10" ht="12.75" thickBot="1">
      <c r="B53" s="33"/>
      <c r="C53" s="30"/>
      <c r="D53" s="30"/>
      <c r="E53" s="30"/>
      <c r="F53" s="31"/>
      <c r="G53" s="30"/>
      <c r="H53" s="30"/>
      <c r="I53" s="31"/>
      <c r="J53" s="34"/>
    </row>
    <row r="54" spans="2:11" ht="24" customHeight="1">
      <c r="B54" s="66" t="s">
        <v>254</v>
      </c>
      <c r="C54" s="67"/>
      <c r="D54" s="67"/>
      <c r="E54" s="67"/>
      <c r="F54" s="67"/>
      <c r="G54" s="67"/>
      <c r="H54" s="67"/>
      <c r="I54" s="67"/>
      <c r="J54" s="67"/>
      <c r="K54" s="68"/>
    </row>
    <row r="55" spans="2:11" ht="77.25">
      <c r="B55" s="57" t="s">
        <v>0</v>
      </c>
      <c r="C55" s="41" t="s">
        <v>563</v>
      </c>
      <c r="D55" s="42" t="s">
        <v>564</v>
      </c>
      <c r="E55" s="42" t="s">
        <v>595</v>
      </c>
      <c r="F55" s="42" t="s">
        <v>596</v>
      </c>
      <c r="G55" s="42" t="s">
        <v>568</v>
      </c>
      <c r="H55" s="42" t="s">
        <v>565</v>
      </c>
      <c r="I55" s="42" t="s">
        <v>566</v>
      </c>
      <c r="J55" s="42" t="s">
        <v>591</v>
      </c>
      <c r="K55" s="58"/>
    </row>
    <row r="56" spans="2:11" ht="12.75">
      <c r="B56" s="59" t="s">
        <v>41</v>
      </c>
      <c r="C56" s="30">
        <f>VLOOKUP($B56,Decl!$B$1:$D$263,3,FALSE)</f>
        <v>531</v>
      </c>
      <c r="D56" s="30">
        <f>VLOOKUP($B56,DataRaw!$C$2:$G$260,2,FALSE)</f>
        <v>357</v>
      </c>
      <c r="E56" s="30">
        <f>VLOOKUP($B56,DataRaw!$C$2:$G$260,3,FALSE)</f>
        <v>481833.937289237</v>
      </c>
      <c r="F56" s="31">
        <f>E56/D56</f>
        <v>1349.6748943676107</v>
      </c>
      <c r="G56" s="30">
        <f>VLOOKUP($B56,DataRaw!$C$2:$G$260,4,FALSE)</f>
        <v>131</v>
      </c>
      <c r="H56" s="30">
        <f>VLOOKUP($B56,DataRaw!$C$2:$G$260,5,FALSE)</f>
        <v>56704.0313986779</v>
      </c>
      <c r="I56" s="31">
        <f>IF(G56&gt;0,H56/G56,"")</f>
        <v>432.8552015166252</v>
      </c>
      <c r="J56" s="34">
        <f aca="true" t="shared" si="6" ref="J56:J73">D56/C56</f>
        <v>0.672316384180791</v>
      </c>
      <c r="K56" s="60"/>
    </row>
    <row r="57" spans="2:11" ht="12.75">
      <c r="B57" s="59" t="s">
        <v>42</v>
      </c>
      <c r="C57" s="30">
        <f>VLOOKUP($B57,Decl!$B$1:$D$263,3,FALSE)</f>
        <v>515</v>
      </c>
      <c r="D57" s="30">
        <f>VLOOKUP($B57,DataRaw!$C$2:$G$260,2,FALSE)</f>
        <v>389</v>
      </c>
      <c r="E57" s="30">
        <f>VLOOKUP($B57,DataRaw!$C$2:$G$260,3,FALSE)</f>
        <v>471155.640802373</v>
      </c>
      <c r="F57" s="31">
        <f aca="true" t="shared" si="7" ref="F57:F72">E57/D57</f>
        <v>1211.1970200575142</v>
      </c>
      <c r="G57" s="30">
        <f>VLOOKUP($B57,DataRaw!$C$2:$G$260,4,FALSE)</f>
        <v>101</v>
      </c>
      <c r="H57" s="30">
        <f>VLOOKUP($B57,DataRaw!$C$2:$G$260,5,FALSE)</f>
        <v>31837.9319031239</v>
      </c>
      <c r="I57" s="31">
        <f aca="true" t="shared" si="8" ref="I57:I72">IF(G57&gt;0,H57/G57,"")</f>
        <v>315.2270485457812</v>
      </c>
      <c r="J57" s="34">
        <f t="shared" si="6"/>
        <v>0.7553398058252427</v>
      </c>
      <c r="K57" s="60"/>
    </row>
    <row r="58" spans="2:11" ht="12.75">
      <c r="B58" s="59" t="s">
        <v>43</v>
      </c>
      <c r="C58" s="30">
        <f>VLOOKUP($B58,Decl!$B$1:$D$263,3,FALSE)</f>
        <v>764</v>
      </c>
      <c r="D58" s="30">
        <f>VLOOKUP($B58,DataRaw!$C$2:$G$260,2,FALSE)</f>
        <v>527</v>
      </c>
      <c r="E58" s="30">
        <f>VLOOKUP($B58,DataRaw!$C$2:$G$260,3,FALSE)</f>
        <v>596201.688505412</v>
      </c>
      <c r="F58" s="31">
        <f t="shared" si="7"/>
        <v>1131.3125019078027</v>
      </c>
      <c r="G58" s="30">
        <f>VLOOKUP($B58,DataRaw!$C$2:$G$260,4,FALSE)</f>
        <v>154</v>
      </c>
      <c r="H58" s="30">
        <f>VLOOKUP($B58,DataRaw!$C$2:$G$260,5,FALSE)</f>
        <v>52506.8409746837</v>
      </c>
      <c r="I58" s="31">
        <f t="shared" si="8"/>
        <v>340.9535128226214</v>
      </c>
      <c r="J58" s="34">
        <f t="shared" si="6"/>
        <v>0.6897905759162304</v>
      </c>
      <c r="K58" s="60"/>
    </row>
    <row r="59" spans="2:11" ht="12.75">
      <c r="B59" s="59" t="s">
        <v>44</v>
      </c>
      <c r="C59" s="30">
        <f>VLOOKUP($B59,Decl!$B$1:$D$263,3,FALSE)</f>
        <v>310</v>
      </c>
      <c r="D59" s="30">
        <f>VLOOKUP($B59,DataRaw!$C$2:$G$260,2,FALSE)</f>
        <v>213</v>
      </c>
      <c r="E59" s="30">
        <f>VLOOKUP($B59,DataRaw!$C$2:$G$260,3,FALSE)</f>
        <v>201501.111700992</v>
      </c>
      <c r="F59" s="31">
        <f t="shared" si="7"/>
        <v>946.0146089248451</v>
      </c>
      <c r="G59" s="30">
        <f>VLOOKUP($B59,DataRaw!$C$2:$G$260,4,FALSE)</f>
        <v>64</v>
      </c>
      <c r="H59" s="30">
        <f>VLOOKUP($B59,DataRaw!$C$2:$G$260,5,FALSE)</f>
        <v>20428.7300000548</v>
      </c>
      <c r="I59" s="31">
        <f t="shared" si="8"/>
        <v>319.1989062508562</v>
      </c>
      <c r="J59" s="34">
        <f t="shared" si="6"/>
        <v>0.6870967741935484</v>
      </c>
      <c r="K59" s="60"/>
    </row>
    <row r="60" spans="2:11" ht="12.75">
      <c r="B60" s="59" t="s">
        <v>45</v>
      </c>
      <c r="C60" s="30">
        <f>VLOOKUP($B60,Decl!$B$1:$D$263,3,FALSE)</f>
        <v>829</v>
      </c>
      <c r="D60" s="30">
        <f>VLOOKUP($B60,DataRaw!$C$2:$G$260,2,FALSE)</f>
        <v>576</v>
      </c>
      <c r="E60" s="30">
        <f>VLOOKUP($B60,DataRaw!$C$2:$G$260,3,FALSE)</f>
        <v>449203.357056323</v>
      </c>
      <c r="F60" s="31">
        <f t="shared" si="7"/>
        <v>779.866939333894</v>
      </c>
      <c r="G60" s="30">
        <f>VLOOKUP($B60,DataRaw!$C$2:$G$260,4,FALSE)</f>
        <v>309</v>
      </c>
      <c r="H60" s="30">
        <f>VLOOKUP($B60,DataRaw!$C$2:$G$260,5,FALSE)</f>
        <v>225892.788629945</v>
      </c>
      <c r="I60" s="31">
        <f t="shared" si="8"/>
        <v>731.0446233978802</v>
      </c>
      <c r="J60" s="34">
        <f t="shared" si="6"/>
        <v>0.6948130277442702</v>
      </c>
      <c r="K60" s="60"/>
    </row>
    <row r="61" spans="2:11" ht="12.75">
      <c r="B61" s="59" t="s">
        <v>46</v>
      </c>
      <c r="C61" s="30">
        <f>VLOOKUP($B61,Decl!$B$1:$D$263,3,FALSE)</f>
        <v>167</v>
      </c>
      <c r="D61" s="30">
        <f>VLOOKUP($B61,DataRaw!$C$2:$G$260,2,FALSE)</f>
        <v>103</v>
      </c>
      <c r="E61" s="30">
        <f>VLOOKUP($B61,DataRaw!$C$2:$G$260,3,FALSE)</f>
        <v>117520.78724865</v>
      </c>
      <c r="F61" s="31">
        <f t="shared" si="7"/>
        <v>1140.9785169771844</v>
      </c>
      <c r="G61" s="30">
        <f>VLOOKUP($B61,DataRaw!$C$2:$G$260,4,FALSE)</f>
        <v>27</v>
      </c>
      <c r="H61" s="30">
        <f>VLOOKUP($B61,DataRaw!$C$2:$G$260,5,FALSE)</f>
        <v>9292.4295696449</v>
      </c>
      <c r="I61" s="31">
        <f t="shared" si="8"/>
        <v>344.1640581349963</v>
      </c>
      <c r="J61" s="34">
        <f t="shared" si="6"/>
        <v>0.6167664670658682</v>
      </c>
      <c r="K61" s="60"/>
    </row>
    <row r="62" spans="2:11" ht="12.75">
      <c r="B62" s="59" t="s">
        <v>47</v>
      </c>
      <c r="C62" s="30">
        <f>VLOOKUP($B62,Decl!$B$1:$D$263,3,FALSE)</f>
        <v>1373</v>
      </c>
      <c r="D62" s="30">
        <f>VLOOKUP($B62,DataRaw!$C$2:$G$260,2,FALSE)</f>
        <v>970</v>
      </c>
      <c r="E62" s="30">
        <f>VLOOKUP($B62,DataRaw!$C$2:$G$260,3,FALSE)</f>
        <v>779801.025530819</v>
      </c>
      <c r="F62" s="31">
        <f t="shared" si="7"/>
        <v>803.9185830214628</v>
      </c>
      <c r="G62" s="30">
        <f>VLOOKUP($B62,DataRaw!$C$2:$G$260,4,FALSE)</f>
        <v>332</v>
      </c>
      <c r="H62" s="30">
        <f>VLOOKUP($B62,DataRaw!$C$2:$G$260,5,FALSE)</f>
        <v>144786.56309145</v>
      </c>
      <c r="I62" s="31">
        <f t="shared" si="8"/>
        <v>436.10410569713855</v>
      </c>
      <c r="J62" s="34">
        <f t="shared" si="6"/>
        <v>0.7064821558630736</v>
      </c>
      <c r="K62" s="60"/>
    </row>
    <row r="63" spans="2:11" ht="12.75">
      <c r="B63" s="59" t="s">
        <v>48</v>
      </c>
      <c r="C63" s="30">
        <f>VLOOKUP($B63,Decl!$B$1:$D$263,3,FALSE)</f>
        <v>205</v>
      </c>
      <c r="D63" s="30">
        <f>VLOOKUP($B63,DataRaw!$C$2:$G$260,2,FALSE)</f>
        <v>147</v>
      </c>
      <c r="E63" s="30">
        <f>VLOOKUP($B63,DataRaw!$C$2:$G$260,3,FALSE)</f>
        <v>144510.235241299</v>
      </c>
      <c r="F63" s="31">
        <f t="shared" si="7"/>
        <v>983.0628247707415</v>
      </c>
      <c r="G63" s="30">
        <f>VLOOKUP($B63,DataRaw!$C$2:$G$260,4,FALSE)</f>
        <v>63</v>
      </c>
      <c r="H63" s="30">
        <f>VLOOKUP($B63,DataRaw!$C$2:$G$260,5,FALSE)</f>
        <v>23250.5558328437</v>
      </c>
      <c r="I63" s="31">
        <f t="shared" si="8"/>
        <v>369.05644179116985</v>
      </c>
      <c r="J63" s="34">
        <f t="shared" si="6"/>
        <v>0.7170731707317073</v>
      </c>
      <c r="K63" s="60"/>
    </row>
    <row r="64" spans="2:11" ht="12.75">
      <c r="B64" s="59" t="s">
        <v>49</v>
      </c>
      <c r="C64" s="30">
        <f>VLOOKUP($B64,Decl!$B$1:$D$263,3,FALSE)</f>
        <v>258</v>
      </c>
      <c r="D64" s="30">
        <f>VLOOKUP($B64,DataRaw!$C$2:$G$260,2,FALSE)</f>
        <v>177</v>
      </c>
      <c r="E64" s="30">
        <f>VLOOKUP($B64,DataRaw!$C$2:$G$260,3,FALSE)</f>
        <v>295653.981405375</v>
      </c>
      <c r="F64" s="31">
        <f t="shared" si="7"/>
        <v>1670.3614768665254</v>
      </c>
      <c r="G64" s="30">
        <f>VLOOKUP($B64,DataRaw!$C$2:$G$260,4,FALSE)</f>
        <v>52</v>
      </c>
      <c r="H64" s="30">
        <f>VLOOKUP($B64,DataRaw!$C$2:$G$260,5,FALSE)</f>
        <v>16529.9717822218</v>
      </c>
      <c r="I64" s="31">
        <f t="shared" si="8"/>
        <v>317.88407273503464</v>
      </c>
      <c r="J64" s="34">
        <f t="shared" si="6"/>
        <v>0.686046511627907</v>
      </c>
      <c r="K64" s="60"/>
    </row>
    <row r="65" spans="2:11" ht="12.75">
      <c r="B65" s="59" t="s">
        <v>50</v>
      </c>
      <c r="C65" s="30">
        <f>VLOOKUP($B65,Decl!$B$1:$D$263,3,FALSE)</f>
        <v>382</v>
      </c>
      <c r="D65" s="30">
        <f>VLOOKUP($B65,DataRaw!$C$2:$G$260,2,FALSE)</f>
        <v>272</v>
      </c>
      <c r="E65" s="30">
        <f>VLOOKUP($B65,DataRaw!$C$2:$G$260,3,FALSE)</f>
        <v>301899.628165227</v>
      </c>
      <c r="F65" s="31">
        <f t="shared" si="7"/>
        <v>1109.9251035486286</v>
      </c>
      <c r="G65" s="30">
        <f>VLOOKUP($B65,DataRaw!$C$2:$G$260,4,FALSE)</f>
        <v>115</v>
      </c>
      <c r="H65" s="30">
        <f>VLOOKUP($B65,DataRaw!$C$2:$G$260,5,FALSE)</f>
        <v>46705.9326424931</v>
      </c>
      <c r="I65" s="31">
        <f t="shared" si="8"/>
        <v>406.1385447173313</v>
      </c>
      <c r="J65" s="34">
        <f t="shared" si="6"/>
        <v>0.7120418848167539</v>
      </c>
      <c r="K65" s="60"/>
    </row>
    <row r="66" spans="2:11" ht="12.75">
      <c r="B66" s="59" t="s">
        <v>51</v>
      </c>
      <c r="C66" s="30">
        <f>VLOOKUP($B66,Decl!$B$1:$D$263,3,FALSE)</f>
        <v>212</v>
      </c>
      <c r="D66" s="30">
        <f>VLOOKUP($B66,DataRaw!$C$2:$G$260,2,FALSE)</f>
        <v>132</v>
      </c>
      <c r="E66" s="30">
        <f>VLOOKUP($B66,DataRaw!$C$2:$G$260,3,FALSE)</f>
        <v>83296.3936528968</v>
      </c>
      <c r="F66" s="31">
        <f t="shared" si="7"/>
        <v>631.0332852492182</v>
      </c>
      <c r="G66" s="30">
        <f>VLOOKUP($B66,DataRaw!$C$2:$G$260,4,FALSE)</f>
        <v>14</v>
      </c>
      <c r="H66" s="30">
        <f>VLOOKUP($B66,DataRaw!$C$2:$G$260,5,FALSE)</f>
        <v>2071.17175684929</v>
      </c>
      <c r="I66" s="31">
        <f t="shared" si="8"/>
        <v>147.9408397749493</v>
      </c>
      <c r="J66" s="34">
        <f t="shared" si="6"/>
        <v>0.6226415094339622</v>
      </c>
      <c r="K66" s="60"/>
    </row>
    <row r="67" spans="2:11" ht="12.75">
      <c r="B67" s="59" t="s">
        <v>52</v>
      </c>
      <c r="C67" s="30">
        <f>VLOOKUP($B67,Decl!$B$1:$D$263,3,FALSE)</f>
        <v>1621</v>
      </c>
      <c r="D67" s="30">
        <f>VLOOKUP($B67,DataRaw!$C$2:$G$260,2,FALSE)</f>
        <v>1030</v>
      </c>
      <c r="E67" s="30">
        <f>VLOOKUP($B67,DataRaw!$C$2:$G$260,3,FALSE)</f>
        <v>678240.018773265</v>
      </c>
      <c r="F67" s="31">
        <f t="shared" si="7"/>
        <v>658.4854551196747</v>
      </c>
      <c r="G67" s="30">
        <f>VLOOKUP($B67,DataRaw!$C$2:$G$260,4,FALSE)</f>
        <v>453</v>
      </c>
      <c r="H67" s="30">
        <f>VLOOKUP($B67,DataRaw!$C$2:$G$260,5,FALSE)</f>
        <v>231778.340465746</v>
      </c>
      <c r="I67" s="31">
        <f t="shared" si="8"/>
        <v>511.6519657080486</v>
      </c>
      <c r="J67" s="34">
        <f t="shared" si="6"/>
        <v>0.6354102405922271</v>
      </c>
      <c r="K67" s="60"/>
    </row>
    <row r="68" spans="2:11" ht="12.75">
      <c r="B68" s="59" t="s">
        <v>53</v>
      </c>
      <c r="C68" s="30">
        <f>VLOOKUP($B68,Decl!$B$1:$D$263,3,FALSE)</f>
        <v>69</v>
      </c>
      <c r="D68" s="30">
        <f>VLOOKUP($B68,DataRaw!$C$2:$G$260,2,FALSE)</f>
        <v>45</v>
      </c>
      <c r="E68" s="30">
        <f>VLOOKUP($B68,DataRaw!$C$2:$G$260,3,FALSE)</f>
        <v>40281.441604352</v>
      </c>
      <c r="F68" s="31">
        <f t="shared" si="7"/>
        <v>895.1431467633779</v>
      </c>
      <c r="G68" s="30">
        <f>VLOOKUP($B68,DataRaw!$C$2:$G$260,4,FALSE)</f>
        <v>27</v>
      </c>
      <c r="H68" s="30">
        <f>VLOOKUP($B68,DataRaw!$C$2:$G$260,5,FALSE)</f>
        <v>25367.6161547184</v>
      </c>
      <c r="I68" s="31">
        <f t="shared" si="8"/>
        <v>939.5413390636444</v>
      </c>
      <c r="J68" s="34">
        <f t="shared" si="6"/>
        <v>0.6521739130434783</v>
      </c>
      <c r="K68" s="60"/>
    </row>
    <row r="69" spans="2:11" ht="12.75">
      <c r="B69" s="59" t="s">
        <v>54</v>
      </c>
      <c r="C69" s="30">
        <f>VLOOKUP($B69,Decl!$B$1:$D$263,3,FALSE)</f>
        <v>327</v>
      </c>
      <c r="D69" s="30">
        <f>VLOOKUP($B69,DataRaw!$C$2:$G$260,2,FALSE)</f>
        <v>211</v>
      </c>
      <c r="E69" s="30">
        <f>VLOOKUP($B69,DataRaw!$C$2:$G$260,3,FALSE)</f>
        <v>119331.708828533</v>
      </c>
      <c r="F69" s="31">
        <f t="shared" si="7"/>
        <v>565.553122410109</v>
      </c>
      <c r="G69" s="30">
        <f>VLOOKUP($B69,DataRaw!$C$2:$G$260,4,FALSE)</f>
        <v>102</v>
      </c>
      <c r="H69" s="30">
        <f>VLOOKUP($B69,DataRaw!$C$2:$G$260,5,FALSE)</f>
        <v>46633.4829025125</v>
      </c>
      <c r="I69" s="31">
        <f t="shared" si="8"/>
        <v>457.19100884816174</v>
      </c>
      <c r="J69" s="34">
        <f t="shared" si="6"/>
        <v>0.6452599388379205</v>
      </c>
      <c r="K69" s="60"/>
    </row>
    <row r="70" spans="2:11" ht="12.75">
      <c r="B70" s="59" t="s">
        <v>55</v>
      </c>
      <c r="C70" s="30">
        <f>VLOOKUP($B70,Decl!$B$1:$D$263,3,FALSE)</f>
        <v>328</v>
      </c>
      <c r="D70" s="30">
        <f>VLOOKUP($B70,DataRaw!$C$2:$G$260,2,FALSE)</f>
        <v>234</v>
      </c>
      <c r="E70" s="30">
        <f>VLOOKUP($B70,DataRaw!$C$2:$G$260,3,FALSE)</f>
        <v>237866.223880439</v>
      </c>
      <c r="F70" s="31">
        <f t="shared" si="7"/>
        <v>1016.5223242753804</v>
      </c>
      <c r="G70" s="30">
        <f>VLOOKUP($B70,DataRaw!$C$2:$G$260,4,FALSE)</f>
        <v>81</v>
      </c>
      <c r="H70" s="30">
        <f>VLOOKUP($B70,DataRaw!$C$2:$G$260,5,FALSE)</f>
        <v>30568.9034582997</v>
      </c>
      <c r="I70" s="31">
        <f t="shared" si="8"/>
        <v>377.3938698555519</v>
      </c>
      <c r="J70" s="34">
        <f t="shared" si="6"/>
        <v>0.7134146341463414</v>
      </c>
      <c r="K70" s="60"/>
    </row>
    <row r="71" spans="2:11" ht="12.75">
      <c r="B71" s="59" t="s">
        <v>56</v>
      </c>
      <c r="C71" s="30">
        <f>VLOOKUP($B71,Decl!$B$1:$D$263,3,FALSE)</f>
        <v>453</v>
      </c>
      <c r="D71" s="30">
        <f>VLOOKUP($B71,DataRaw!$C$2:$G$260,2,FALSE)</f>
        <v>325</v>
      </c>
      <c r="E71" s="30">
        <f>VLOOKUP($B71,DataRaw!$C$2:$G$260,3,FALSE)</f>
        <v>462645.252439019</v>
      </c>
      <c r="F71" s="31">
        <f t="shared" si="7"/>
        <v>1423.52385365852</v>
      </c>
      <c r="G71" s="30">
        <f>VLOOKUP($B71,DataRaw!$C$2:$G$260,4,FALSE)</f>
        <v>78</v>
      </c>
      <c r="H71" s="30">
        <f>VLOOKUP($B71,DataRaw!$C$2:$G$260,5,FALSE)</f>
        <v>21690.9189742971</v>
      </c>
      <c r="I71" s="31">
        <f t="shared" si="8"/>
        <v>278.08870479868074</v>
      </c>
      <c r="J71" s="34">
        <f t="shared" si="6"/>
        <v>0.717439293598234</v>
      </c>
      <c r="K71" s="60"/>
    </row>
    <row r="72" spans="2:11" ht="12.75">
      <c r="B72" s="61" t="s">
        <v>57</v>
      </c>
      <c r="C72" s="52">
        <f>VLOOKUP($B72,Decl!$B$1:$D$263,3,FALSE)</f>
        <v>253</v>
      </c>
      <c r="D72" s="52">
        <f>VLOOKUP($B72,DataRaw!$C$2:$G$260,2,FALSE)</f>
        <v>188</v>
      </c>
      <c r="E72" s="52">
        <f>VLOOKUP($B72,DataRaw!$C$2:$G$260,3,FALSE)</f>
        <v>153958.726333427</v>
      </c>
      <c r="F72" s="32">
        <f t="shared" si="7"/>
        <v>818.9293953905692</v>
      </c>
      <c r="G72" s="52">
        <f>VLOOKUP($B72,DataRaw!$C$2:$G$260,4,FALSE)</f>
        <v>98</v>
      </c>
      <c r="H72" s="52">
        <f>VLOOKUP($B72,DataRaw!$C$2:$G$260,5,FALSE)</f>
        <v>59447.8674480248</v>
      </c>
      <c r="I72" s="32">
        <f t="shared" si="8"/>
        <v>606.6108923267836</v>
      </c>
      <c r="J72" s="53">
        <f t="shared" si="6"/>
        <v>0.7430830039525692</v>
      </c>
      <c r="K72" s="58"/>
    </row>
    <row r="73" spans="2:11" ht="12.75" thickBot="1">
      <c r="B73" s="62" t="s">
        <v>266</v>
      </c>
      <c r="C73" s="47">
        <f>SUM(C56:C72)</f>
        <v>8597</v>
      </c>
      <c r="D73" s="47">
        <f>SUM(D56:D72)</f>
        <v>5896</v>
      </c>
      <c r="E73" s="47">
        <f>SUM(E56:E72)</f>
        <v>5614901.158457639</v>
      </c>
      <c r="F73" s="48">
        <f>E73/D73</f>
        <v>952.3238057085547</v>
      </c>
      <c r="G73" s="47">
        <f>SUM(G56:G72)</f>
        <v>2201</v>
      </c>
      <c r="H73" s="47">
        <f>SUM(H56:H72)</f>
        <v>1045494.0769855866</v>
      </c>
      <c r="I73" s="48">
        <f>IF(G73&gt;0,H73/G73,"")</f>
        <v>475.0086674173496</v>
      </c>
      <c r="J73" s="49">
        <f t="shared" si="6"/>
        <v>0.6858206351052692</v>
      </c>
      <c r="K73" s="50"/>
    </row>
    <row r="74" spans="2:10" ht="12.75" thickBot="1">
      <c r="B74" s="33"/>
      <c r="C74" s="30"/>
      <c r="D74" s="30"/>
      <c r="E74" s="30"/>
      <c r="F74" s="31"/>
      <c r="G74" s="30"/>
      <c r="H74" s="30"/>
      <c r="I74" s="31"/>
      <c r="J74" s="34"/>
    </row>
    <row r="75" spans="2:11" ht="24" customHeight="1">
      <c r="B75" s="66" t="s">
        <v>255</v>
      </c>
      <c r="C75" s="67"/>
      <c r="D75" s="67"/>
      <c r="E75" s="67"/>
      <c r="F75" s="67"/>
      <c r="G75" s="67"/>
      <c r="H75" s="67"/>
      <c r="I75" s="67"/>
      <c r="J75" s="67"/>
      <c r="K75" s="68"/>
    </row>
    <row r="76" spans="2:11" ht="77.25">
      <c r="B76" s="57" t="s">
        <v>0</v>
      </c>
      <c r="C76" s="41" t="s">
        <v>563</v>
      </c>
      <c r="D76" s="42" t="s">
        <v>564</v>
      </c>
      <c r="E76" s="42" t="s">
        <v>595</v>
      </c>
      <c r="F76" s="42" t="s">
        <v>596</v>
      </c>
      <c r="G76" s="42" t="s">
        <v>568</v>
      </c>
      <c r="H76" s="42" t="s">
        <v>565</v>
      </c>
      <c r="I76" s="42" t="s">
        <v>566</v>
      </c>
      <c r="J76" s="42" t="s">
        <v>591</v>
      </c>
      <c r="K76" s="58"/>
    </row>
    <row r="77" spans="2:11" ht="12.75">
      <c r="B77" s="59" t="s">
        <v>58</v>
      </c>
      <c r="C77" s="30">
        <f>VLOOKUP($B77,Decl!$B$1:$D$263,3,FALSE)</f>
        <v>386</v>
      </c>
      <c r="D77" s="30">
        <f>VLOOKUP($B77,DataRaw!$C$2:$G$260,2,FALSE)</f>
        <v>250</v>
      </c>
      <c r="E77" s="30">
        <f>VLOOKUP($B77,DataRaw!$C$2:$G$260,3,FALSE)</f>
        <v>293319.093104911</v>
      </c>
      <c r="F77" s="31">
        <f>E77/D77</f>
        <v>1173.2763724196438</v>
      </c>
      <c r="G77" s="30">
        <f>VLOOKUP($B77,DataRaw!$C$2:$G$260,4,FALSE)</f>
        <v>57</v>
      </c>
      <c r="H77" s="30">
        <f>VLOOKUP($B77,DataRaw!$C$2:$G$260,5,FALSE)</f>
        <v>19473.9392493534</v>
      </c>
      <c r="I77" s="31">
        <f>IF(G77&gt;0,H77/G77,"")</f>
        <v>341.6480570062</v>
      </c>
      <c r="J77" s="34">
        <f aca="true" t="shared" si="9" ref="J77:J98">D77/C77</f>
        <v>0.6476683937823834</v>
      </c>
      <c r="K77" s="60"/>
    </row>
    <row r="78" spans="2:11" ht="12.75">
      <c r="B78" s="59" t="s">
        <v>561</v>
      </c>
      <c r="C78" s="30">
        <f>VLOOKUP($B78,Decl!$B$1:$D$263,3,FALSE)</f>
        <v>6</v>
      </c>
      <c r="D78" s="30" t="s">
        <v>532</v>
      </c>
      <c r="E78" s="30" t="s">
        <v>532</v>
      </c>
      <c r="F78" s="31" t="s">
        <v>532</v>
      </c>
      <c r="G78" s="30" t="s">
        <v>532</v>
      </c>
      <c r="H78" s="30" t="s">
        <v>532</v>
      </c>
      <c r="I78" s="31" t="s">
        <v>532</v>
      </c>
      <c r="J78" s="34"/>
      <c r="K78" s="60"/>
    </row>
    <row r="79" spans="2:11" ht="12.75">
      <c r="B79" s="59" t="s">
        <v>59</v>
      </c>
      <c r="C79" s="30">
        <f>VLOOKUP($B79,Decl!$B$1:$D$263,3,FALSE)</f>
        <v>5988</v>
      </c>
      <c r="D79" s="30">
        <f>VLOOKUP($B79,DataRaw!$C$2:$G$260,2,FALSE)</f>
        <v>3920</v>
      </c>
      <c r="E79" s="30">
        <f>VLOOKUP($B79,DataRaw!$C$2:$G$260,3,FALSE)</f>
        <v>6728958.68955339</v>
      </c>
      <c r="F79" s="31">
        <f aca="true" t="shared" si="10" ref="F79:F97">E79/D79</f>
        <v>1716.571094273824</v>
      </c>
      <c r="G79" s="30">
        <f>VLOOKUP($B79,DataRaw!$C$2:$G$260,4,FALSE)</f>
        <v>1386</v>
      </c>
      <c r="H79" s="30">
        <f>VLOOKUP($B79,DataRaw!$C$2:$G$260,5,FALSE)</f>
        <v>1146581.45131591</v>
      </c>
      <c r="I79" s="31">
        <f aca="true" t="shared" si="11" ref="I79:I97">IF(G79&gt;0,H79/G79,"")</f>
        <v>827.2593443837735</v>
      </c>
      <c r="J79" s="34">
        <f t="shared" si="9"/>
        <v>0.6546426185704742</v>
      </c>
      <c r="K79" s="60"/>
    </row>
    <row r="80" spans="2:11" ht="12.75">
      <c r="B80" s="59" t="s">
        <v>60</v>
      </c>
      <c r="C80" s="30">
        <f>VLOOKUP($B80,Decl!$B$1:$D$263,3,FALSE)</f>
        <v>1167</v>
      </c>
      <c r="D80" s="30">
        <f>VLOOKUP($B80,DataRaw!$C$2:$G$260,2,FALSE)</f>
        <v>507</v>
      </c>
      <c r="E80" s="30">
        <f>VLOOKUP($B80,DataRaw!$C$2:$G$260,3,FALSE)</f>
        <v>1499374.4711764</v>
      </c>
      <c r="F80" s="31">
        <f t="shared" si="10"/>
        <v>2957.346096994872</v>
      </c>
      <c r="G80" s="30">
        <f>VLOOKUP($B80,DataRaw!$C$2:$G$260,4,FALSE)</f>
        <v>68</v>
      </c>
      <c r="H80" s="30">
        <f>VLOOKUP($B80,DataRaw!$C$2:$G$260,5,FALSE)</f>
        <v>19067.3623500824</v>
      </c>
      <c r="I80" s="31">
        <f t="shared" si="11"/>
        <v>280.40238750121176</v>
      </c>
      <c r="J80" s="34">
        <f t="shared" si="9"/>
        <v>0.43444730077120824</v>
      </c>
      <c r="K80" s="60"/>
    </row>
    <row r="81" spans="2:11" ht="12.75">
      <c r="B81" s="59" t="s">
        <v>61</v>
      </c>
      <c r="C81" s="30">
        <f>VLOOKUP($B81,Decl!$B$1:$D$263,3,FALSE)</f>
        <v>4428</v>
      </c>
      <c r="D81" s="30">
        <f>VLOOKUP($B81,DataRaw!$C$2:$G$260,2,FALSE)</f>
        <v>2689</v>
      </c>
      <c r="E81" s="30">
        <f>VLOOKUP($B81,DataRaw!$C$2:$G$260,3,FALSE)</f>
        <v>3822264.27194898</v>
      </c>
      <c r="F81" s="31">
        <f t="shared" si="10"/>
        <v>1421.4445042577092</v>
      </c>
      <c r="G81" s="30">
        <f>VLOOKUP($B81,DataRaw!$C$2:$G$260,4,FALSE)</f>
        <v>681</v>
      </c>
      <c r="H81" s="30">
        <f>VLOOKUP($B81,DataRaw!$C$2:$G$260,5,FALSE)</f>
        <v>392072.943715495</v>
      </c>
      <c r="I81" s="31">
        <f t="shared" si="11"/>
        <v>575.7311948832526</v>
      </c>
      <c r="J81" s="34">
        <f t="shared" si="9"/>
        <v>0.6072719060523939</v>
      </c>
      <c r="K81" s="60"/>
    </row>
    <row r="82" spans="2:11" ht="12.75">
      <c r="B82" s="59" t="s">
        <v>62</v>
      </c>
      <c r="C82" s="30">
        <f>VLOOKUP($B82,Decl!$B$1:$D$263,3,FALSE)</f>
        <v>2576</v>
      </c>
      <c r="D82" s="30">
        <f>VLOOKUP($B82,DataRaw!$C$2:$G$260,2,FALSE)</f>
        <v>1707</v>
      </c>
      <c r="E82" s="30">
        <f>VLOOKUP($B82,DataRaw!$C$2:$G$260,3,FALSE)</f>
        <v>2589877.63753831</v>
      </c>
      <c r="F82" s="31">
        <f t="shared" si="10"/>
        <v>1517.210098147809</v>
      </c>
      <c r="G82" s="30">
        <f>VLOOKUP($B82,DataRaw!$C$2:$G$260,4,FALSE)</f>
        <v>443</v>
      </c>
      <c r="H82" s="30">
        <f>VLOOKUP($B82,DataRaw!$C$2:$G$260,5,FALSE)</f>
        <v>327188.471845243</v>
      </c>
      <c r="I82" s="31">
        <f t="shared" si="11"/>
        <v>738.5744285445666</v>
      </c>
      <c r="J82" s="34">
        <f t="shared" si="9"/>
        <v>0.6626552795031055</v>
      </c>
      <c r="K82" s="60"/>
    </row>
    <row r="83" spans="2:11" ht="12.75">
      <c r="B83" s="59" t="s">
        <v>63</v>
      </c>
      <c r="C83" s="30">
        <f>VLOOKUP($B83,Decl!$B$1:$D$263,3,FALSE)</f>
        <v>3221</v>
      </c>
      <c r="D83" s="30">
        <f>VLOOKUP($B83,DataRaw!$C$2:$G$260,2,FALSE)</f>
        <v>1931</v>
      </c>
      <c r="E83" s="30">
        <f>VLOOKUP($B83,DataRaw!$C$2:$G$260,3,FALSE)</f>
        <v>3121515.02025679</v>
      </c>
      <c r="F83" s="31">
        <f t="shared" si="10"/>
        <v>1616.5277163422008</v>
      </c>
      <c r="G83" s="30">
        <f>VLOOKUP($B83,DataRaw!$C$2:$G$260,4,FALSE)</f>
        <v>412</v>
      </c>
      <c r="H83" s="30">
        <f>VLOOKUP($B83,DataRaw!$C$2:$G$260,5,FALSE)</f>
        <v>176370.302950791</v>
      </c>
      <c r="I83" s="31">
        <f t="shared" si="11"/>
        <v>428.0832595892985</v>
      </c>
      <c r="J83" s="34">
        <f t="shared" si="9"/>
        <v>0.5995032598571872</v>
      </c>
      <c r="K83" s="60"/>
    </row>
    <row r="84" spans="2:11" ht="12.75">
      <c r="B84" s="59" t="s">
        <v>64</v>
      </c>
      <c r="C84" s="30">
        <f>VLOOKUP($B84,Decl!$B$1:$D$263,3,FALSE)</f>
        <v>1410</v>
      </c>
      <c r="D84" s="30">
        <f>VLOOKUP($B84,DataRaw!$C$2:$G$260,2,FALSE)</f>
        <v>841</v>
      </c>
      <c r="E84" s="30">
        <f>VLOOKUP($B84,DataRaw!$C$2:$G$260,3,FALSE)</f>
        <v>1224740.80677242</v>
      </c>
      <c r="F84" s="31">
        <f t="shared" si="10"/>
        <v>1456.2910900980023</v>
      </c>
      <c r="G84" s="30">
        <f>VLOOKUP($B84,DataRaw!$C$2:$G$260,4,FALSE)</f>
        <v>202</v>
      </c>
      <c r="H84" s="30">
        <f>VLOOKUP($B84,DataRaw!$C$2:$G$260,5,FALSE)</f>
        <v>82481.1262617686</v>
      </c>
      <c r="I84" s="31">
        <f t="shared" si="11"/>
        <v>408.3224072364782</v>
      </c>
      <c r="J84" s="34">
        <f t="shared" si="9"/>
        <v>0.5964539007092199</v>
      </c>
      <c r="K84" s="60"/>
    </row>
    <row r="85" spans="2:11" ht="12.75">
      <c r="B85" s="59" t="s">
        <v>65</v>
      </c>
      <c r="C85" s="30">
        <f>VLOOKUP($B85,Decl!$B$1:$D$263,3,FALSE)</f>
        <v>631</v>
      </c>
      <c r="D85" s="30">
        <f>VLOOKUP($B85,DataRaw!$C$2:$G$260,2,FALSE)</f>
        <v>437</v>
      </c>
      <c r="E85" s="30">
        <f>VLOOKUP($B85,DataRaw!$C$2:$G$260,3,FALSE)</f>
        <v>631894.264100362</v>
      </c>
      <c r="F85" s="31">
        <f t="shared" si="10"/>
        <v>1445.9822977124988</v>
      </c>
      <c r="G85" s="30">
        <f>VLOOKUP($B85,DataRaw!$C$2:$G$260,4,FALSE)</f>
        <v>129</v>
      </c>
      <c r="H85" s="30">
        <f>VLOOKUP($B85,DataRaw!$C$2:$G$260,5,FALSE)</f>
        <v>66658.0807465743</v>
      </c>
      <c r="I85" s="31">
        <f t="shared" si="11"/>
        <v>516.7293081129791</v>
      </c>
      <c r="J85" s="34">
        <f t="shared" si="9"/>
        <v>0.6925515055467512</v>
      </c>
      <c r="K85" s="60"/>
    </row>
    <row r="86" spans="2:11" ht="12.75">
      <c r="B86" s="59" t="s">
        <v>66</v>
      </c>
      <c r="C86" s="30">
        <f>VLOOKUP($B86,Decl!$B$1:$D$263,3,FALSE)</f>
        <v>1276</v>
      </c>
      <c r="D86" s="30">
        <f>VLOOKUP($B86,DataRaw!$C$2:$G$260,2,FALSE)</f>
        <v>708</v>
      </c>
      <c r="E86" s="30">
        <f>VLOOKUP($B86,DataRaw!$C$2:$G$260,3,FALSE)</f>
        <v>1068546.60920804</v>
      </c>
      <c r="F86" s="31">
        <f t="shared" si="10"/>
        <v>1509.2466231751976</v>
      </c>
      <c r="G86" s="30">
        <f>VLOOKUP($B86,DataRaw!$C$2:$G$260,4,FALSE)</f>
        <v>141</v>
      </c>
      <c r="H86" s="30">
        <f>VLOOKUP($B86,DataRaw!$C$2:$G$260,5,FALSE)</f>
        <v>64256.8217152976</v>
      </c>
      <c r="I86" s="31">
        <f t="shared" si="11"/>
        <v>455.72213982480565</v>
      </c>
      <c r="J86" s="34">
        <f t="shared" si="9"/>
        <v>0.554858934169279</v>
      </c>
      <c r="K86" s="60"/>
    </row>
    <row r="87" spans="2:11" ht="12.75">
      <c r="B87" s="59" t="s">
        <v>67</v>
      </c>
      <c r="C87" s="30">
        <f>VLOOKUP($B87,Decl!$B$1:$D$263,3,FALSE)</f>
        <v>351</v>
      </c>
      <c r="D87" s="30">
        <f>VLOOKUP($B87,DataRaw!$C$2:$G$260,2,FALSE)</f>
        <v>193</v>
      </c>
      <c r="E87" s="30">
        <f>VLOOKUP($B87,DataRaw!$C$2:$G$260,3,FALSE)</f>
        <v>312793.674128053</v>
      </c>
      <c r="F87" s="31">
        <f t="shared" si="10"/>
        <v>1620.6926120624507</v>
      </c>
      <c r="G87" s="30">
        <f>VLOOKUP($B87,DataRaw!$C$2:$G$260,4,FALSE)</f>
        <v>37</v>
      </c>
      <c r="H87" s="30">
        <f>VLOOKUP($B87,DataRaw!$C$2:$G$260,5,FALSE)</f>
        <v>17903.937098074</v>
      </c>
      <c r="I87" s="31">
        <f t="shared" si="11"/>
        <v>483.8901918398378</v>
      </c>
      <c r="J87" s="34">
        <f t="shared" si="9"/>
        <v>0.5498575498575499</v>
      </c>
      <c r="K87" s="60"/>
    </row>
    <row r="88" spans="2:11" ht="12.75">
      <c r="B88" s="59" t="s">
        <v>68</v>
      </c>
      <c r="C88" s="30">
        <f>VLOOKUP($B88,Decl!$B$1:$D$263,3,FALSE)</f>
        <v>3167</v>
      </c>
      <c r="D88" s="30">
        <f>VLOOKUP($B88,DataRaw!$C$2:$G$260,2,FALSE)</f>
        <v>2273</v>
      </c>
      <c r="E88" s="30">
        <f>VLOOKUP($B88,DataRaw!$C$2:$G$260,3,FALSE)</f>
        <v>2868922.91631987</v>
      </c>
      <c r="F88" s="31">
        <f t="shared" si="10"/>
        <v>1262.1746222260756</v>
      </c>
      <c r="G88" s="30">
        <f>VLOOKUP($B88,DataRaw!$C$2:$G$260,4,FALSE)</f>
        <v>482</v>
      </c>
      <c r="H88" s="30">
        <f>VLOOKUP($B88,DataRaw!$C$2:$G$260,5,FALSE)</f>
        <v>199434.280089004</v>
      </c>
      <c r="I88" s="31">
        <f t="shared" si="11"/>
        <v>413.7640665746971</v>
      </c>
      <c r="J88" s="34">
        <f t="shared" si="9"/>
        <v>0.7177139248500158</v>
      </c>
      <c r="K88" s="60"/>
    </row>
    <row r="89" spans="2:11" ht="12.75">
      <c r="B89" s="59" t="s">
        <v>69</v>
      </c>
      <c r="C89" s="30">
        <f>VLOOKUP($B89,Decl!$B$1:$D$263,3,FALSE)</f>
        <v>1253</v>
      </c>
      <c r="D89" s="30">
        <f>VLOOKUP($B89,DataRaw!$C$2:$G$260,2,FALSE)</f>
        <v>692</v>
      </c>
      <c r="E89" s="30">
        <f>VLOOKUP($B89,DataRaw!$C$2:$G$260,3,FALSE)</f>
        <v>1091547.02644015</v>
      </c>
      <c r="F89" s="31">
        <f t="shared" si="10"/>
        <v>1577.3800960117776</v>
      </c>
      <c r="G89" s="30">
        <f>VLOOKUP($B89,DataRaw!$C$2:$G$260,4,FALSE)</f>
        <v>178</v>
      </c>
      <c r="H89" s="30">
        <f>VLOOKUP($B89,DataRaw!$C$2:$G$260,5,FALSE)</f>
        <v>128622.467066109</v>
      </c>
      <c r="I89" s="31">
        <f t="shared" si="11"/>
        <v>722.598129584882</v>
      </c>
      <c r="J89" s="34">
        <f t="shared" si="9"/>
        <v>0.5522745411013568</v>
      </c>
      <c r="K89" s="60"/>
    </row>
    <row r="90" spans="2:11" ht="12.75">
      <c r="B90" s="59" t="s">
        <v>70</v>
      </c>
      <c r="C90" s="30">
        <f>VLOOKUP($B90,Decl!$B$1:$D$263,3,FALSE)</f>
        <v>2084</v>
      </c>
      <c r="D90" s="30">
        <f>VLOOKUP($B90,DataRaw!$C$2:$G$260,2,FALSE)</f>
        <v>958</v>
      </c>
      <c r="E90" s="30">
        <f>VLOOKUP($B90,DataRaw!$C$2:$G$260,3,FALSE)</f>
        <v>2003693.31110062</v>
      </c>
      <c r="F90" s="31">
        <f t="shared" si="10"/>
        <v>2091.5379030277873</v>
      </c>
      <c r="G90" s="30">
        <f>VLOOKUP($B90,DataRaw!$C$2:$G$260,4,FALSE)</f>
        <v>208</v>
      </c>
      <c r="H90" s="30">
        <f>VLOOKUP($B90,DataRaw!$C$2:$G$260,5,FALSE)</f>
        <v>92829.7497848749</v>
      </c>
      <c r="I90" s="31">
        <f t="shared" si="11"/>
        <v>446.29687396574474</v>
      </c>
      <c r="J90" s="34">
        <f t="shared" si="9"/>
        <v>0.4596928982725528</v>
      </c>
      <c r="K90" s="60"/>
    </row>
    <row r="91" spans="2:11" ht="12.75">
      <c r="B91" s="59" t="s">
        <v>71</v>
      </c>
      <c r="C91" s="30">
        <f>VLOOKUP($B91,Decl!$B$1:$D$263,3,FALSE)</f>
        <v>4952</v>
      </c>
      <c r="D91" s="30">
        <f>VLOOKUP($B91,DataRaw!$C$2:$G$260,2,FALSE)</f>
        <v>2997</v>
      </c>
      <c r="E91" s="30">
        <f>VLOOKUP($B91,DataRaw!$C$2:$G$260,3,FALSE)</f>
        <v>5501871.12496851</v>
      </c>
      <c r="F91" s="31">
        <f t="shared" si="10"/>
        <v>1835.7928344906607</v>
      </c>
      <c r="G91" s="30">
        <f>VLOOKUP($B91,DataRaw!$C$2:$G$260,4,FALSE)</f>
        <v>698</v>
      </c>
      <c r="H91" s="30">
        <f>VLOOKUP($B91,DataRaw!$C$2:$G$260,5,FALSE)</f>
        <v>291620.84179938</v>
      </c>
      <c r="I91" s="31">
        <f t="shared" si="11"/>
        <v>417.7949022913754</v>
      </c>
      <c r="J91" s="34">
        <f t="shared" si="9"/>
        <v>0.6052100161550888</v>
      </c>
      <c r="K91" s="60"/>
    </row>
    <row r="92" spans="2:11" ht="12.75">
      <c r="B92" s="59" t="s">
        <v>72</v>
      </c>
      <c r="C92" s="30">
        <f>VLOOKUP($B92,Decl!$B$1:$D$263,3,FALSE)</f>
        <v>210</v>
      </c>
      <c r="D92" s="30">
        <f>VLOOKUP($B92,DataRaw!$C$2:$G$260,2,FALSE)</f>
        <v>122</v>
      </c>
      <c r="E92" s="30">
        <f>VLOOKUP($B92,DataRaw!$C$2:$G$260,3,FALSE)</f>
        <v>188372.827865362</v>
      </c>
      <c r="F92" s="31">
        <f t="shared" si="10"/>
        <v>1544.0395726669017</v>
      </c>
      <c r="G92" s="30">
        <f>VLOOKUP($B92,DataRaw!$C$2:$G$260,4,FALSE)</f>
        <v>13</v>
      </c>
      <c r="H92" s="30">
        <f>VLOOKUP($B92,DataRaw!$C$2:$G$260,5,FALSE)</f>
        <v>3064.70930153132</v>
      </c>
      <c r="I92" s="31">
        <f t="shared" si="11"/>
        <v>235.74686934856305</v>
      </c>
      <c r="J92" s="34">
        <f t="shared" si="9"/>
        <v>0.580952380952381</v>
      </c>
      <c r="K92" s="60"/>
    </row>
    <row r="93" spans="2:11" ht="12.75">
      <c r="B93" s="59" t="s">
        <v>73</v>
      </c>
      <c r="C93" s="30">
        <f>VLOOKUP($B93,Decl!$B$1:$D$263,3,FALSE)</f>
        <v>192</v>
      </c>
      <c r="D93" s="30">
        <f>VLOOKUP($B93,DataRaw!$C$2:$G$260,2,FALSE)</f>
        <v>120</v>
      </c>
      <c r="E93" s="30">
        <f>VLOOKUP($B93,DataRaw!$C$2:$G$260,3,FALSE)</f>
        <v>182327.020798792</v>
      </c>
      <c r="F93" s="31">
        <f t="shared" si="10"/>
        <v>1519.3918399899333</v>
      </c>
      <c r="G93" s="30">
        <f>VLOOKUP($B93,DataRaw!$C$2:$G$260,4,FALSE)</f>
        <v>22</v>
      </c>
      <c r="H93" s="30">
        <f>VLOOKUP($B93,DataRaw!$C$2:$G$260,5,FALSE)</f>
        <v>12010.7229705644</v>
      </c>
      <c r="I93" s="31">
        <f t="shared" si="11"/>
        <v>545.9419532074727</v>
      </c>
      <c r="J93" s="34">
        <f t="shared" si="9"/>
        <v>0.625</v>
      </c>
      <c r="K93" s="60"/>
    </row>
    <row r="94" spans="2:11" ht="12.75">
      <c r="B94" s="59" t="s">
        <v>74</v>
      </c>
      <c r="C94" s="30">
        <f>VLOOKUP($B94,Decl!$B$1:$D$263,3,FALSE)</f>
        <v>807</v>
      </c>
      <c r="D94" s="30">
        <f>VLOOKUP($B94,DataRaw!$C$2:$G$260,2,FALSE)</f>
        <v>457</v>
      </c>
      <c r="E94" s="30">
        <f>VLOOKUP($B94,DataRaw!$C$2:$G$260,3,FALSE)</f>
        <v>768344.964533281</v>
      </c>
      <c r="F94" s="31">
        <f t="shared" si="10"/>
        <v>1681.2800099196522</v>
      </c>
      <c r="G94" s="30">
        <f>VLOOKUP($B94,DataRaw!$C$2:$G$260,4,FALSE)</f>
        <v>97</v>
      </c>
      <c r="H94" s="30">
        <f>VLOOKUP($B94,DataRaw!$C$2:$G$260,5,FALSE)</f>
        <v>44222.9053918362</v>
      </c>
      <c r="I94" s="31">
        <f t="shared" si="11"/>
        <v>455.9062411529505</v>
      </c>
      <c r="J94" s="34">
        <f t="shared" si="9"/>
        <v>0.5662949194547707</v>
      </c>
      <c r="K94" s="60"/>
    </row>
    <row r="95" spans="2:11" ht="12.75">
      <c r="B95" s="59" t="s">
        <v>75</v>
      </c>
      <c r="C95" s="30">
        <f>VLOOKUP($B95,Decl!$B$1:$D$263,3,FALSE)</f>
        <v>660</v>
      </c>
      <c r="D95" s="30">
        <f>VLOOKUP($B95,DataRaw!$C$2:$G$260,2,FALSE)</f>
        <v>412</v>
      </c>
      <c r="E95" s="30">
        <f>VLOOKUP($B95,DataRaw!$C$2:$G$260,3,FALSE)</f>
        <v>558896.404495135</v>
      </c>
      <c r="F95" s="31">
        <f t="shared" si="10"/>
        <v>1356.5446711046966</v>
      </c>
      <c r="G95" s="30">
        <f>VLOOKUP($B95,DataRaw!$C$2:$G$260,4,FALSE)</f>
        <v>103</v>
      </c>
      <c r="H95" s="30">
        <f>VLOOKUP($B95,DataRaw!$C$2:$G$260,5,FALSE)</f>
        <v>63889.2432839011</v>
      </c>
      <c r="I95" s="31">
        <f t="shared" si="11"/>
        <v>620.2839153776806</v>
      </c>
      <c r="J95" s="34">
        <f t="shared" si="9"/>
        <v>0.6242424242424243</v>
      </c>
      <c r="K95" s="60"/>
    </row>
    <row r="96" spans="2:11" ht="12.75">
      <c r="B96" s="59" t="s">
        <v>76</v>
      </c>
      <c r="C96" s="30">
        <f>VLOOKUP($B96,Decl!$B$1:$D$263,3,FALSE)</f>
        <v>2852</v>
      </c>
      <c r="D96" s="30">
        <f>VLOOKUP($B96,DataRaw!$C$2:$G$260,2,FALSE)</f>
        <v>1567</v>
      </c>
      <c r="E96" s="30">
        <f>VLOOKUP($B96,DataRaw!$C$2:$G$260,3,FALSE)</f>
        <v>2761893.08124808</v>
      </c>
      <c r="F96" s="31">
        <f t="shared" si="10"/>
        <v>1762.5354698456158</v>
      </c>
      <c r="G96" s="30">
        <f>VLOOKUP($B96,DataRaw!$C$2:$G$260,4,FALSE)</f>
        <v>117</v>
      </c>
      <c r="H96" s="30">
        <f>VLOOKUP($B96,DataRaw!$C$2:$G$260,5,FALSE)</f>
        <v>34250.977172966</v>
      </c>
      <c r="I96" s="31">
        <f t="shared" si="11"/>
        <v>292.743394640735</v>
      </c>
      <c r="J96" s="34">
        <f t="shared" si="9"/>
        <v>0.5494389901823282</v>
      </c>
      <c r="K96" s="60"/>
    </row>
    <row r="97" spans="2:11" ht="12.75">
      <c r="B97" s="61" t="s">
        <v>77</v>
      </c>
      <c r="C97" s="52">
        <f>VLOOKUP($B97,Decl!$B$1:$D$263,3,FALSE)</f>
        <v>1094</v>
      </c>
      <c r="D97" s="52">
        <f>VLOOKUP($B97,DataRaw!$C$2:$G$260,2,FALSE)</f>
        <v>872</v>
      </c>
      <c r="E97" s="52">
        <f>VLOOKUP($B97,DataRaw!$C$2:$G$260,3,FALSE)</f>
        <v>1033085.86885715</v>
      </c>
      <c r="F97" s="32">
        <f t="shared" si="10"/>
        <v>1184.7315009829701</v>
      </c>
      <c r="G97" s="52">
        <f>VLOOKUP($B97,DataRaw!$C$2:$G$260,4,FALSE)</f>
        <v>335</v>
      </c>
      <c r="H97" s="52">
        <f>VLOOKUP($B97,DataRaw!$C$2:$G$260,5,FALSE)</f>
        <v>364546.472112939</v>
      </c>
      <c r="I97" s="32">
        <f t="shared" si="11"/>
        <v>1088.1984242177284</v>
      </c>
      <c r="J97" s="53">
        <f t="shared" si="9"/>
        <v>0.7970749542961609</v>
      </c>
      <c r="K97" s="58"/>
    </row>
    <row r="98" spans="2:11" ht="12.75" thickBot="1">
      <c r="B98" s="62" t="s">
        <v>266</v>
      </c>
      <c r="C98" s="47">
        <f>SUM(C77:C97)</f>
        <v>38711</v>
      </c>
      <c r="D98" s="47">
        <f>SUM(D77:D97)</f>
        <v>23653</v>
      </c>
      <c r="E98" s="47">
        <f>SUM(E77:E97)</f>
        <v>38252239.08441461</v>
      </c>
      <c r="F98" s="48">
        <f>E98/D98</f>
        <v>1617.2256831866828</v>
      </c>
      <c r="G98" s="47">
        <f>SUM(G77:G97)</f>
        <v>5809</v>
      </c>
      <c r="H98" s="47">
        <f>SUM(H77:H97)</f>
        <v>3546546.8062216956</v>
      </c>
      <c r="I98" s="48">
        <f>IF(G98&gt;0,H98/G98,"")</f>
        <v>610.526219008727</v>
      </c>
      <c r="J98" s="49">
        <f t="shared" si="9"/>
        <v>0.6110149569889696</v>
      </c>
      <c r="K98" s="50"/>
    </row>
    <row r="99" spans="2:10" ht="12.75" thickBot="1">
      <c r="B99" s="33"/>
      <c r="C99" s="30"/>
      <c r="D99" s="30"/>
      <c r="E99" s="30"/>
      <c r="F99" s="31"/>
      <c r="G99" s="30"/>
      <c r="H99" s="30"/>
      <c r="I99" s="31"/>
      <c r="J99" s="34"/>
    </row>
    <row r="100" spans="2:11" ht="24.75" customHeight="1">
      <c r="B100" s="66" t="s">
        <v>256</v>
      </c>
      <c r="C100" s="67"/>
      <c r="D100" s="67"/>
      <c r="E100" s="67"/>
      <c r="F100" s="67"/>
      <c r="G100" s="67"/>
      <c r="H100" s="67"/>
      <c r="I100" s="67"/>
      <c r="J100" s="67"/>
      <c r="K100" s="68"/>
    </row>
    <row r="101" spans="2:11" ht="77.25">
      <c r="B101" s="57" t="s">
        <v>0</v>
      </c>
      <c r="C101" s="41" t="s">
        <v>563</v>
      </c>
      <c r="D101" s="42" t="s">
        <v>564</v>
      </c>
      <c r="E101" s="42" t="s">
        <v>595</v>
      </c>
      <c r="F101" s="42" t="s">
        <v>596</v>
      </c>
      <c r="G101" s="42" t="s">
        <v>568</v>
      </c>
      <c r="H101" s="42" t="s">
        <v>565</v>
      </c>
      <c r="I101" s="42" t="s">
        <v>566</v>
      </c>
      <c r="J101" s="42" t="s">
        <v>591</v>
      </c>
      <c r="K101" s="58"/>
    </row>
    <row r="102" spans="2:11" ht="12.75" customHeight="1">
      <c r="B102" s="59" t="s">
        <v>539</v>
      </c>
      <c r="C102" s="30">
        <f>VLOOKUP($B102,Decl!$B$1:$D$263,3,FALSE)</f>
        <v>11</v>
      </c>
      <c r="D102" s="30" t="str">
        <f>VLOOKUP($B102,DataRaw!$C$2:$G$260,2,FALSE)</f>
        <v>*</v>
      </c>
      <c r="E102" s="30" t="str">
        <f>VLOOKUP($B102,DataRaw!$C$2:$G$260,3,FALSE)</f>
        <v>*</v>
      </c>
      <c r="F102" s="31">
        <v>0</v>
      </c>
      <c r="G102" s="30" t="str">
        <f>VLOOKUP($B102,DataRaw!$C$2:$G$260,4,FALSE)</f>
        <v>*</v>
      </c>
      <c r="H102" s="30" t="str">
        <f>VLOOKUP($B102,DataRaw!$C$2:$G$260,5,FALSE)</f>
        <v>*</v>
      </c>
      <c r="I102" s="31">
        <v>0</v>
      </c>
      <c r="J102" s="34">
        <v>0</v>
      </c>
      <c r="K102" s="60"/>
    </row>
    <row r="103" spans="2:11" ht="12.75" customHeight="1">
      <c r="B103" s="59" t="s">
        <v>540</v>
      </c>
      <c r="C103" s="30">
        <f>VLOOKUP($B103,Decl!$B$1:$D$263,3,FALSE)</f>
        <v>0</v>
      </c>
      <c r="D103" s="30">
        <v>0</v>
      </c>
      <c r="E103" s="30">
        <v>0</v>
      </c>
      <c r="F103" s="31">
        <v>0</v>
      </c>
      <c r="G103" s="30">
        <v>0</v>
      </c>
      <c r="H103" s="30">
        <v>0</v>
      </c>
      <c r="I103" s="31">
        <v>0</v>
      </c>
      <c r="J103" s="34"/>
      <c r="K103" s="60"/>
    </row>
    <row r="104" spans="2:11" ht="12.75">
      <c r="B104" s="59" t="s">
        <v>78</v>
      </c>
      <c r="C104" s="30">
        <f>VLOOKUP($B104,Decl!$B$1:$D$263,3,FALSE)</f>
        <v>83</v>
      </c>
      <c r="D104" s="30">
        <f>VLOOKUP($B104,DataRaw!$C$2:$G$260,2,FALSE)</f>
        <v>63</v>
      </c>
      <c r="E104" s="30">
        <f>VLOOKUP($B104,DataRaw!$C$2:$G$260,3,FALSE)</f>
        <v>43487.4270783997</v>
      </c>
      <c r="F104" s="31">
        <f aca="true" t="shared" si="12" ref="F104:F118">E104/D104</f>
        <v>690.2766202920587</v>
      </c>
      <c r="G104" s="30">
        <f>VLOOKUP($B104,DataRaw!$C$2:$G$260,4,FALSE)</f>
        <v>12</v>
      </c>
      <c r="H104" s="30">
        <f>VLOOKUP($B104,DataRaw!$C$2:$G$260,5,FALSE)</f>
        <v>2091.19507953643</v>
      </c>
      <c r="I104" s="31">
        <f aca="true" t="shared" si="13" ref="I104:I120">IF(G104&gt;0,H104/G104,"")</f>
        <v>174.26625662803585</v>
      </c>
      <c r="J104" s="34">
        <f aca="true" t="shared" si="14" ref="J104:J121">D104/C104</f>
        <v>0.7590361445783133</v>
      </c>
      <c r="K104" s="60"/>
    </row>
    <row r="105" spans="2:11" ht="12.75">
      <c r="B105" s="59" t="s">
        <v>79</v>
      </c>
      <c r="C105" s="30">
        <f>VLOOKUP($B105,Decl!$B$1:$D$263,3,FALSE)</f>
        <v>336</v>
      </c>
      <c r="D105" s="30">
        <f>VLOOKUP($B105,DataRaw!$C$2:$G$260,2,FALSE)</f>
        <v>232</v>
      </c>
      <c r="E105" s="30">
        <f>VLOOKUP($B105,DataRaw!$C$2:$G$260,3,FALSE)</f>
        <v>172259.487061387</v>
      </c>
      <c r="F105" s="31">
        <f t="shared" si="12"/>
        <v>742.4977890577026</v>
      </c>
      <c r="G105" s="30">
        <f>VLOOKUP($B105,DataRaw!$C$2:$G$260,4,FALSE)</f>
        <v>93</v>
      </c>
      <c r="H105" s="30">
        <f>VLOOKUP($B105,DataRaw!$C$2:$G$260,5,FALSE)</f>
        <v>41077.4700943845</v>
      </c>
      <c r="I105" s="31">
        <f t="shared" si="13"/>
        <v>441.6932268213387</v>
      </c>
      <c r="J105" s="34">
        <f t="shared" si="14"/>
        <v>0.6904761904761905</v>
      </c>
      <c r="K105" s="60"/>
    </row>
    <row r="106" spans="2:11" ht="12.75">
      <c r="B106" s="59" t="s">
        <v>80</v>
      </c>
      <c r="C106" s="30">
        <f>VLOOKUP($B106,Decl!$B$1:$D$263,3,FALSE)</f>
        <v>36</v>
      </c>
      <c r="D106" s="30">
        <f>VLOOKUP($B106,DataRaw!$C$2:$G$260,2,FALSE)</f>
        <v>27</v>
      </c>
      <c r="E106" s="30">
        <f>VLOOKUP($B106,DataRaw!$C$2:$G$260,3,FALSE)</f>
        <v>16887.8185020614</v>
      </c>
      <c r="F106" s="31">
        <f t="shared" si="12"/>
        <v>625.4747593356074</v>
      </c>
      <c r="G106" s="30">
        <f>VLOOKUP($B106,DataRaw!$C$2:$G$260,4,FALSE)</f>
        <v>0</v>
      </c>
      <c r="H106" s="30">
        <f>VLOOKUP($B106,DataRaw!$C$2:$G$260,5,FALSE)</f>
        <v>0</v>
      </c>
      <c r="I106" s="31">
        <f t="shared" si="13"/>
      </c>
      <c r="J106" s="34">
        <f t="shared" si="14"/>
        <v>0.75</v>
      </c>
      <c r="K106" s="60"/>
    </row>
    <row r="107" spans="2:11" ht="12.75">
      <c r="B107" s="59" t="s">
        <v>81</v>
      </c>
      <c r="C107" s="30">
        <f>VLOOKUP($B107,Decl!$B$1:$D$263,3,FALSE)</f>
        <v>311</v>
      </c>
      <c r="D107" s="30">
        <f>VLOOKUP($B107,DataRaw!$C$2:$G$260,2,FALSE)</f>
        <v>208</v>
      </c>
      <c r="E107" s="30">
        <f>VLOOKUP($B107,DataRaw!$C$2:$G$260,3,FALSE)</f>
        <v>105661.015512511</v>
      </c>
      <c r="F107" s="31">
        <f t="shared" si="12"/>
        <v>507.98565150245673</v>
      </c>
      <c r="G107" s="30">
        <f>VLOOKUP($B107,DataRaw!$C$2:$G$260,4,FALSE)</f>
        <v>54</v>
      </c>
      <c r="H107" s="30">
        <f>VLOOKUP($B107,DataRaw!$C$2:$G$260,5,FALSE)</f>
        <v>14448.8334296751</v>
      </c>
      <c r="I107" s="31">
        <f t="shared" si="13"/>
        <v>267.5709894384278</v>
      </c>
      <c r="J107" s="34">
        <f t="shared" si="14"/>
        <v>0.6688102893890675</v>
      </c>
      <c r="K107" s="60"/>
    </row>
    <row r="108" spans="2:11" ht="12.75">
      <c r="B108" s="59" t="s">
        <v>82</v>
      </c>
      <c r="C108" s="30">
        <f>VLOOKUP($B108,Decl!$B$1:$D$263,3,FALSE)</f>
        <v>385</v>
      </c>
      <c r="D108" s="30">
        <f>VLOOKUP($B108,DataRaw!$C$2:$G$260,2,FALSE)</f>
        <v>258</v>
      </c>
      <c r="E108" s="30">
        <f>VLOOKUP($B108,DataRaw!$C$2:$G$260,3,FALSE)</f>
        <v>205485.805810887</v>
      </c>
      <c r="F108" s="31">
        <f t="shared" si="12"/>
        <v>796.4566116701046</v>
      </c>
      <c r="G108" s="30">
        <f>VLOOKUP($B108,DataRaw!$C$2:$G$260,4,FALSE)</f>
        <v>88</v>
      </c>
      <c r="H108" s="30">
        <f>VLOOKUP($B108,DataRaw!$C$2:$G$260,5,FALSE)</f>
        <v>28944.5181268693</v>
      </c>
      <c r="I108" s="31">
        <f t="shared" si="13"/>
        <v>328.91497871442385</v>
      </c>
      <c r="J108" s="34">
        <f t="shared" si="14"/>
        <v>0.6701298701298701</v>
      </c>
      <c r="K108" s="60"/>
    </row>
    <row r="109" spans="2:11" ht="12.75">
      <c r="B109" s="59" t="s">
        <v>83</v>
      </c>
      <c r="C109" s="30">
        <f>VLOOKUP($B109,Decl!$B$1:$D$263,3,FALSE)</f>
        <v>102</v>
      </c>
      <c r="D109" s="30">
        <f>VLOOKUP($B109,DataRaw!$C$2:$G$260,2,FALSE)</f>
        <v>76</v>
      </c>
      <c r="E109" s="30">
        <f>VLOOKUP($B109,DataRaw!$C$2:$G$260,3,FALSE)</f>
        <v>25360.8729300214</v>
      </c>
      <c r="F109" s="31">
        <f t="shared" si="12"/>
        <v>333.69569644765</v>
      </c>
      <c r="G109" s="30">
        <f>VLOOKUP($B109,DataRaw!$C$2:$G$260,4,FALSE)</f>
        <v>17</v>
      </c>
      <c r="H109" s="30">
        <f>VLOOKUP($B109,DataRaw!$C$2:$G$260,5,FALSE)</f>
        <v>4910.94386738776</v>
      </c>
      <c r="I109" s="31">
        <f t="shared" si="13"/>
        <v>288.87905102280945</v>
      </c>
      <c r="J109" s="34">
        <f t="shared" si="14"/>
        <v>0.7450980392156863</v>
      </c>
      <c r="K109" s="60"/>
    </row>
    <row r="110" spans="2:11" ht="12.75">
      <c r="B110" s="59" t="s">
        <v>537</v>
      </c>
      <c r="C110" s="30">
        <f>VLOOKUP($B110,Decl!$B$1:$D$263,3,FALSE)</f>
        <v>19</v>
      </c>
      <c r="D110" s="30" t="str">
        <f>VLOOKUP($B110,DataRaw!$C$2:$G$260,2,FALSE)</f>
        <v>*</v>
      </c>
      <c r="E110" s="30" t="str">
        <f>VLOOKUP($B110,DataRaw!$C$2:$G$260,3,FALSE)</f>
        <v>*</v>
      </c>
      <c r="F110" s="31">
        <v>0</v>
      </c>
      <c r="G110" s="30">
        <f>VLOOKUP($B110,DataRaw!$C$2:$G$260,4,FALSE)</f>
        <v>0</v>
      </c>
      <c r="H110" s="30">
        <f>VLOOKUP($B110,DataRaw!$C$2:$G$260,5,FALSE)</f>
        <v>0</v>
      </c>
      <c r="I110" s="31">
        <f t="shared" si="13"/>
      </c>
      <c r="J110" s="34">
        <v>0</v>
      </c>
      <c r="K110" s="60"/>
    </row>
    <row r="111" spans="2:11" ht="12.75">
      <c r="B111" s="59" t="s">
        <v>84</v>
      </c>
      <c r="C111" s="30">
        <f>VLOOKUP($B111,Decl!$B$1:$D$263,3,FALSE)</f>
        <v>29</v>
      </c>
      <c r="D111" s="30">
        <f>VLOOKUP($B111,DataRaw!$C$2:$G$260,2,FALSE)</f>
        <v>20</v>
      </c>
      <c r="E111" s="30">
        <f>VLOOKUP($B111,DataRaw!$C$2:$G$260,3,FALSE)</f>
        <v>6820.59713950037</v>
      </c>
      <c r="F111" s="31">
        <f t="shared" si="12"/>
        <v>341.0298569750185</v>
      </c>
      <c r="G111" s="30" t="str">
        <f>VLOOKUP($B111,DataRaw!$C$2:$G$260,4,FALSE)</f>
        <v>*</v>
      </c>
      <c r="H111" s="30" t="str">
        <f>VLOOKUP($B111,DataRaw!$C$2:$G$260,5,FALSE)</f>
        <v>*</v>
      </c>
      <c r="I111" s="31">
        <v>0</v>
      </c>
      <c r="J111" s="34">
        <f t="shared" si="14"/>
        <v>0.6896551724137931</v>
      </c>
      <c r="K111" s="60"/>
    </row>
    <row r="112" spans="2:11" ht="12.75">
      <c r="B112" s="59" t="s">
        <v>85</v>
      </c>
      <c r="C112" s="30">
        <f>VLOOKUP($B112,Decl!$B$1:$D$263,3,FALSE)</f>
        <v>97</v>
      </c>
      <c r="D112" s="30">
        <f>VLOOKUP($B112,DataRaw!$C$2:$G$260,2,FALSE)</f>
        <v>62</v>
      </c>
      <c r="E112" s="30">
        <f>VLOOKUP($B112,DataRaw!$C$2:$G$260,3,FALSE)</f>
        <v>42695.5086439324</v>
      </c>
      <c r="F112" s="31">
        <f t="shared" si="12"/>
        <v>688.6372361924581</v>
      </c>
      <c r="G112" s="30">
        <f>VLOOKUP($B112,DataRaw!$C$2:$G$260,4,FALSE)</f>
        <v>25</v>
      </c>
      <c r="H112" s="30">
        <f>VLOOKUP($B112,DataRaw!$C$2:$G$260,5,FALSE)</f>
        <v>9213.93828124045</v>
      </c>
      <c r="I112" s="31">
        <f t="shared" si="13"/>
        <v>368.55753124961797</v>
      </c>
      <c r="J112" s="34">
        <f t="shared" si="14"/>
        <v>0.6391752577319587</v>
      </c>
      <c r="K112" s="60"/>
    </row>
    <row r="113" spans="2:11" ht="12.75">
      <c r="B113" s="59" t="s">
        <v>86</v>
      </c>
      <c r="C113" s="30">
        <f>VLOOKUP($B113,Decl!$B$1:$D$263,3,FALSE)</f>
        <v>44</v>
      </c>
      <c r="D113" s="30">
        <f>VLOOKUP($B113,DataRaw!$C$2:$G$260,2,FALSE)</f>
        <v>32</v>
      </c>
      <c r="E113" s="30">
        <f>VLOOKUP($B113,DataRaw!$C$2:$G$260,3,FALSE)</f>
        <v>24259.42647403</v>
      </c>
      <c r="F113" s="31">
        <f t="shared" si="12"/>
        <v>758.1070773134375</v>
      </c>
      <c r="G113" s="30" t="str">
        <f>VLOOKUP($B113,DataRaw!$C$2:$G$260,4,FALSE)</f>
        <v>*</v>
      </c>
      <c r="H113" s="30" t="str">
        <f>VLOOKUP($B113,DataRaw!$C$2:$G$260,5,FALSE)</f>
        <v>*</v>
      </c>
      <c r="I113" s="31">
        <v>0</v>
      </c>
      <c r="J113" s="34">
        <f t="shared" si="14"/>
        <v>0.7272727272727273</v>
      </c>
      <c r="K113" s="60"/>
    </row>
    <row r="114" spans="2:11" ht="12.75">
      <c r="B114" s="59" t="s">
        <v>542</v>
      </c>
      <c r="C114" s="30">
        <f>VLOOKUP($B114,Decl!$B$1:$D$263,3,FALSE)</f>
        <v>0</v>
      </c>
      <c r="D114" s="30">
        <v>0</v>
      </c>
      <c r="E114" s="30">
        <v>0</v>
      </c>
      <c r="F114" s="31">
        <v>0</v>
      </c>
      <c r="G114" s="30">
        <v>0</v>
      </c>
      <c r="H114" s="30">
        <v>0</v>
      </c>
      <c r="I114" s="31">
        <f t="shared" si="13"/>
      </c>
      <c r="J114" s="34"/>
      <c r="K114" s="60"/>
    </row>
    <row r="115" spans="2:11" ht="12.75">
      <c r="B115" s="59" t="s">
        <v>87</v>
      </c>
      <c r="C115" s="30">
        <f>VLOOKUP($B115,Decl!$B$1:$D$263,3,FALSE)</f>
        <v>390</v>
      </c>
      <c r="D115" s="30">
        <f>VLOOKUP($B115,DataRaw!$C$2:$G$260,2,FALSE)</f>
        <v>287</v>
      </c>
      <c r="E115" s="30">
        <f>VLOOKUP($B115,DataRaw!$C$2:$G$260,3,FALSE)</f>
        <v>137780.435293045</v>
      </c>
      <c r="F115" s="31">
        <f t="shared" si="12"/>
        <v>480.0712031116551</v>
      </c>
      <c r="G115" s="30">
        <f>VLOOKUP($B115,DataRaw!$C$2:$G$260,4,FALSE)</f>
        <v>105</v>
      </c>
      <c r="H115" s="30">
        <f>VLOOKUP($B115,DataRaw!$C$2:$G$260,5,FALSE)</f>
        <v>34824.2687801994</v>
      </c>
      <c r="I115" s="31">
        <f t="shared" si="13"/>
        <v>331.6597026685657</v>
      </c>
      <c r="J115" s="34">
        <f t="shared" si="14"/>
        <v>0.735897435897436</v>
      </c>
      <c r="K115" s="60"/>
    </row>
    <row r="116" spans="2:11" ht="12.75">
      <c r="B116" s="59" t="s">
        <v>88</v>
      </c>
      <c r="C116" s="30">
        <f>VLOOKUP($B116,Decl!$B$1:$D$263,3,FALSE)</f>
        <v>67</v>
      </c>
      <c r="D116" s="30">
        <f>VLOOKUP($B116,DataRaw!$C$2:$G$260,2,FALSE)</f>
        <v>48</v>
      </c>
      <c r="E116" s="30">
        <f>VLOOKUP($B116,DataRaw!$C$2:$G$260,3,FALSE)</f>
        <v>61678.2304972481</v>
      </c>
      <c r="F116" s="31">
        <f t="shared" si="12"/>
        <v>1284.9631353593354</v>
      </c>
      <c r="G116" s="30" t="str">
        <f>VLOOKUP($B116,DataRaw!$C$2:$G$260,4,FALSE)</f>
        <v>*</v>
      </c>
      <c r="H116" s="30" t="str">
        <f>VLOOKUP($B116,DataRaw!$C$2:$G$260,5,FALSE)</f>
        <v>*</v>
      </c>
      <c r="I116" s="31">
        <v>0</v>
      </c>
      <c r="J116" s="34">
        <f t="shared" si="14"/>
        <v>0.7164179104477612</v>
      </c>
      <c r="K116" s="60"/>
    </row>
    <row r="117" spans="2:11" ht="12.75">
      <c r="B117" s="59" t="s">
        <v>89</v>
      </c>
      <c r="C117" s="30">
        <f>VLOOKUP($B117,Decl!$B$1:$D$263,3,FALSE)</f>
        <v>64</v>
      </c>
      <c r="D117" s="30">
        <f>VLOOKUP($B117,DataRaw!$C$2:$G$260,2,FALSE)</f>
        <v>48</v>
      </c>
      <c r="E117" s="30">
        <f>VLOOKUP($B117,DataRaw!$C$2:$G$260,3,FALSE)</f>
        <v>29545.5967074848</v>
      </c>
      <c r="F117" s="31">
        <f t="shared" si="12"/>
        <v>615.5332647392667</v>
      </c>
      <c r="G117" s="30" t="str">
        <f>VLOOKUP($B117,DataRaw!$C$2:$G$260,4,FALSE)</f>
        <v>*</v>
      </c>
      <c r="H117" s="30" t="str">
        <f>VLOOKUP($B117,DataRaw!$C$2:$G$260,5,FALSE)</f>
        <v>*</v>
      </c>
      <c r="I117" s="31">
        <v>0</v>
      </c>
      <c r="J117" s="34">
        <f t="shared" si="14"/>
        <v>0.75</v>
      </c>
      <c r="K117" s="60"/>
    </row>
    <row r="118" spans="2:11" ht="12.75">
      <c r="B118" s="59" t="s">
        <v>267</v>
      </c>
      <c r="C118" s="30">
        <f>VLOOKUP($B118,Decl!$B$1:$D$263,3,FALSE)</f>
        <v>36</v>
      </c>
      <c r="D118" s="30">
        <f>VLOOKUP($B118,DataRaw!$C$2:$G$260,2,FALSE)</f>
        <v>29</v>
      </c>
      <c r="E118" s="30">
        <f>VLOOKUP($B118,DataRaw!$C$2:$G$260,3,FALSE)</f>
        <v>33553.6031601095</v>
      </c>
      <c r="F118" s="31">
        <f t="shared" si="12"/>
        <v>1157.0207986244657</v>
      </c>
      <c r="G118" s="30" t="str">
        <f>VLOOKUP($B118,DataRaw!$C$2:$G$260,4,FALSE)</f>
        <v>*</v>
      </c>
      <c r="H118" s="30" t="str">
        <f>VLOOKUP($B118,DataRaw!$C$2:$G$260,5,FALSE)</f>
        <v>*</v>
      </c>
      <c r="I118" s="31">
        <v>0</v>
      </c>
      <c r="J118" s="34">
        <f t="shared" si="14"/>
        <v>0.8055555555555556</v>
      </c>
      <c r="K118" s="60"/>
    </row>
    <row r="119" spans="2:11" ht="12.75">
      <c r="B119" s="59" t="s">
        <v>544</v>
      </c>
      <c r="C119" s="30">
        <f>VLOOKUP($B119,Decl!$B$1:$D$263,3,FALSE)</f>
        <v>0</v>
      </c>
      <c r="D119" s="30">
        <v>0</v>
      </c>
      <c r="E119" s="30">
        <v>0</v>
      </c>
      <c r="F119" s="31">
        <v>0</v>
      </c>
      <c r="G119" s="30">
        <v>0</v>
      </c>
      <c r="H119" s="30">
        <v>0</v>
      </c>
      <c r="I119" s="31">
        <f t="shared" si="13"/>
      </c>
      <c r="J119" s="34"/>
      <c r="K119" s="60"/>
    </row>
    <row r="120" spans="2:11" ht="12.75">
      <c r="B120" s="61" t="s">
        <v>545</v>
      </c>
      <c r="C120" s="52">
        <f>VLOOKUP($B120,Decl!$B$1:$D$263,3,FALSE)</f>
        <v>2</v>
      </c>
      <c r="D120" s="52" t="str">
        <f>VLOOKUP($B120,DataRaw!$C$2:$G$260,2,FALSE)</f>
        <v>*</v>
      </c>
      <c r="E120" s="52" t="str">
        <f>VLOOKUP($B120,DataRaw!$C$2:$G$260,3,FALSE)</f>
        <v>*</v>
      </c>
      <c r="F120" s="32">
        <v>0</v>
      </c>
      <c r="G120" s="52">
        <f>VLOOKUP($B120,DataRaw!$C$2:$G$260,4,FALSE)</f>
        <v>0</v>
      </c>
      <c r="H120" s="52">
        <f>VLOOKUP($B120,DataRaw!$C$2:$G$260,5,FALSE)</f>
        <v>0</v>
      </c>
      <c r="I120" s="32">
        <f t="shared" si="13"/>
      </c>
      <c r="J120" s="53"/>
      <c r="K120" s="58"/>
    </row>
    <row r="121" spans="2:11" ht="12.75" thickBot="1">
      <c r="B121" s="62" t="s">
        <v>266</v>
      </c>
      <c r="C121" s="47">
        <f>SUM(C102:C120)</f>
        <v>2012</v>
      </c>
      <c r="D121" s="47">
        <f>SUM(D102:D120)</f>
        <v>1390</v>
      </c>
      <c r="E121" s="47">
        <f>SUM(E102:E120)</f>
        <v>905475.8248106176</v>
      </c>
      <c r="F121" s="48">
        <f>E121/D121</f>
        <v>651.4214566982861</v>
      </c>
      <c r="G121" s="47">
        <f>SUM(G102:G120)</f>
        <v>394</v>
      </c>
      <c r="H121" s="47">
        <f>SUM(H102:H120)</f>
        <v>135511.16765929293</v>
      </c>
      <c r="I121" s="48">
        <f>IF(G121&gt;0,H121/G121,"")</f>
        <v>343.9369737545506</v>
      </c>
      <c r="J121" s="49">
        <f t="shared" si="14"/>
        <v>0.6908548707753479</v>
      </c>
      <c r="K121" s="50"/>
    </row>
    <row r="122" spans="2:10" ht="24.75" customHeight="1" thickBot="1">
      <c r="B122" s="33"/>
      <c r="C122" s="33"/>
      <c r="D122" s="30"/>
      <c r="E122" s="30"/>
      <c r="F122" s="31"/>
      <c r="G122" s="30"/>
      <c r="H122" s="30"/>
      <c r="I122" s="31"/>
      <c r="J122" s="33"/>
    </row>
    <row r="123" spans="2:11" ht="24.75" customHeight="1">
      <c r="B123" s="66" t="s">
        <v>257</v>
      </c>
      <c r="C123" s="67"/>
      <c r="D123" s="67"/>
      <c r="E123" s="67"/>
      <c r="F123" s="67"/>
      <c r="G123" s="67"/>
      <c r="H123" s="67"/>
      <c r="I123" s="67"/>
      <c r="J123" s="67"/>
      <c r="K123" s="68"/>
    </row>
    <row r="124" spans="2:11" ht="64.5">
      <c r="B124" s="57" t="s">
        <v>0</v>
      </c>
      <c r="C124" s="41" t="s">
        <v>563</v>
      </c>
      <c r="D124" s="42" t="s">
        <v>564</v>
      </c>
      <c r="E124" s="42" t="s">
        <v>595</v>
      </c>
      <c r="F124" s="42" t="s">
        <v>596</v>
      </c>
      <c r="G124" s="42" t="s">
        <v>568</v>
      </c>
      <c r="H124" s="42" t="s">
        <v>565</v>
      </c>
      <c r="I124" s="42" t="s">
        <v>566</v>
      </c>
      <c r="J124" s="42" t="s">
        <v>591</v>
      </c>
      <c r="K124" s="58"/>
    </row>
    <row r="125" spans="2:11" ht="12.75">
      <c r="B125" s="59" t="s">
        <v>90</v>
      </c>
      <c r="C125" s="30">
        <f>VLOOKUP($B125,Decl!$B$1:$D$263,3,FALSE)</f>
        <v>430</v>
      </c>
      <c r="D125" s="30">
        <f>VLOOKUP($B125,DataRaw!$C$2:$G$260,2,FALSE)</f>
        <v>276</v>
      </c>
      <c r="E125" s="30">
        <f>VLOOKUP($B125,DataRaw!$C$2:$G$260,3,FALSE)</f>
        <v>261385.46416975</v>
      </c>
      <c r="F125" s="31">
        <f>E125/D125</f>
        <v>947.0487832237319</v>
      </c>
      <c r="G125" s="30">
        <f>VLOOKUP($B125,DataRaw!$C$2:$G$260,4,FALSE)</f>
        <v>55</v>
      </c>
      <c r="H125" s="30">
        <f>VLOOKUP($B125,DataRaw!$C$2:$G$260,5,FALSE)</f>
        <v>16039.586593771</v>
      </c>
      <c r="I125" s="31">
        <f>IF(G125&gt;0,H125/G125,"")</f>
        <v>291.62884715947274</v>
      </c>
      <c r="J125" s="34">
        <f aca="true" t="shared" si="15" ref="J125:J140">D125/C125</f>
        <v>0.641860465116279</v>
      </c>
      <c r="K125" s="60"/>
    </row>
    <row r="126" spans="2:11" ht="12.75">
      <c r="B126" s="59" t="s">
        <v>91</v>
      </c>
      <c r="C126" s="30">
        <f>VLOOKUP($B126,Decl!$B$1:$D$263,3,FALSE)</f>
        <v>448</v>
      </c>
      <c r="D126" s="30">
        <f>VLOOKUP($B126,DataRaw!$C$2:$G$260,2,FALSE)</f>
        <v>307</v>
      </c>
      <c r="E126" s="30">
        <f>VLOOKUP($B126,DataRaw!$C$2:$G$260,3,FALSE)</f>
        <v>253332.416201386</v>
      </c>
      <c r="F126" s="31">
        <f aca="true" t="shared" si="16" ref="F126:F139">E126/D126</f>
        <v>825.1870234572833</v>
      </c>
      <c r="G126" s="30">
        <f>VLOOKUP($B126,DataRaw!$C$2:$G$260,4,FALSE)</f>
        <v>85</v>
      </c>
      <c r="H126" s="30">
        <f>VLOOKUP($B126,DataRaw!$C$2:$G$260,5,FALSE)</f>
        <v>28851.1588278032</v>
      </c>
      <c r="I126" s="31">
        <f aca="true" t="shared" si="17" ref="I126:I139">IF(G126&gt;0,H126/G126,"")</f>
        <v>339.4253979741553</v>
      </c>
      <c r="J126" s="34">
        <f t="shared" si="15"/>
        <v>0.6852678571428571</v>
      </c>
      <c r="K126" s="60"/>
    </row>
    <row r="127" spans="2:11" ht="12.75">
      <c r="B127" s="59" t="s">
        <v>92</v>
      </c>
      <c r="C127" s="30">
        <f>VLOOKUP($B127,Decl!$B$1:$D$263,3,FALSE)</f>
        <v>697</v>
      </c>
      <c r="D127" s="30">
        <f>VLOOKUP($B127,DataRaw!$C$2:$G$260,2,FALSE)</f>
        <v>465</v>
      </c>
      <c r="E127" s="30">
        <f>VLOOKUP($B127,DataRaw!$C$2:$G$260,3,FALSE)</f>
        <v>361384.673645832</v>
      </c>
      <c r="F127" s="31">
        <f t="shared" si="16"/>
        <v>777.1713411738323</v>
      </c>
      <c r="G127" s="30">
        <f>VLOOKUP($B127,DataRaw!$C$2:$G$260,4,FALSE)</f>
        <v>200</v>
      </c>
      <c r="H127" s="30">
        <f>VLOOKUP($B127,DataRaw!$C$2:$G$260,5,FALSE)</f>
        <v>116470.649816428</v>
      </c>
      <c r="I127" s="31">
        <f t="shared" si="17"/>
        <v>582.35324908214</v>
      </c>
      <c r="J127" s="34">
        <f t="shared" si="15"/>
        <v>0.667144906743185</v>
      </c>
      <c r="K127" s="60"/>
    </row>
    <row r="128" spans="2:11" ht="12.75">
      <c r="B128" s="59" t="s">
        <v>93</v>
      </c>
      <c r="C128" s="30">
        <f>VLOOKUP($B128,Decl!$B$1:$D$263,3,FALSE)</f>
        <v>1442</v>
      </c>
      <c r="D128" s="30">
        <f>VLOOKUP($B128,DataRaw!$C$2:$G$260,2,FALSE)</f>
        <v>947</v>
      </c>
      <c r="E128" s="30">
        <f>VLOOKUP($B128,DataRaw!$C$2:$G$260,3,FALSE)</f>
        <v>1058231.49264989</v>
      </c>
      <c r="F128" s="31">
        <f t="shared" si="16"/>
        <v>1117.4566976239598</v>
      </c>
      <c r="G128" s="30">
        <f>VLOOKUP($B128,DataRaw!$C$2:$G$260,4,FALSE)</f>
        <v>140</v>
      </c>
      <c r="H128" s="30">
        <f>VLOOKUP($B128,DataRaw!$C$2:$G$260,5,FALSE)</f>
        <v>49790.9848286152</v>
      </c>
      <c r="I128" s="31">
        <f t="shared" si="17"/>
        <v>355.6498916329657</v>
      </c>
      <c r="J128" s="34">
        <f t="shared" si="15"/>
        <v>0.6567267683772539</v>
      </c>
      <c r="K128" s="60"/>
    </row>
    <row r="129" spans="2:11" ht="12.75">
      <c r="B129" s="59" t="s">
        <v>94</v>
      </c>
      <c r="C129" s="30">
        <f>VLOOKUP($B129,Decl!$B$1:$D$263,3,FALSE)</f>
        <v>563</v>
      </c>
      <c r="D129" s="30">
        <f>VLOOKUP($B129,DataRaw!$C$2:$G$260,2,FALSE)</f>
        <v>374</v>
      </c>
      <c r="E129" s="30">
        <f>VLOOKUP($B129,DataRaw!$C$2:$G$260,3,FALSE)</f>
        <v>387232.119383281</v>
      </c>
      <c r="F129" s="31">
        <f t="shared" si="16"/>
        <v>1035.3799983510187</v>
      </c>
      <c r="G129" s="30">
        <f>VLOOKUP($B129,DataRaw!$C$2:$G$260,4,FALSE)</f>
        <v>125</v>
      </c>
      <c r="H129" s="30">
        <f>VLOOKUP($B129,DataRaw!$C$2:$G$260,5,FALSE)</f>
        <v>61062.9809237148</v>
      </c>
      <c r="I129" s="31">
        <f t="shared" si="17"/>
        <v>488.5038473897184</v>
      </c>
      <c r="J129" s="34">
        <f t="shared" si="15"/>
        <v>0.6642984014209592</v>
      </c>
      <c r="K129" s="60"/>
    </row>
    <row r="130" spans="2:11" ht="12.75">
      <c r="B130" s="59" t="s">
        <v>95</v>
      </c>
      <c r="C130" s="30">
        <f>VLOOKUP($B130,Decl!$B$1:$D$263,3,FALSE)</f>
        <v>440</v>
      </c>
      <c r="D130" s="30">
        <f>VLOOKUP($B130,DataRaw!$C$2:$G$260,2,FALSE)</f>
        <v>313</v>
      </c>
      <c r="E130" s="30">
        <f>VLOOKUP($B130,DataRaw!$C$2:$G$260,3,FALSE)</f>
        <v>347148.032171903</v>
      </c>
      <c r="F130" s="31">
        <f t="shared" si="16"/>
        <v>1109.099144319179</v>
      </c>
      <c r="G130" s="30">
        <f>VLOOKUP($B130,DataRaw!$C$2:$G$260,4,FALSE)</f>
        <v>90</v>
      </c>
      <c r="H130" s="30">
        <f>VLOOKUP($B130,DataRaw!$C$2:$G$260,5,FALSE)</f>
        <v>35865.9460517263</v>
      </c>
      <c r="I130" s="31">
        <f t="shared" si="17"/>
        <v>398.51051168584775</v>
      </c>
      <c r="J130" s="34">
        <f t="shared" si="15"/>
        <v>0.7113636363636363</v>
      </c>
      <c r="K130" s="60"/>
    </row>
    <row r="131" spans="2:11" ht="12.75">
      <c r="B131" s="59" t="s">
        <v>96</v>
      </c>
      <c r="C131" s="30">
        <f>VLOOKUP($B131,Decl!$B$1:$D$263,3,FALSE)</f>
        <v>437</v>
      </c>
      <c r="D131" s="30">
        <f>VLOOKUP($B131,DataRaw!$C$2:$G$260,2,FALSE)</f>
        <v>306</v>
      </c>
      <c r="E131" s="30">
        <f>VLOOKUP($B131,DataRaw!$C$2:$G$260,3,FALSE)</f>
        <v>277349.5552664</v>
      </c>
      <c r="F131" s="31">
        <f t="shared" si="16"/>
        <v>906.37109564183</v>
      </c>
      <c r="G131" s="30">
        <f>VLOOKUP($B131,DataRaw!$C$2:$G$260,4,FALSE)</f>
        <v>37</v>
      </c>
      <c r="H131" s="30">
        <f>VLOOKUP($B131,DataRaw!$C$2:$G$260,5,FALSE)</f>
        <v>8683.54555443762</v>
      </c>
      <c r="I131" s="31">
        <f t="shared" si="17"/>
        <v>234.69042039020596</v>
      </c>
      <c r="J131" s="34">
        <f t="shared" si="15"/>
        <v>0.700228832951945</v>
      </c>
      <c r="K131" s="60"/>
    </row>
    <row r="132" spans="2:11" ht="12.75">
      <c r="B132" s="59" t="s">
        <v>97</v>
      </c>
      <c r="C132" s="30">
        <f>VLOOKUP($B132,Decl!$B$1:$D$263,3,FALSE)</f>
        <v>1473</v>
      </c>
      <c r="D132" s="30">
        <f>VLOOKUP($B132,DataRaw!$C$2:$G$260,2,FALSE)</f>
        <v>1041</v>
      </c>
      <c r="E132" s="30">
        <f>VLOOKUP($B132,DataRaw!$C$2:$G$260,3,FALSE)</f>
        <v>1312244.26615287</v>
      </c>
      <c r="F132" s="31">
        <f t="shared" si="16"/>
        <v>1260.5612547097694</v>
      </c>
      <c r="G132" s="30">
        <f>VLOOKUP($B132,DataRaw!$C$2:$G$260,4,FALSE)</f>
        <v>91</v>
      </c>
      <c r="H132" s="30">
        <f>VLOOKUP($B132,DataRaw!$C$2:$G$260,5,FALSE)</f>
        <v>21088.1411082841</v>
      </c>
      <c r="I132" s="31">
        <f t="shared" si="17"/>
        <v>231.73781437674836</v>
      </c>
      <c r="J132" s="34">
        <f t="shared" si="15"/>
        <v>0.7067209775967414</v>
      </c>
      <c r="K132" s="60"/>
    </row>
    <row r="133" spans="2:11" ht="12.75">
      <c r="B133" s="59" t="s">
        <v>98</v>
      </c>
      <c r="C133" s="30">
        <f>VLOOKUP($B133,Decl!$B$1:$D$263,3,FALSE)</f>
        <v>1040</v>
      </c>
      <c r="D133" s="30">
        <f>VLOOKUP($B133,DataRaw!$C$2:$G$260,2,FALSE)</f>
        <v>753</v>
      </c>
      <c r="E133" s="30">
        <f>VLOOKUP($B133,DataRaw!$C$2:$G$260,3,FALSE)</f>
        <v>686593.561186072</v>
      </c>
      <c r="F133" s="31">
        <f t="shared" si="16"/>
        <v>911.8108382285152</v>
      </c>
      <c r="G133" s="30">
        <f>VLOOKUP($B133,DataRaw!$C$2:$G$260,4,FALSE)</f>
        <v>95</v>
      </c>
      <c r="H133" s="30">
        <f>VLOOKUP($B133,DataRaw!$C$2:$G$260,5,FALSE)</f>
        <v>21422.4698369645</v>
      </c>
      <c r="I133" s="31">
        <f t="shared" si="17"/>
        <v>225.49968249436316</v>
      </c>
      <c r="J133" s="34">
        <f t="shared" si="15"/>
        <v>0.7240384615384615</v>
      </c>
      <c r="K133" s="60"/>
    </row>
    <row r="134" spans="2:11" ht="12.75">
      <c r="B134" s="59" t="s">
        <v>99</v>
      </c>
      <c r="C134" s="30">
        <f>VLOOKUP($B134,Decl!$B$1:$D$263,3,FALSE)</f>
        <v>383</v>
      </c>
      <c r="D134" s="30">
        <f>VLOOKUP($B134,DataRaw!$C$2:$G$260,2,FALSE)</f>
        <v>288</v>
      </c>
      <c r="E134" s="30">
        <f>VLOOKUP($B134,DataRaw!$C$2:$G$260,3,FALSE)</f>
        <v>266878.501512909</v>
      </c>
      <c r="F134" s="31">
        <f t="shared" si="16"/>
        <v>926.6614635864896</v>
      </c>
      <c r="G134" s="30">
        <f>VLOOKUP($B134,DataRaw!$C$2:$G$260,4,FALSE)</f>
        <v>54</v>
      </c>
      <c r="H134" s="30">
        <f>VLOOKUP($B134,DataRaw!$C$2:$G$260,5,FALSE)</f>
        <v>15181.148245058</v>
      </c>
      <c r="I134" s="31">
        <f t="shared" si="17"/>
        <v>281.1323749084815</v>
      </c>
      <c r="J134" s="34">
        <f t="shared" si="15"/>
        <v>0.7519582245430809</v>
      </c>
      <c r="K134" s="60"/>
    </row>
    <row r="135" spans="2:11" ht="12.75">
      <c r="B135" s="59" t="s">
        <v>100</v>
      </c>
      <c r="C135" s="30">
        <f>VLOOKUP($B135,Decl!$B$1:$D$263,3,FALSE)</f>
        <v>564</v>
      </c>
      <c r="D135" s="30">
        <f>VLOOKUP($B135,DataRaw!$C$2:$G$260,2,FALSE)</f>
        <v>373</v>
      </c>
      <c r="E135" s="30">
        <f>VLOOKUP($B135,DataRaw!$C$2:$G$260,3,FALSE)</f>
        <v>213611.652150323</v>
      </c>
      <c r="F135" s="31">
        <f t="shared" si="16"/>
        <v>572.6853945048874</v>
      </c>
      <c r="G135" s="30">
        <f>VLOOKUP($B135,DataRaw!$C$2:$G$260,4,FALSE)</f>
        <v>151</v>
      </c>
      <c r="H135" s="30">
        <f>VLOOKUP($B135,DataRaw!$C$2:$G$260,5,FALSE)</f>
        <v>69590.1150599361</v>
      </c>
      <c r="I135" s="31">
        <f t="shared" si="17"/>
        <v>460.86168913864964</v>
      </c>
      <c r="J135" s="34">
        <f t="shared" si="15"/>
        <v>0.6613475177304965</v>
      </c>
      <c r="K135" s="60"/>
    </row>
    <row r="136" spans="2:11" ht="12.75">
      <c r="B136" s="59" t="s">
        <v>101</v>
      </c>
      <c r="C136" s="30">
        <f>VLOOKUP($B136,Decl!$B$1:$D$263,3,FALSE)</f>
        <v>607</v>
      </c>
      <c r="D136" s="30">
        <f>VLOOKUP($B136,DataRaw!$C$2:$G$260,2,FALSE)</f>
        <v>437</v>
      </c>
      <c r="E136" s="30">
        <f>VLOOKUP($B136,DataRaw!$C$2:$G$260,3,FALSE)</f>
        <v>422542.980851831</v>
      </c>
      <c r="F136" s="31">
        <f t="shared" si="16"/>
        <v>966.9175763199794</v>
      </c>
      <c r="G136" s="30">
        <f>VLOOKUP($B136,DataRaw!$C$2:$G$260,4,FALSE)</f>
        <v>60</v>
      </c>
      <c r="H136" s="30">
        <f>VLOOKUP($B136,DataRaw!$C$2:$G$260,5,FALSE)</f>
        <v>17298.5473362923</v>
      </c>
      <c r="I136" s="31">
        <f t="shared" si="17"/>
        <v>288.30912227153834</v>
      </c>
      <c r="J136" s="34">
        <f t="shared" si="15"/>
        <v>0.7199341021416804</v>
      </c>
      <c r="K136" s="60"/>
    </row>
    <row r="137" spans="2:11" ht="12.75">
      <c r="B137" s="59" t="s">
        <v>102</v>
      </c>
      <c r="C137" s="30">
        <f>VLOOKUP($B137,Decl!$B$1:$D$263,3,FALSE)</f>
        <v>1312</v>
      </c>
      <c r="D137" s="30">
        <f>VLOOKUP($B137,DataRaw!$C$2:$G$260,2,FALSE)</f>
        <v>898</v>
      </c>
      <c r="E137" s="30">
        <f>VLOOKUP($B137,DataRaw!$C$2:$G$260,3,FALSE)</f>
        <v>775640.104657776</v>
      </c>
      <c r="F137" s="31">
        <f t="shared" si="16"/>
        <v>863.7417646523118</v>
      </c>
      <c r="G137" s="30">
        <f>VLOOKUP($B137,DataRaw!$C$2:$G$260,4,FALSE)</f>
        <v>376</v>
      </c>
      <c r="H137" s="30">
        <f>VLOOKUP($B137,DataRaw!$C$2:$G$260,5,FALSE)</f>
        <v>210448.868304305</v>
      </c>
      <c r="I137" s="31">
        <f t="shared" si="17"/>
        <v>559.7044369795346</v>
      </c>
      <c r="J137" s="34">
        <f t="shared" si="15"/>
        <v>0.6844512195121951</v>
      </c>
      <c r="K137" s="60"/>
    </row>
    <row r="138" spans="2:11" ht="12.75">
      <c r="B138" s="59" t="s">
        <v>103</v>
      </c>
      <c r="C138" s="30">
        <f>VLOOKUP($B138,Decl!$B$1:$D$263,3,FALSE)</f>
        <v>1885</v>
      </c>
      <c r="D138" s="30">
        <f>VLOOKUP($B138,DataRaw!$C$2:$G$260,2,FALSE)</f>
        <v>1288</v>
      </c>
      <c r="E138" s="30">
        <f>VLOOKUP($B138,DataRaw!$C$2:$G$260,3,FALSE)</f>
        <v>1622426.84080265</v>
      </c>
      <c r="F138" s="31">
        <f t="shared" si="16"/>
        <v>1259.6481683250388</v>
      </c>
      <c r="G138" s="30">
        <f>VLOOKUP($B138,DataRaw!$C$2:$G$260,4,FALSE)</f>
        <v>204</v>
      </c>
      <c r="H138" s="30">
        <f>VLOOKUP($B138,DataRaw!$C$2:$G$260,5,FALSE)</f>
        <v>64999.3283026577</v>
      </c>
      <c r="I138" s="31">
        <f t="shared" si="17"/>
        <v>318.62415834636124</v>
      </c>
      <c r="J138" s="34">
        <f t="shared" si="15"/>
        <v>0.683289124668435</v>
      </c>
      <c r="K138" s="60"/>
    </row>
    <row r="139" spans="2:11" ht="12.75">
      <c r="B139" s="61" t="s">
        <v>104</v>
      </c>
      <c r="C139" s="52">
        <f>VLOOKUP($B139,Decl!$B$1:$D$263,3,FALSE)</f>
        <v>1885</v>
      </c>
      <c r="D139" s="52">
        <f>VLOOKUP($B139,DataRaw!$C$2:$G$260,2,FALSE)</f>
        <v>1381</v>
      </c>
      <c r="E139" s="52">
        <f>VLOOKUP($B139,DataRaw!$C$2:$G$260,3,FALSE)</f>
        <v>1385302.93647046</v>
      </c>
      <c r="F139" s="32">
        <f t="shared" si="16"/>
        <v>1003.1158120712961</v>
      </c>
      <c r="G139" s="52">
        <f>VLOOKUP($B139,DataRaw!$C$2:$G$260,4,FALSE)</f>
        <v>259</v>
      </c>
      <c r="H139" s="52">
        <f>VLOOKUP($B139,DataRaw!$C$2:$G$260,5,FALSE)</f>
        <v>101234.96533948</v>
      </c>
      <c r="I139" s="32">
        <f t="shared" si="17"/>
        <v>390.8685920443243</v>
      </c>
      <c r="J139" s="53">
        <f t="shared" si="15"/>
        <v>0.7326259946949603</v>
      </c>
      <c r="K139" s="58"/>
    </row>
    <row r="140" spans="2:11" ht="12.75" thickBot="1">
      <c r="B140" s="62" t="s">
        <v>266</v>
      </c>
      <c r="C140" s="47">
        <f>SUM(C125:C139)</f>
        <v>13606</v>
      </c>
      <c r="D140" s="47">
        <f>SUM(D125:D139)</f>
        <v>9447</v>
      </c>
      <c r="E140" s="47">
        <f>SUM(E125:E139)</f>
        <v>9631304.597273331</v>
      </c>
      <c r="F140" s="48">
        <f>E140/D140</f>
        <v>1019.5093254232382</v>
      </c>
      <c r="G140" s="47">
        <f>SUM(G125:G139)</f>
        <v>2022</v>
      </c>
      <c r="H140" s="47">
        <f>SUM(H125:H139)</f>
        <v>838028.4361294738</v>
      </c>
      <c r="I140" s="48">
        <f>IF(G140&gt;0,H140/G140,"")</f>
        <v>414.45521074652515</v>
      </c>
      <c r="J140" s="49">
        <f t="shared" si="15"/>
        <v>0.694326032632662</v>
      </c>
      <c r="K140" s="50"/>
    </row>
    <row r="141" spans="2:10" ht="12.75" thickBot="1">
      <c r="B141" s="33"/>
      <c r="C141" s="30"/>
      <c r="D141" s="30"/>
      <c r="E141" s="30"/>
      <c r="F141" s="31"/>
      <c r="G141" s="30"/>
      <c r="H141" s="30"/>
      <c r="I141" s="31"/>
      <c r="J141" s="34"/>
    </row>
    <row r="142" spans="2:11" ht="24" customHeight="1">
      <c r="B142" s="66" t="s">
        <v>258</v>
      </c>
      <c r="C142" s="67"/>
      <c r="D142" s="67"/>
      <c r="E142" s="67"/>
      <c r="F142" s="67"/>
      <c r="G142" s="67"/>
      <c r="H142" s="67"/>
      <c r="I142" s="67"/>
      <c r="J142" s="67"/>
      <c r="K142" s="68"/>
    </row>
    <row r="143" spans="2:11" ht="64.5">
      <c r="B143" s="57" t="s">
        <v>0</v>
      </c>
      <c r="C143" s="41" t="s">
        <v>563</v>
      </c>
      <c r="D143" s="42" t="s">
        <v>564</v>
      </c>
      <c r="E143" s="42" t="s">
        <v>595</v>
      </c>
      <c r="F143" s="42" t="s">
        <v>596</v>
      </c>
      <c r="G143" s="42" t="s">
        <v>568</v>
      </c>
      <c r="H143" s="42" t="s">
        <v>565</v>
      </c>
      <c r="I143" s="42" t="s">
        <v>566</v>
      </c>
      <c r="J143" s="42" t="s">
        <v>591</v>
      </c>
      <c r="K143" s="58"/>
    </row>
    <row r="144" spans="2:11" ht="12.75">
      <c r="B144" s="59" t="s">
        <v>105</v>
      </c>
      <c r="C144" s="30">
        <f>VLOOKUP($B144,Decl!$B$1:$D$263,3,FALSE)</f>
        <v>611</v>
      </c>
      <c r="D144" s="30">
        <f>VLOOKUP($B144,DataRaw!$C$2:$G$260,2,FALSE)</f>
        <v>424</v>
      </c>
      <c r="E144" s="30">
        <f>VLOOKUP($B144,DataRaw!$C$2:$G$260,3,FALSE)</f>
        <v>484250.317145331</v>
      </c>
      <c r="F144" s="31">
        <f aca="true" t="shared" si="18" ref="F144:F149">E144/D144</f>
        <v>1142.099804588045</v>
      </c>
      <c r="G144" s="30">
        <f>VLOOKUP($B144,DataRaw!$C$2:$G$260,4,FALSE)</f>
        <v>104</v>
      </c>
      <c r="H144" s="30">
        <f>VLOOKUP($B144,DataRaw!$C$2:$G$260,5,FALSE)</f>
        <v>34811.1043886661</v>
      </c>
      <c r="I144" s="31">
        <f aca="true" t="shared" si="19" ref="I144:I149">IF(G144&gt;0,H144/G144,"")</f>
        <v>334.7221575833279</v>
      </c>
      <c r="J144" s="34">
        <f aca="true" t="shared" si="20" ref="J144:J149">D144/C144</f>
        <v>0.6939443535188216</v>
      </c>
      <c r="K144" s="60"/>
    </row>
    <row r="145" spans="2:11" ht="12.75">
      <c r="B145" s="59" t="s">
        <v>106</v>
      </c>
      <c r="C145" s="30">
        <f>VLOOKUP($B145,Decl!$B$1:$D$263,3,FALSE)</f>
        <v>655</v>
      </c>
      <c r="D145" s="30">
        <f>VLOOKUP($B145,DataRaw!$C$2:$G$260,2,FALSE)</f>
        <v>438</v>
      </c>
      <c r="E145" s="30">
        <f>VLOOKUP($B145,DataRaw!$C$2:$G$260,3,FALSE)</f>
        <v>742678.211562598</v>
      </c>
      <c r="F145" s="31">
        <f t="shared" si="18"/>
        <v>1695.6123551657488</v>
      </c>
      <c r="G145" s="30">
        <f>VLOOKUP($B145,DataRaw!$C$2:$G$260,4,FALSE)</f>
        <v>38</v>
      </c>
      <c r="H145" s="30">
        <f>VLOOKUP($B145,DataRaw!$C$2:$G$260,5,FALSE)</f>
        <v>9351.85679212094</v>
      </c>
      <c r="I145" s="31">
        <f t="shared" si="19"/>
        <v>246.1014945294984</v>
      </c>
      <c r="J145" s="34">
        <f t="shared" si="20"/>
        <v>0.6687022900763359</v>
      </c>
      <c r="K145" s="60"/>
    </row>
    <row r="146" spans="2:11" ht="12.75">
      <c r="B146" s="59" t="s">
        <v>107</v>
      </c>
      <c r="C146" s="30">
        <f>VLOOKUP($B146,Decl!$B$1:$D$263,3,FALSE)</f>
        <v>178</v>
      </c>
      <c r="D146" s="30">
        <f>VLOOKUP($B146,DataRaw!$C$2:$G$260,2,FALSE)</f>
        <v>135</v>
      </c>
      <c r="E146" s="30">
        <f>VLOOKUP($B146,DataRaw!$C$2:$G$260,3,FALSE)</f>
        <v>179647.932352023</v>
      </c>
      <c r="F146" s="31">
        <f t="shared" si="18"/>
        <v>1330.7254248298</v>
      </c>
      <c r="G146" s="30">
        <f>VLOOKUP($B146,DataRaw!$C$2:$G$260,4,FALSE)</f>
        <v>20</v>
      </c>
      <c r="H146" s="30">
        <f>VLOOKUP($B146,DataRaw!$C$2:$G$260,5,FALSE)</f>
        <v>4641.76857223035</v>
      </c>
      <c r="I146" s="31">
        <f t="shared" si="19"/>
        <v>232.08842861151751</v>
      </c>
      <c r="J146" s="34">
        <f t="shared" si="20"/>
        <v>0.7584269662921348</v>
      </c>
      <c r="K146" s="60"/>
    </row>
    <row r="147" spans="2:11" ht="12.75">
      <c r="B147" s="59" t="s">
        <v>108</v>
      </c>
      <c r="C147" s="30">
        <f>VLOOKUP($B147,Decl!$B$1:$D$263,3,FALSE)</f>
        <v>336</v>
      </c>
      <c r="D147" s="30">
        <f>VLOOKUP($B147,DataRaw!$C$2:$G$260,2,FALSE)</f>
        <v>225</v>
      </c>
      <c r="E147" s="30">
        <f>VLOOKUP($B147,DataRaw!$C$2:$G$260,3,FALSE)</f>
        <v>456132.603984585</v>
      </c>
      <c r="F147" s="31">
        <f t="shared" si="18"/>
        <v>2027.2560177092666</v>
      </c>
      <c r="G147" s="30">
        <f>VLOOKUP($B147,DataRaw!$C$2:$G$260,4,FALSE)</f>
        <v>39</v>
      </c>
      <c r="H147" s="30">
        <f>VLOOKUP($B147,DataRaw!$C$2:$G$260,5,FALSE)</f>
        <v>11949.7282143116</v>
      </c>
      <c r="I147" s="31">
        <f t="shared" si="19"/>
        <v>306.4032875464513</v>
      </c>
      <c r="J147" s="34">
        <f t="shared" si="20"/>
        <v>0.6696428571428571</v>
      </c>
      <c r="K147" s="60"/>
    </row>
    <row r="148" spans="2:11" ht="12.75">
      <c r="B148" s="61" t="s">
        <v>109</v>
      </c>
      <c r="C148" s="52">
        <f>VLOOKUP($B148,Decl!$B$1:$D$263,3,FALSE)</f>
        <v>559</v>
      </c>
      <c r="D148" s="52">
        <f>VLOOKUP($B148,DataRaw!$C$2:$G$260,2,FALSE)</f>
        <v>316</v>
      </c>
      <c r="E148" s="52">
        <f>VLOOKUP($B148,DataRaw!$C$2:$G$260,3,FALSE)</f>
        <v>688403.246821785</v>
      </c>
      <c r="F148" s="32">
        <f t="shared" si="18"/>
        <v>2178.491287410712</v>
      </c>
      <c r="G148" s="52">
        <f>VLOOKUP($B148,DataRaw!$C$2:$G$260,4,FALSE)</f>
        <v>58</v>
      </c>
      <c r="H148" s="52">
        <f>VLOOKUP($B148,DataRaw!$C$2:$G$260,5,FALSE)</f>
        <v>28865.4019597817</v>
      </c>
      <c r="I148" s="32">
        <f t="shared" si="19"/>
        <v>497.6793441341672</v>
      </c>
      <c r="J148" s="53">
        <f t="shared" si="20"/>
        <v>0.5652951699463328</v>
      </c>
      <c r="K148" s="58"/>
    </row>
    <row r="149" spans="2:11" ht="12.75" thickBot="1">
      <c r="B149" s="62" t="s">
        <v>266</v>
      </c>
      <c r="C149" s="47">
        <f>SUM(C144:C148)</f>
        <v>2339</v>
      </c>
      <c r="D149" s="47">
        <f>SUM(D144:D148)</f>
        <v>1538</v>
      </c>
      <c r="E149" s="47">
        <f>SUM(E144:E148)</f>
        <v>2551112.311866322</v>
      </c>
      <c r="F149" s="48">
        <f t="shared" si="18"/>
        <v>1658.7206188987789</v>
      </c>
      <c r="G149" s="47">
        <f>SUM(G144:G148)</f>
        <v>259</v>
      </c>
      <c r="H149" s="47">
        <f>SUM(H144:H148)</f>
        <v>89619.8599271107</v>
      </c>
      <c r="I149" s="48">
        <f t="shared" si="19"/>
        <v>346.0226252011996</v>
      </c>
      <c r="J149" s="49">
        <f t="shared" si="20"/>
        <v>0.6575459598118855</v>
      </c>
      <c r="K149" s="50"/>
    </row>
    <row r="150" spans="2:10" ht="24.75" customHeight="1" thickBot="1">
      <c r="B150" s="33"/>
      <c r="C150" s="33"/>
      <c r="D150" s="30"/>
      <c r="E150" s="30"/>
      <c r="F150" s="31"/>
      <c r="G150" s="30"/>
      <c r="H150" s="30"/>
      <c r="I150" s="31"/>
      <c r="J150" s="33"/>
    </row>
    <row r="151" spans="2:11" ht="24.75" customHeight="1">
      <c r="B151" s="66" t="s">
        <v>259</v>
      </c>
      <c r="C151" s="67"/>
      <c r="D151" s="67"/>
      <c r="E151" s="67"/>
      <c r="F151" s="67"/>
      <c r="G151" s="67"/>
      <c r="H151" s="67"/>
      <c r="I151" s="67"/>
      <c r="J151" s="67"/>
      <c r="K151" s="68"/>
    </row>
    <row r="152" spans="2:11" ht="64.5">
      <c r="B152" s="57" t="s">
        <v>0</v>
      </c>
      <c r="C152" s="41" t="s">
        <v>563</v>
      </c>
      <c r="D152" s="42" t="s">
        <v>564</v>
      </c>
      <c r="E152" s="42" t="s">
        <v>595</v>
      </c>
      <c r="F152" s="42" t="s">
        <v>596</v>
      </c>
      <c r="G152" s="42" t="s">
        <v>568</v>
      </c>
      <c r="H152" s="42" t="s">
        <v>565</v>
      </c>
      <c r="I152" s="42" t="s">
        <v>566</v>
      </c>
      <c r="J152" s="42" t="s">
        <v>591</v>
      </c>
      <c r="K152" s="58"/>
    </row>
    <row r="153" spans="2:11" ht="12.75">
      <c r="B153" s="59" t="s">
        <v>110</v>
      </c>
      <c r="C153" s="30">
        <f>VLOOKUP($B153,Decl!$B$1:$D$263,3,FALSE)</f>
        <v>115</v>
      </c>
      <c r="D153" s="30">
        <f>VLOOKUP($B153,DataRaw!$C$2:$G$260,2,FALSE)</f>
        <v>76</v>
      </c>
      <c r="E153" s="30">
        <f>VLOOKUP($B153,DataRaw!$C$2:$G$260,3,FALSE)</f>
        <v>71947.7</v>
      </c>
      <c r="F153" s="31">
        <f>E153/D153</f>
        <v>946.6802631578947</v>
      </c>
      <c r="G153" s="30">
        <f>VLOOKUP($B153,DataRaw!$C$2:$G$260,4,FALSE)</f>
        <v>30</v>
      </c>
      <c r="H153" s="30">
        <f>VLOOKUP($B153,DataRaw!$C$2:$G$260,5,FALSE)</f>
        <v>11286.455</v>
      </c>
      <c r="I153" s="31">
        <f>IF(G153&gt;0,H153/G153,"")</f>
        <v>376.2151666666667</v>
      </c>
      <c r="J153" s="34">
        <f aca="true" t="shared" si="21" ref="J153:J163">D153/C153</f>
        <v>0.6608695652173913</v>
      </c>
      <c r="K153" s="60"/>
    </row>
    <row r="154" spans="2:11" ht="12.75">
      <c r="B154" s="59" t="s">
        <v>111</v>
      </c>
      <c r="C154" s="30">
        <f>VLOOKUP($B154,Decl!$B$1:$D$263,3,FALSE)</f>
        <v>989</v>
      </c>
      <c r="D154" s="30">
        <f>VLOOKUP($B154,DataRaw!$C$2:$G$260,2,FALSE)</f>
        <v>675</v>
      </c>
      <c r="E154" s="30">
        <f>VLOOKUP($B154,DataRaw!$C$2:$G$260,3,FALSE)</f>
        <v>833116.141815623</v>
      </c>
      <c r="F154" s="31">
        <f aca="true" t="shared" si="22" ref="F154:F162">E154/D154</f>
        <v>1234.2461360231453</v>
      </c>
      <c r="G154" s="30">
        <f>VLOOKUP($B154,DataRaw!$C$2:$G$260,4,FALSE)</f>
        <v>101</v>
      </c>
      <c r="H154" s="30">
        <f>VLOOKUP($B154,DataRaw!$C$2:$G$260,5,FALSE)</f>
        <v>29820.7520067931</v>
      </c>
      <c r="I154" s="31">
        <f aca="true" t="shared" si="23" ref="I154:I162">IF(G154&gt;0,H154/G154,"")</f>
        <v>295.2549703642881</v>
      </c>
      <c r="J154" s="34">
        <f t="shared" si="21"/>
        <v>0.6825075834175935</v>
      </c>
      <c r="K154" s="60"/>
    </row>
    <row r="155" spans="2:11" ht="12.75">
      <c r="B155" s="59" t="s">
        <v>112</v>
      </c>
      <c r="C155" s="30">
        <f>VLOOKUP($B155,Decl!$B$1:$D$263,3,FALSE)</f>
        <v>393</v>
      </c>
      <c r="D155" s="30">
        <f>VLOOKUP($B155,DataRaw!$C$2:$G$260,2,FALSE)</f>
        <v>298</v>
      </c>
      <c r="E155" s="30">
        <f>VLOOKUP($B155,DataRaw!$C$2:$G$260,3,FALSE)</f>
        <v>284391.15628628</v>
      </c>
      <c r="F155" s="31">
        <f t="shared" si="22"/>
        <v>954.3327392157048</v>
      </c>
      <c r="G155" s="30">
        <f>VLOOKUP($B155,DataRaw!$C$2:$G$260,4,FALSE)</f>
        <v>91</v>
      </c>
      <c r="H155" s="30">
        <f>VLOOKUP($B155,DataRaw!$C$2:$G$260,5,FALSE)</f>
        <v>29555.5469475769</v>
      </c>
      <c r="I155" s="31">
        <f t="shared" si="23"/>
        <v>324.78623019315273</v>
      </c>
      <c r="J155" s="34">
        <f t="shared" si="21"/>
        <v>0.7582697201017812</v>
      </c>
      <c r="K155" s="60"/>
    </row>
    <row r="156" spans="2:11" ht="12.75">
      <c r="B156" s="59" t="s">
        <v>113</v>
      </c>
      <c r="C156" s="30">
        <f>VLOOKUP($B156,Decl!$B$1:$D$263,3,FALSE)</f>
        <v>312</v>
      </c>
      <c r="D156" s="30">
        <f>VLOOKUP($B156,DataRaw!$C$2:$G$260,2,FALSE)</f>
        <v>189</v>
      </c>
      <c r="E156" s="30">
        <f>VLOOKUP($B156,DataRaw!$C$2:$G$260,3,FALSE)</f>
        <v>281775.027261618</v>
      </c>
      <c r="F156" s="31">
        <f t="shared" si="22"/>
        <v>1490.8731601143809</v>
      </c>
      <c r="G156" s="30">
        <f>VLOOKUP($B156,DataRaw!$C$2:$G$260,4,FALSE)</f>
        <v>42</v>
      </c>
      <c r="H156" s="30">
        <f>VLOOKUP($B156,DataRaw!$C$2:$G$260,5,FALSE)</f>
        <v>13480.322488842</v>
      </c>
      <c r="I156" s="31">
        <f t="shared" si="23"/>
        <v>320.9600592581429</v>
      </c>
      <c r="J156" s="34">
        <f t="shared" si="21"/>
        <v>0.6057692307692307</v>
      </c>
      <c r="K156" s="60"/>
    </row>
    <row r="157" spans="2:11" ht="12.75">
      <c r="B157" s="59" t="s">
        <v>114</v>
      </c>
      <c r="C157" s="30">
        <f>VLOOKUP($B157,Decl!$B$1:$D$263,3,FALSE)</f>
        <v>937</v>
      </c>
      <c r="D157" s="30">
        <f>VLOOKUP($B157,DataRaw!$C$2:$G$260,2,FALSE)</f>
        <v>677</v>
      </c>
      <c r="E157" s="30">
        <f>VLOOKUP($B157,DataRaw!$C$2:$G$260,3,FALSE)</f>
        <v>697721.707217074</v>
      </c>
      <c r="F157" s="31">
        <f t="shared" si="22"/>
        <v>1030.6081347371846</v>
      </c>
      <c r="G157" s="30">
        <f>VLOOKUP($B157,DataRaw!$C$2:$G$260,4,FALSE)</f>
        <v>280</v>
      </c>
      <c r="H157" s="30">
        <f>VLOOKUP($B157,DataRaw!$C$2:$G$260,5,FALSE)</f>
        <v>154302.778092193</v>
      </c>
      <c r="I157" s="31">
        <f t="shared" si="23"/>
        <v>551.0813503292608</v>
      </c>
      <c r="J157" s="34">
        <f t="shared" si="21"/>
        <v>0.7225186766275347</v>
      </c>
      <c r="K157" s="60"/>
    </row>
    <row r="158" spans="2:11" ht="12.75">
      <c r="B158" s="59" t="s">
        <v>115</v>
      </c>
      <c r="C158" s="30">
        <f>VLOOKUP($B158,Decl!$B$1:$D$263,3,FALSE)</f>
        <v>705</v>
      </c>
      <c r="D158" s="30">
        <f>VLOOKUP($B158,DataRaw!$C$2:$G$260,2,FALSE)</f>
        <v>486</v>
      </c>
      <c r="E158" s="30">
        <f>VLOOKUP($B158,DataRaw!$C$2:$G$260,3,FALSE)</f>
        <v>408354.492220102</v>
      </c>
      <c r="F158" s="31">
        <f t="shared" si="22"/>
        <v>840.2355806997983</v>
      </c>
      <c r="G158" s="30">
        <f>VLOOKUP($B158,DataRaw!$C$2:$G$260,4,FALSE)</f>
        <v>189</v>
      </c>
      <c r="H158" s="30">
        <f>VLOOKUP($B158,DataRaw!$C$2:$G$260,5,FALSE)</f>
        <v>90789.6950454523</v>
      </c>
      <c r="I158" s="31">
        <f t="shared" si="23"/>
        <v>480.36875685424496</v>
      </c>
      <c r="J158" s="34">
        <f t="shared" si="21"/>
        <v>0.6893617021276596</v>
      </c>
      <c r="K158" s="60"/>
    </row>
    <row r="159" spans="2:11" ht="12.75">
      <c r="B159" s="59" t="s">
        <v>116</v>
      </c>
      <c r="C159" s="30">
        <f>VLOOKUP($B159,Decl!$B$1:$D$263,3,FALSE)</f>
        <v>1375</v>
      </c>
      <c r="D159" s="30">
        <f>VLOOKUP($B159,DataRaw!$C$2:$G$260,2,FALSE)</f>
        <v>991</v>
      </c>
      <c r="E159" s="30">
        <f>VLOOKUP($B159,DataRaw!$C$2:$G$260,3,FALSE)</f>
        <v>1250805.68055415</v>
      </c>
      <c r="F159" s="31">
        <f t="shared" si="22"/>
        <v>1262.165167057669</v>
      </c>
      <c r="G159" s="30">
        <f>VLOOKUP($B159,DataRaw!$C$2:$G$260,4,FALSE)</f>
        <v>427</v>
      </c>
      <c r="H159" s="30">
        <f>VLOOKUP($B159,DataRaw!$C$2:$G$260,5,FALSE)</f>
        <v>293011.568111438</v>
      </c>
      <c r="I159" s="31">
        <f t="shared" si="23"/>
        <v>686.2097613851007</v>
      </c>
      <c r="J159" s="34">
        <f t="shared" si="21"/>
        <v>0.7207272727272728</v>
      </c>
      <c r="K159" s="60"/>
    </row>
    <row r="160" spans="2:11" ht="12.75">
      <c r="B160" s="59" t="s">
        <v>117</v>
      </c>
      <c r="C160" s="30">
        <f>VLOOKUP($B160,Decl!$B$1:$D$263,3,FALSE)</f>
        <v>1157</v>
      </c>
      <c r="D160" s="30">
        <f>VLOOKUP($B160,DataRaw!$C$2:$G$260,2,FALSE)</f>
        <v>619</v>
      </c>
      <c r="E160" s="30">
        <f>VLOOKUP($B160,DataRaw!$C$2:$G$260,3,FALSE)</f>
        <v>1626427.72949022</v>
      </c>
      <c r="F160" s="31">
        <f t="shared" si="22"/>
        <v>2627.508448287916</v>
      </c>
      <c r="G160" s="30">
        <f>VLOOKUP($B160,DataRaw!$C$2:$G$260,4,FALSE)</f>
        <v>193</v>
      </c>
      <c r="H160" s="30">
        <f>VLOOKUP($B160,DataRaw!$C$2:$G$260,5,FALSE)</f>
        <v>110122.218144681</v>
      </c>
      <c r="I160" s="31">
        <f t="shared" si="23"/>
        <v>570.5814411641503</v>
      </c>
      <c r="J160" s="34">
        <f t="shared" si="21"/>
        <v>0.5350043215211755</v>
      </c>
      <c r="K160" s="60"/>
    </row>
    <row r="161" spans="2:11" ht="12.75">
      <c r="B161" s="59" t="s">
        <v>118</v>
      </c>
      <c r="C161" s="30">
        <f>VLOOKUP($B161,Decl!$B$1:$D$263,3,FALSE)</f>
        <v>221</v>
      </c>
      <c r="D161" s="30">
        <f>VLOOKUP($B161,DataRaw!$C$2:$G$260,2,FALSE)</f>
        <v>159</v>
      </c>
      <c r="E161" s="30">
        <f>VLOOKUP($B161,DataRaw!$C$2:$G$260,3,FALSE)</f>
        <v>170161.865608253</v>
      </c>
      <c r="F161" s="31">
        <f t="shared" si="22"/>
        <v>1070.200412630522</v>
      </c>
      <c r="G161" s="30">
        <f>VLOOKUP($B161,DataRaw!$C$2:$G$260,4,FALSE)</f>
        <v>41</v>
      </c>
      <c r="H161" s="30">
        <f>VLOOKUP($B161,DataRaw!$C$2:$G$260,5,FALSE)</f>
        <v>12136.1610956907</v>
      </c>
      <c r="I161" s="31">
        <f t="shared" si="23"/>
        <v>296.0039291631878</v>
      </c>
      <c r="J161" s="34">
        <f t="shared" si="21"/>
        <v>0.7194570135746606</v>
      </c>
      <c r="K161" s="60"/>
    </row>
    <row r="162" spans="2:11" ht="12.75">
      <c r="B162" s="61" t="s">
        <v>119</v>
      </c>
      <c r="C162" s="52">
        <f>VLOOKUP($B162,Decl!$B$1:$D$263,3,FALSE)</f>
        <v>509</v>
      </c>
      <c r="D162" s="52">
        <f>VLOOKUP($B162,DataRaw!$C$2:$G$260,2,FALSE)</f>
        <v>401</v>
      </c>
      <c r="E162" s="52">
        <f>VLOOKUP($B162,DataRaw!$C$2:$G$260,3,FALSE)</f>
        <v>444139.557167817</v>
      </c>
      <c r="F162" s="32">
        <f t="shared" si="22"/>
        <v>1107.579943061888</v>
      </c>
      <c r="G162" s="52">
        <f>VLOOKUP($B162,DataRaw!$C$2:$G$260,4,FALSE)</f>
        <v>172</v>
      </c>
      <c r="H162" s="52">
        <f>VLOOKUP($B162,DataRaw!$C$2:$G$260,5,FALSE)</f>
        <v>81853.0852198408</v>
      </c>
      <c r="I162" s="32">
        <f t="shared" si="23"/>
        <v>475.8900303479116</v>
      </c>
      <c r="J162" s="53">
        <f t="shared" si="21"/>
        <v>0.787819253438114</v>
      </c>
      <c r="K162" s="58"/>
    </row>
    <row r="163" spans="2:11" ht="12.75" thickBot="1">
      <c r="B163" s="62" t="s">
        <v>266</v>
      </c>
      <c r="C163" s="47">
        <f>SUM(C153:C162)</f>
        <v>6713</v>
      </c>
      <c r="D163" s="47">
        <f>SUM(D153:D162)</f>
        <v>4571</v>
      </c>
      <c r="E163" s="47">
        <f>SUM(E153:E162)</f>
        <v>6068841.057621136</v>
      </c>
      <c r="F163" s="48">
        <f>E163/D163</f>
        <v>1327.6834516782185</v>
      </c>
      <c r="G163" s="47">
        <f>SUM(G153:G162)</f>
        <v>1566</v>
      </c>
      <c r="H163" s="47">
        <f>SUM(H153:H162)</f>
        <v>826358.5821525076</v>
      </c>
      <c r="I163" s="48">
        <f>IF(G163&gt;0,H163/G163,"")</f>
        <v>527.6874726388937</v>
      </c>
      <c r="J163" s="49">
        <f t="shared" si="21"/>
        <v>0.6809176225234619</v>
      </c>
      <c r="K163" s="50"/>
    </row>
    <row r="164" spans="2:10" ht="12.75" thickBot="1">
      <c r="B164" s="33"/>
      <c r="C164" s="30"/>
      <c r="D164" s="30"/>
      <c r="E164" s="30"/>
      <c r="F164" s="31"/>
      <c r="G164" s="30"/>
      <c r="H164" s="30"/>
      <c r="I164" s="31"/>
      <c r="J164" s="34"/>
    </row>
    <row r="165" spans="2:11" ht="24" customHeight="1">
      <c r="B165" s="66" t="s">
        <v>260</v>
      </c>
      <c r="C165" s="67"/>
      <c r="D165" s="67"/>
      <c r="E165" s="67"/>
      <c r="F165" s="67"/>
      <c r="G165" s="67"/>
      <c r="H165" s="67"/>
      <c r="I165" s="67"/>
      <c r="J165" s="67"/>
      <c r="K165" s="68"/>
    </row>
    <row r="166" spans="2:11" ht="64.5">
      <c r="B166" s="57" t="s">
        <v>0</v>
      </c>
      <c r="C166" s="41" t="s">
        <v>563</v>
      </c>
      <c r="D166" s="42" t="s">
        <v>564</v>
      </c>
      <c r="E166" s="42" t="s">
        <v>595</v>
      </c>
      <c r="F166" s="42" t="s">
        <v>596</v>
      </c>
      <c r="G166" s="42" t="s">
        <v>568</v>
      </c>
      <c r="H166" s="42" t="s">
        <v>565</v>
      </c>
      <c r="I166" s="42" t="s">
        <v>566</v>
      </c>
      <c r="J166" s="42" t="s">
        <v>591</v>
      </c>
      <c r="K166" s="58"/>
    </row>
    <row r="167" spans="2:11" ht="12.75">
      <c r="B167" s="59" t="s">
        <v>120</v>
      </c>
      <c r="C167" s="30">
        <f>VLOOKUP($B167,Decl!$B$1:$D$263,3,FALSE)</f>
        <v>722</v>
      </c>
      <c r="D167" s="30">
        <f>VLOOKUP($B167,DataRaw!$C$2:$G$260,2,FALSE)</f>
        <v>516</v>
      </c>
      <c r="E167" s="30">
        <f>VLOOKUP($B167,DataRaw!$C$2:$G$260,3,FALSE)</f>
        <v>562146.201451902</v>
      </c>
      <c r="F167" s="31">
        <f>E167/D167</f>
        <v>1089.4306229688025</v>
      </c>
      <c r="G167" s="30">
        <f>VLOOKUP($B167,DataRaw!$C$2:$G$260,4,FALSE)</f>
        <v>225</v>
      </c>
      <c r="H167" s="30">
        <f>VLOOKUP($B167,DataRaw!$C$2:$G$260,5,FALSE)</f>
        <v>143684.389797792</v>
      </c>
      <c r="I167" s="31">
        <f>IF(G167&gt;0,H167/G167,"")</f>
        <v>638.5972879901867</v>
      </c>
      <c r="J167" s="34">
        <f aca="true" t="shared" si="24" ref="J167:J185">D167/C167</f>
        <v>0.7146814404432132</v>
      </c>
      <c r="K167" s="60"/>
    </row>
    <row r="168" spans="2:11" ht="12.75">
      <c r="B168" s="59" t="s">
        <v>121</v>
      </c>
      <c r="C168" s="30">
        <f>VLOOKUP($B168,Decl!$B$1:$D$263,3,FALSE)</f>
        <v>407</v>
      </c>
      <c r="D168" s="30">
        <f>VLOOKUP($B168,DataRaw!$C$2:$G$260,2,FALSE)</f>
        <v>284</v>
      </c>
      <c r="E168" s="30">
        <f>VLOOKUP($B168,DataRaw!$C$2:$G$260,3,FALSE)</f>
        <v>247222.877096667</v>
      </c>
      <c r="F168" s="31">
        <f aca="true" t="shared" si="25" ref="F168:F184">E168/D168</f>
        <v>870.5030883685458</v>
      </c>
      <c r="G168" s="30">
        <f>VLOOKUP($B168,DataRaw!$C$2:$G$260,4,FALSE)</f>
        <v>113</v>
      </c>
      <c r="H168" s="30">
        <f>VLOOKUP($B168,DataRaw!$C$2:$G$260,5,FALSE)</f>
        <v>57486.3703648735</v>
      </c>
      <c r="I168" s="31">
        <f aca="true" t="shared" si="26" ref="I168:I184">IF(G168&gt;0,H168/G168,"")</f>
        <v>508.7289412820664</v>
      </c>
      <c r="J168" s="34">
        <f t="shared" si="24"/>
        <v>0.6977886977886978</v>
      </c>
      <c r="K168" s="60"/>
    </row>
    <row r="169" spans="2:11" ht="12.75">
      <c r="B169" s="59" t="s">
        <v>122</v>
      </c>
      <c r="C169" s="30">
        <f>VLOOKUP($B169,Decl!$B$1:$D$263,3,FALSE)</f>
        <v>415</v>
      </c>
      <c r="D169" s="30">
        <f>VLOOKUP($B169,DataRaw!$C$2:$G$260,2,FALSE)</f>
        <v>278</v>
      </c>
      <c r="E169" s="30">
        <f>VLOOKUP($B169,DataRaw!$C$2:$G$260,3,FALSE)</f>
        <v>347852.793417597</v>
      </c>
      <c r="F169" s="31">
        <f t="shared" si="25"/>
        <v>1251.269041070493</v>
      </c>
      <c r="G169" s="30">
        <f>VLOOKUP($B169,DataRaw!$C$2:$G$260,4,FALSE)</f>
        <v>76</v>
      </c>
      <c r="H169" s="30">
        <f>VLOOKUP($B169,DataRaw!$C$2:$G$260,5,FALSE)</f>
        <v>30125.7342981243</v>
      </c>
      <c r="I169" s="31">
        <f t="shared" si="26"/>
        <v>396.3912407647934</v>
      </c>
      <c r="J169" s="34">
        <f t="shared" si="24"/>
        <v>0.6698795180722892</v>
      </c>
      <c r="K169" s="60"/>
    </row>
    <row r="170" spans="2:11" ht="12.75">
      <c r="B170" s="59" t="s">
        <v>123</v>
      </c>
      <c r="C170" s="30">
        <f>VLOOKUP($B170,Decl!$B$1:$D$263,3,FALSE)</f>
        <v>381</v>
      </c>
      <c r="D170" s="30">
        <f>VLOOKUP($B170,DataRaw!$C$2:$G$260,2,FALSE)</f>
        <v>283</v>
      </c>
      <c r="E170" s="30">
        <f>VLOOKUP($B170,DataRaw!$C$2:$G$260,3,FALSE)</f>
        <v>279411.2</v>
      </c>
      <c r="F170" s="31">
        <f t="shared" si="25"/>
        <v>987.3187279151944</v>
      </c>
      <c r="G170" s="30">
        <f>VLOOKUP($B170,DataRaw!$C$2:$G$260,4,FALSE)</f>
        <v>109</v>
      </c>
      <c r="H170" s="30">
        <f>VLOOKUP($B170,DataRaw!$C$2:$G$260,5,FALSE)</f>
        <v>41091.6525</v>
      </c>
      <c r="I170" s="31">
        <f t="shared" si="26"/>
        <v>376.9876376146789</v>
      </c>
      <c r="J170" s="34">
        <f t="shared" si="24"/>
        <v>0.7427821522309711</v>
      </c>
      <c r="K170" s="60"/>
    </row>
    <row r="171" spans="2:11" ht="12.75">
      <c r="B171" s="59" t="s">
        <v>124</v>
      </c>
      <c r="C171" s="30">
        <f>VLOOKUP($B171,Decl!$B$1:$D$263,3,FALSE)</f>
        <v>440</v>
      </c>
      <c r="D171" s="30">
        <f>VLOOKUP($B171,DataRaw!$C$2:$G$260,2,FALSE)</f>
        <v>322</v>
      </c>
      <c r="E171" s="30">
        <f>VLOOKUP($B171,DataRaw!$C$2:$G$260,3,FALSE)</f>
        <v>333953.782047512</v>
      </c>
      <c r="F171" s="31">
        <f t="shared" si="25"/>
        <v>1037.1235467314038</v>
      </c>
      <c r="G171" s="30">
        <f>VLOOKUP($B171,DataRaw!$C$2:$G$260,4,FALSE)</f>
        <v>135</v>
      </c>
      <c r="H171" s="30">
        <f>VLOOKUP($B171,DataRaw!$C$2:$G$260,5,FALSE)</f>
        <v>65836.7455040789</v>
      </c>
      <c r="I171" s="31">
        <f t="shared" si="26"/>
        <v>487.6795963265104</v>
      </c>
      <c r="J171" s="34">
        <f t="shared" si="24"/>
        <v>0.7318181818181818</v>
      </c>
      <c r="K171" s="60"/>
    </row>
    <row r="172" spans="2:11" ht="12.75">
      <c r="B172" s="59" t="s">
        <v>125</v>
      </c>
      <c r="C172" s="30">
        <f>VLOOKUP($B172,Decl!$B$1:$D$263,3,FALSE)</f>
        <v>295</v>
      </c>
      <c r="D172" s="30">
        <f>VLOOKUP($B172,DataRaw!$C$2:$G$260,2,FALSE)</f>
        <v>213</v>
      </c>
      <c r="E172" s="30">
        <f>VLOOKUP($B172,DataRaw!$C$2:$G$260,3,FALSE)</f>
        <v>344493.39140532</v>
      </c>
      <c r="F172" s="31">
        <f t="shared" si="25"/>
        <v>1617.3398657526761</v>
      </c>
      <c r="G172" s="30">
        <f>VLOOKUP($B172,DataRaw!$C$2:$G$260,4,FALSE)</f>
        <v>70</v>
      </c>
      <c r="H172" s="30">
        <f>VLOOKUP($B172,DataRaw!$C$2:$G$260,5,FALSE)</f>
        <v>23452.3126678515</v>
      </c>
      <c r="I172" s="31">
        <f t="shared" si="26"/>
        <v>335.03303811216426</v>
      </c>
      <c r="J172" s="34">
        <f t="shared" si="24"/>
        <v>0.7220338983050848</v>
      </c>
      <c r="K172" s="60"/>
    </row>
    <row r="173" spans="2:11" ht="12.75">
      <c r="B173" s="59" t="s">
        <v>126</v>
      </c>
      <c r="C173" s="30">
        <f>VLOOKUP($B173,Decl!$B$1:$D$263,3,FALSE)</f>
        <v>576</v>
      </c>
      <c r="D173" s="30">
        <f>VLOOKUP($B173,DataRaw!$C$2:$G$260,2,FALSE)</f>
        <v>417</v>
      </c>
      <c r="E173" s="30">
        <f>VLOOKUP($B173,DataRaw!$C$2:$G$260,3,FALSE)</f>
        <v>419706.264349613</v>
      </c>
      <c r="F173" s="31">
        <f t="shared" si="25"/>
        <v>1006.4898425650191</v>
      </c>
      <c r="G173" s="30">
        <f>VLOOKUP($B173,DataRaw!$C$2:$G$260,4,FALSE)</f>
        <v>123</v>
      </c>
      <c r="H173" s="30">
        <f>VLOOKUP($B173,DataRaw!$C$2:$G$260,5,FALSE)</f>
        <v>47234.401435709</v>
      </c>
      <c r="I173" s="31">
        <f t="shared" si="26"/>
        <v>384.01952386755283</v>
      </c>
      <c r="J173" s="34">
        <f t="shared" si="24"/>
        <v>0.7239583333333334</v>
      </c>
      <c r="K173" s="60"/>
    </row>
    <row r="174" spans="2:11" ht="12.75">
      <c r="B174" s="59" t="s">
        <v>127</v>
      </c>
      <c r="C174" s="30">
        <f>VLOOKUP($B174,Decl!$B$1:$D$263,3,FALSE)</f>
        <v>389</v>
      </c>
      <c r="D174" s="30">
        <f>VLOOKUP($B174,DataRaw!$C$2:$G$260,2,FALSE)</f>
        <v>295</v>
      </c>
      <c r="E174" s="30">
        <f>VLOOKUP($B174,DataRaw!$C$2:$G$260,3,FALSE)</f>
        <v>294852.315916238</v>
      </c>
      <c r="F174" s="31">
        <f t="shared" si="25"/>
        <v>999.4993759872475</v>
      </c>
      <c r="G174" s="30">
        <f>VLOOKUP($B174,DataRaw!$C$2:$G$260,4,FALSE)</f>
        <v>77</v>
      </c>
      <c r="H174" s="30">
        <f>VLOOKUP($B174,DataRaw!$C$2:$G$260,5,FALSE)</f>
        <v>26040.3403101635</v>
      </c>
      <c r="I174" s="31">
        <f t="shared" si="26"/>
        <v>338.1862377943312</v>
      </c>
      <c r="J174" s="34">
        <f t="shared" si="24"/>
        <v>0.7583547557840618</v>
      </c>
      <c r="K174" s="60"/>
    </row>
    <row r="175" spans="2:11" ht="12.75">
      <c r="B175" s="59" t="s">
        <v>128</v>
      </c>
      <c r="C175" s="30">
        <f>VLOOKUP($B175,Decl!$B$1:$D$263,3,FALSE)</f>
        <v>1179</v>
      </c>
      <c r="D175" s="30">
        <f>VLOOKUP($B175,DataRaw!$C$2:$G$260,2,FALSE)</f>
        <v>773</v>
      </c>
      <c r="E175" s="30">
        <f>VLOOKUP($B175,DataRaw!$C$2:$G$260,3,FALSE)</f>
        <v>776044.435957623</v>
      </c>
      <c r="F175" s="31">
        <f t="shared" si="25"/>
        <v>1003.9384682504825</v>
      </c>
      <c r="G175" s="30">
        <f>VLOOKUP($B175,DataRaw!$C$2:$G$260,4,FALSE)</f>
        <v>347</v>
      </c>
      <c r="H175" s="30">
        <f>VLOOKUP($B175,DataRaw!$C$2:$G$260,5,FALSE)</f>
        <v>267144.921082611</v>
      </c>
      <c r="I175" s="31">
        <f t="shared" si="26"/>
        <v>769.8700895752479</v>
      </c>
      <c r="J175" s="34">
        <f t="shared" si="24"/>
        <v>0.6556403731976251</v>
      </c>
      <c r="K175" s="60"/>
    </row>
    <row r="176" spans="2:11" ht="12.75">
      <c r="B176" s="59" t="s">
        <v>129</v>
      </c>
      <c r="C176" s="30">
        <f>VLOOKUP($B176,Decl!$B$1:$D$263,3,FALSE)</f>
        <v>383</v>
      </c>
      <c r="D176" s="30">
        <f>VLOOKUP($B176,DataRaw!$C$2:$G$260,2,FALSE)</f>
        <v>245</v>
      </c>
      <c r="E176" s="30">
        <f>VLOOKUP($B176,DataRaw!$C$2:$G$260,3,FALSE)</f>
        <v>409735.853560974</v>
      </c>
      <c r="F176" s="31">
        <f t="shared" si="25"/>
        <v>1672.3912390243836</v>
      </c>
      <c r="G176" s="30">
        <f>VLOOKUP($B176,DataRaw!$C$2:$G$260,4,FALSE)</f>
        <v>93</v>
      </c>
      <c r="H176" s="30">
        <f>VLOOKUP($B176,DataRaw!$C$2:$G$260,5,FALSE)</f>
        <v>62157.162154069</v>
      </c>
      <c r="I176" s="31">
        <f t="shared" si="26"/>
        <v>668.3565823018172</v>
      </c>
      <c r="J176" s="34">
        <f t="shared" si="24"/>
        <v>0.639686684073107</v>
      </c>
      <c r="K176" s="60"/>
    </row>
    <row r="177" spans="2:11" ht="12.75">
      <c r="B177" s="59" t="s">
        <v>130</v>
      </c>
      <c r="C177" s="30">
        <f>VLOOKUP($B177,Decl!$B$1:$D$263,3,FALSE)</f>
        <v>913</v>
      </c>
      <c r="D177" s="30">
        <f>VLOOKUP($B177,DataRaw!$C$2:$G$260,2,FALSE)</f>
        <v>599</v>
      </c>
      <c r="E177" s="30">
        <f>VLOOKUP($B177,DataRaw!$C$2:$G$260,3,FALSE)</f>
        <v>1111409.42044323</v>
      </c>
      <c r="F177" s="31">
        <f t="shared" si="25"/>
        <v>1855.4414364661604</v>
      </c>
      <c r="G177" s="30">
        <f>VLOOKUP($B177,DataRaw!$C$2:$G$260,4,FALSE)</f>
        <v>238</v>
      </c>
      <c r="H177" s="30">
        <f>VLOOKUP($B177,DataRaw!$C$2:$G$260,5,FALSE)</f>
        <v>142530.826156273</v>
      </c>
      <c r="I177" s="31">
        <f t="shared" si="26"/>
        <v>598.8690174633319</v>
      </c>
      <c r="J177" s="34">
        <f t="shared" si="24"/>
        <v>0.656078860898138</v>
      </c>
      <c r="K177" s="60"/>
    </row>
    <row r="178" spans="2:11" ht="12.75">
      <c r="B178" s="59" t="s">
        <v>131</v>
      </c>
      <c r="C178" s="30">
        <f>VLOOKUP($B178,Decl!$B$1:$D$263,3,FALSE)</f>
        <v>389</v>
      </c>
      <c r="D178" s="30">
        <f>VLOOKUP($B178,DataRaw!$C$2:$G$260,2,FALSE)</f>
        <v>284</v>
      </c>
      <c r="E178" s="30">
        <f>VLOOKUP($B178,DataRaw!$C$2:$G$260,3,FALSE)</f>
        <v>219273.952973128</v>
      </c>
      <c r="F178" s="31">
        <f t="shared" si="25"/>
        <v>772.0913837081972</v>
      </c>
      <c r="G178" s="30">
        <f>VLOOKUP($B178,DataRaw!$C$2:$G$260,4,FALSE)</f>
        <v>117</v>
      </c>
      <c r="H178" s="30">
        <f>VLOOKUP($B178,DataRaw!$C$2:$G$260,5,FALSE)</f>
        <v>48463.0827421904</v>
      </c>
      <c r="I178" s="31">
        <f t="shared" si="26"/>
        <v>414.2143824118838</v>
      </c>
      <c r="J178" s="34">
        <f t="shared" si="24"/>
        <v>0.7300771208226221</v>
      </c>
      <c r="K178" s="60"/>
    </row>
    <row r="179" spans="2:11" ht="12.75">
      <c r="B179" s="59" t="s">
        <v>132</v>
      </c>
      <c r="C179" s="30">
        <f>VLOOKUP($B179,Decl!$B$1:$D$263,3,FALSE)</f>
        <v>447</v>
      </c>
      <c r="D179" s="30">
        <f>VLOOKUP($B179,DataRaw!$C$2:$G$260,2,FALSE)</f>
        <v>326</v>
      </c>
      <c r="E179" s="30">
        <f>VLOOKUP($B179,DataRaw!$C$2:$G$260,3,FALSE)</f>
        <v>420266.112419104</v>
      </c>
      <c r="F179" s="31">
        <f t="shared" si="25"/>
        <v>1289.1598540463315</v>
      </c>
      <c r="G179" s="30">
        <f>VLOOKUP($B179,DataRaw!$C$2:$G$260,4,FALSE)</f>
        <v>132</v>
      </c>
      <c r="H179" s="30">
        <f>VLOOKUP($B179,DataRaw!$C$2:$G$260,5,FALSE)</f>
        <v>87764.6189727404</v>
      </c>
      <c r="I179" s="31">
        <f t="shared" si="26"/>
        <v>664.8834770662152</v>
      </c>
      <c r="J179" s="34">
        <f t="shared" si="24"/>
        <v>0.7293064876957495</v>
      </c>
      <c r="K179" s="60"/>
    </row>
    <row r="180" spans="2:11" ht="12.75">
      <c r="B180" s="59" t="s">
        <v>133</v>
      </c>
      <c r="C180" s="30">
        <f>VLOOKUP($B180,Decl!$B$1:$D$263,3,FALSE)</f>
        <v>226</v>
      </c>
      <c r="D180" s="30">
        <f>VLOOKUP($B180,DataRaw!$C$2:$G$260,2,FALSE)</f>
        <v>163</v>
      </c>
      <c r="E180" s="30">
        <f>VLOOKUP($B180,DataRaw!$C$2:$G$260,3,FALSE)</f>
        <v>198749.660751118</v>
      </c>
      <c r="F180" s="31">
        <f t="shared" si="25"/>
        <v>1219.3230720927486</v>
      </c>
      <c r="G180" s="30">
        <f>VLOOKUP($B180,DataRaw!$C$2:$G$260,4,FALSE)</f>
        <v>92</v>
      </c>
      <c r="H180" s="30">
        <f>VLOOKUP($B180,DataRaw!$C$2:$G$260,5,FALSE)</f>
        <v>60355.1605910016</v>
      </c>
      <c r="I180" s="31">
        <f t="shared" si="26"/>
        <v>656.0343542500174</v>
      </c>
      <c r="J180" s="34">
        <f t="shared" si="24"/>
        <v>0.7212389380530974</v>
      </c>
      <c r="K180" s="60"/>
    </row>
    <row r="181" spans="2:11" ht="12.75">
      <c r="B181" s="59" t="s">
        <v>134</v>
      </c>
      <c r="C181" s="30">
        <f>VLOOKUP($B181,Decl!$B$1:$D$263,3,FALSE)</f>
        <v>354</v>
      </c>
      <c r="D181" s="30">
        <f>VLOOKUP($B181,DataRaw!$C$2:$G$260,2,FALSE)</f>
        <v>268</v>
      </c>
      <c r="E181" s="30">
        <f>VLOOKUP($B181,DataRaw!$C$2:$G$260,3,FALSE)</f>
        <v>259220.654361701</v>
      </c>
      <c r="F181" s="31">
        <f t="shared" si="25"/>
        <v>967.2412476182873</v>
      </c>
      <c r="G181" s="30">
        <f>VLOOKUP($B181,DataRaw!$C$2:$G$260,4,FALSE)</f>
        <v>71</v>
      </c>
      <c r="H181" s="30">
        <f>VLOOKUP($B181,DataRaw!$C$2:$G$260,5,FALSE)</f>
        <v>25685.1650496769</v>
      </c>
      <c r="I181" s="31">
        <f t="shared" si="26"/>
        <v>361.7628880236183</v>
      </c>
      <c r="J181" s="34">
        <f t="shared" si="24"/>
        <v>0.7570621468926554</v>
      </c>
      <c r="K181" s="60"/>
    </row>
    <row r="182" spans="2:11" ht="12.75">
      <c r="B182" s="59" t="s">
        <v>135</v>
      </c>
      <c r="C182" s="30">
        <f>VLOOKUP($B182,Decl!$B$1:$D$263,3,FALSE)</f>
        <v>85</v>
      </c>
      <c r="D182" s="30">
        <f>VLOOKUP($B182,DataRaw!$C$2:$G$260,2,FALSE)</f>
        <v>64</v>
      </c>
      <c r="E182" s="30">
        <f>VLOOKUP($B182,DataRaw!$C$2:$G$260,3,FALSE)</f>
        <v>54738.5337917711</v>
      </c>
      <c r="F182" s="31">
        <f t="shared" si="25"/>
        <v>855.2895904964234</v>
      </c>
      <c r="G182" s="30">
        <f>VLOOKUP($B182,DataRaw!$C$2:$G$260,4,FALSE)</f>
        <v>38</v>
      </c>
      <c r="H182" s="30">
        <f>VLOOKUP($B182,DataRaw!$C$2:$G$260,5,FALSE)</f>
        <v>31969.2897185134</v>
      </c>
      <c r="I182" s="31">
        <f t="shared" si="26"/>
        <v>841.2970978556158</v>
      </c>
      <c r="J182" s="34">
        <f t="shared" si="24"/>
        <v>0.7529411764705882</v>
      </c>
      <c r="K182" s="60"/>
    </row>
    <row r="183" spans="2:11" ht="12.75">
      <c r="B183" s="59" t="s">
        <v>136</v>
      </c>
      <c r="C183" s="30">
        <f>VLOOKUP($B183,Decl!$B$1:$D$263,3,FALSE)</f>
        <v>197</v>
      </c>
      <c r="D183" s="30">
        <f>VLOOKUP($B183,DataRaw!$C$2:$G$260,2,FALSE)</f>
        <v>142</v>
      </c>
      <c r="E183" s="30">
        <f>VLOOKUP($B183,DataRaw!$C$2:$G$260,3,FALSE)</f>
        <v>196434.54777452</v>
      </c>
      <c r="F183" s="31">
        <f t="shared" si="25"/>
        <v>1383.3418857360564</v>
      </c>
      <c r="G183" s="30">
        <f>VLOOKUP($B183,DataRaw!$C$2:$G$260,4,FALSE)</f>
        <v>67</v>
      </c>
      <c r="H183" s="30">
        <f>VLOOKUP($B183,DataRaw!$C$2:$G$260,5,FALSE)</f>
        <v>46816.5630447818</v>
      </c>
      <c r="I183" s="31">
        <f t="shared" si="26"/>
        <v>698.754672310176</v>
      </c>
      <c r="J183" s="34">
        <f t="shared" si="24"/>
        <v>0.7208121827411168</v>
      </c>
      <c r="K183" s="60"/>
    </row>
    <row r="184" spans="2:11" ht="12.75">
      <c r="B184" s="61" t="s">
        <v>137</v>
      </c>
      <c r="C184" s="52">
        <f>VLOOKUP($B184,Decl!$B$1:$D$263,3,FALSE)</f>
        <v>1043</v>
      </c>
      <c r="D184" s="52">
        <f>VLOOKUP($B184,DataRaw!$C$2:$G$260,2,FALSE)</f>
        <v>710</v>
      </c>
      <c r="E184" s="52">
        <f>VLOOKUP($B184,DataRaw!$C$2:$G$260,3,FALSE)</f>
        <v>580787.079457723</v>
      </c>
      <c r="F184" s="32">
        <f t="shared" si="25"/>
        <v>818.0099710672155</v>
      </c>
      <c r="G184" s="52">
        <f>VLOOKUP($B184,DataRaw!$C$2:$G$260,4,FALSE)</f>
        <v>133</v>
      </c>
      <c r="H184" s="52">
        <f>VLOOKUP($B184,DataRaw!$C$2:$G$260,5,FALSE)</f>
        <v>42362.0294251205</v>
      </c>
      <c r="I184" s="32">
        <f t="shared" si="26"/>
        <v>318.51149943699625</v>
      </c>
      <c r="J184" s="53">
        <f t="shared" si="24"/>
        <v>0.6807286673058485</v>
      </c>
      <c r="K184" s="58"/>
    </row>
    <row r="185" spans="2:11" ht="12.75" thickBot="1">
      <c r="B185" s="62" t="s">
        <v>266</v>
      </c>
      <c r="C185" s="47">
        <f>SUM(C167:C184)</f>
        <v>8841</v>
      </c>
      <c r="D185" s="47">
        <f>SUM(D167:D184)</f>
        <v>6182</v>
      </c>
      <c r="E185" s="47">
        <f>SUM(E167:E184)</f>
        <v>7056299.077175741</v>
      </c>
      <c r="F185" s="48">
        <f>E185/D185</f>
        <v>1141.4265734674443</v>
      </c>
      <c r="G185" s="47">
        <f>SUM(G167:G184)</f>
        <v>2256</v>
      </c>
      <c r="H185" s="47">
        <f>SUM(H167:H184)</f>
        <v>1250200.7658155705</v>
      </c>
      <c r="I185" s="48">
        <f>IF(G185&gt;0,H185/G185,"")</f>
        <v>554.1670061239231</v>
      </c>
      <c r="J185" s="49">
        <f t="shared" si="24"/>
        <v>0.6992421671756589</v>
      </c>
      <c r="K185" s="50"/>
    </row>
    <row r="186" spans="2:10" ht="12.75" thickBot="1">
      <c r="B186" s="33"/>
      <c r="C186" s="30"/>
      <c r="D186" s="30"/>
      <c r="E186" s="30"/>
      <c r="F186" s="31"/>
      <c r="G186" s="30"/>
      <c r="H186" s="30"/>
      <c r="I186" s="31"/>
      <c r="J186" s="34"/>
    </row>
    <row r="187" spans="2:11" ht="24" customHeight="1">
      <c r="B187" s="66" t="s">
        <v>261</v>
      </c>
      <c r="C187" s="67"/>
      <c r="D187" s="67"/>
      <c r="E187" s="67"/>
      <c r="F187" s="67"/>
      <c r="G187" s="67"/>
      <c r="H187" s="67"/>
      <c r="I187" s="67"/>
      <c r="J187" s="67"/>
      <c r="K187" s="68"/>
    </row>
    <row r="188" spans="2:11" ht="64.5">
      <c r="B188" s="57" t="s">
        <v>0</v>
      </c>
      <c r="C188" s="41" t="s">
        <v>563</v>
      </c>
      <c r="D188" s="42" t="s">
        <v>564</v>
      </c>
      <c r="E188" s="42" t="s">
        <v>595</v>
      </c>
      <c r="F188" s="42" t="s">
        <v>596</v>
      </c>
      <c r="G188" s="42" t="s">
        <v>568</v>
      </c>
      <c r="H188" s="42" t="s">
        <v>565</v>
      </c>
      <c r="I188" s="42" t="s">
        <v>566</v>
      </c>
      <c r="J188" s="42" t="s">
        <v>591</v>
      </c>
      <c r="K188" s="58"/>
    </row>
    <row r="189" spans="2:11" ht="12.75">
      <c r="B189" s="59" t="s">
        <v>138</v>
      </c>
      <c r="C189" s="30">
        <f>VLOOKUP($B189,Decl!$B$1:$D$263,3,FALSE)</f>
        <v>310</v>
      </c>
      <c r="D189" s="30">
        <f>VLOOKUP($B189,DataRaw!$C$2:$G$260,2,FALSE)</f>
        <v>232</v>
      </c>
      <c r="E189" s="30">
        <f>VLOOKUP($B189,DataRaw!$C$2:$G$260,3,FALSE)</f>
        <v>259972.0287</v>
      </c>
      <c r="F189" s="31">
        <f>E189/D189</f>
        <v>1120.569089224138</v>
      </c>
      <c r="G189" s="30">
        <f>VLOOKUP($B189,DataRaw!$C$2:$G$260,4,FALSE)</f>
        <v>108</v>
      </c>
      <c r="H189" s="30">
        <f>VLOOKUP($B189,DataRaw!$C$2:$G$260,5,FALSE)</f>
        <v>44858.5283</v>
      </c>
      <c r="I189" s="31">
        <f>IF(G189&gt;0,H189/G189,"")</f>
        <v>415.3567435185185</v>
      </c>
      <c r="J189" s="34">
        <f aca="true" t="shared" si="27" ref="J189:J209">D189/C189</f>
        <v>0.7483870967741936</v>
      </c>
      <c r="K189" s="60"/>
    </row>
    <row r="190" spans="2:11" ht="12.75">
      <c r="B190" s="59" t="s">
        <v>139</v>
      </c>
      <c r="C190" s="30">
        <f>VLOOKUP($B190,Decl!$B$1:$D$263,3,FALSE)</f>
        <v>572</v>
      </c>
      <c r="D190" s="30">
        <f>VLOOKUP($B190,DataRaw!$C$2:$G$260,2,FALSE)</f>
        <v>409</v>
      </c>
      <c r="E190" s="30">
        <f>VLOOKUP($B190,DataRaw!$C$2:$G$260,3,FALSE)</f>
        <v>283541.77405013</v>
      </c>
      <c r="F190" s="31">
        <f aca="true" t="shared" si="28" ref="F190:F208">E190/D190</f>
        <v>693.2561712717114</v>
      </c>
      <c r="G190" s="30">
        <f>VLOOKUP($B190,DataRaw!$C$2:$G$260,4,FALSE)</f>
        <v>138</v>
      </c>
      <c r="H190" s="30">
        <f>VLOOKUP($B190,DataRaw!$C$2:$G$260,5,FALSE)</f>
        <v>73970.9199342228</v>
      </c>
      <c r="I190" s="31">
        <f aca="true" t="shared" si="29" ref="I190:I208">IF(G190&gt;0,H190/G190,"")</f>
        <v>536.0211589436434</v>
      </c>
      <c r="J190" s="34">
        <f t="shared" si="27"/>
        <v>0.715034965034965</v>
      </c>
      <c r="K190" s="60"/>
    </row>
    <row r="191" spans="2:11" ht="12.75">
      <c r="B191" s="59" t="s">
        <v>140</v>
      </c>
      <c r="C191" s="30">
        <f>VLOOKUP($B191,Decl!$B$1:$D$263,3,FALSE)</f>
        <v>314</v>
      </c>
      <c r="D191" s="30">
        <f>VLOOKUP($B191,DataRaw!$C$2:$G$260,2,FALSE)</f>
        <v>244</v>
      </c>
      <c r="E191" s="30">
        <f>VLOOKUP($B191,DataRaw!$C$2:$G$260,3,FALSE)</f>
        <v>206751.980103798</v>
      </c>
      <c r="F191" s="31">
        <f t="shared" si="28"/>
        <v>847.3441807532705</v>
      </c>
      <c r="G191" s="30">
        <f>VLOOKUP($B191,DataRaw!$C$2:$G$260,4,FALSE)</f>
        <v>100</v>
      </c>
      <c r="H191" s="30">
        <f>VLOOKUP($B191,DataRaw!$C$2:$G$260,5,FALSE)</f>
        <v>41522.9231150151</v>
      </c>
      <c r="I191" s="31">
        <f t="shared" si="29"/>
        <v>415.229231150151</v>
      </c>
      <c r="J191" s="34">
        <f t="shared" si="27"/>
        <v>0.7770700636942676</v>
      </c>
      <c r="K191" s="60"/>
    </row>
    <row r="192" spans="2:11" ht="12.75">
      <c r="B192" s="59" t="s">
        <v>141</v>
      </c>
      <c r="C192" s="30">
        <f>VLOOKUP($B192,Decl!$B$1:$D$263,3,FALSE)</f>
        <v>346</v>
      </c>
      <c r="D192" s="30">
        <f>VLOOKUP($B192,DataRaw!$C$2:$G$260,2,FALSE)</f>
        <v>240</v>
      </c>
      <c r="E192" s="30">
        <f>VLOOKUP($B192,DataRaw!$C$2:$G$260,3,FALSE)</f>
        <v>153894.412039459</v>
      </c>
      <c r="F192" s="31">
        <f t="shared" si="28"/>
        <v>641.2267168310792</v>
      </c>
      <c r="G192" s="30">
        <f>VLOOKUP($B192,DataRaw!$C$2:$G$260,4,FALSE)</f>
        <v>80</v>
      </c>
      <c r="H192" s="30">
        <f>VLOOKUP($B192,DataRaw!$C$2:$G$260,5,FALSE)</f>
        <v>29407.9463874173</v>
      </c>
      <c r="I192" s="31">
        <f t="shared" si="29"/>
        <v>367.59932984271626</v>
      </c>
      <c r="J192" s="34">
        <f t="shared" si="27"/>
        <v>0.6936416184971098</v>
      </c>
      <c r="K192" s="60"/>
    </row>
    <row r="193" spans="2:11" ht="12.75">
      <c r="B193" s="59" t="s">
        <v>142</v>
      </c>
      <c r="C193" s="30">
        <f>VLOOKUP($B193,Decl!$B$1:$D$263,3,FALSE)</f>
        <v>350</v>
      </c>
      <c r="D193" s="30">
        <f>VLOOKUP($B193,DataRaw!$C$2:$G$260,2,FALSE)</f>
        <v>247</v>
      </c>
      <c r="E193" s="30">
        <f>VLOOKUP($B193,DataRaw!$C$2:$G$260,3,FALSE)</f>
        <v>220034.02113285</v>
      </c>
      <c r="F193" s="31">
        <f t="shared" si="28"/>
        <v>890.8259964892712</v>
      </c>
      <c r="G193" s="30">
        <f>VLOOKUP($B193,DataRaw!$C$2:$G$260,4,FALSE)</f>
        <v>17</v>
      </c>
      <c r="H193" s="30">
        <f>VLOOKUP($B193,DataRaw!$C$2:$G$260,5,FALSE)</f>
        <v>901.909618253712</v>
      </c>
      <c r="I193" s="31">
        <f t="shared" si="29"/>
        <v>53.053506956100705</v>
      </c>
      <c r="J193" s="34">
        <f t="shared" si="27"/>
        <v>0.7057142857142857</v>
      </c>
      <c r="K193" s="60"/>
    </row>
    <row r="194" spans="2:11" ht="12.75">
      <c r="B194" s="59" t="s">
        <v>143</v>
      </c>
      <c r="C194" s="30">
        <f>VLOOKUP($B194,Decl!$B$1:$D$263,3,FALSE)</f>
        <v>366</v>
      </c>
      <c r="D194" s="30">
        <f>VLOOKUP($B194,DataRaw!$C$2:$G$260,2,FALSE)</f>
        <v>261</v>
      </c>
      <c r="E194" s="30">
        <f>VLOOKUP($B194,DataRaw!$C$2:$G$260,3,FALSE)</f>
        <v>359340.142353782</v>
      </c>
      <c r="F194" s="31">
        <f t="shared" si="28"/>
        <v>1376.7821546121916</v>
      </c>
      <c r="G194" s="30">
        <f>VLOOKUP($B194,DataRaw!$C$2:$G$260,4,FALSE)</f>
        <v>132</v>
      </c>
      <c r="H194" s="30">
        <f>VLOOKUP($B194,DataRaw!$C$2:$G$260,5,FALSE)</f>
        <v>57923.5420317079</v>
      </c>
      <c r="I194" s="31">
        <f t="shared" si="29"/>
        <v>438.81471236142346</v>
      </c>
      <c r="J194" s="34">
        <f t="shared" si="27"/>
        <v>0.7131147540983607</v>
      </c>
      <c r="K194" s="60"/>
    </row>
    <row r="195" spans="2:11" ht="12.75">
      <c r="B195" s="59" t="s">
        <v>144</v>
      </c>
      <c r="C195" s="30">
        <f>VLOOKUP($B195,Decl!$B$1:$D$263,3,FALSE)</f>
        <v>1485</v>
      </c>
      <c r="D195" s="30">
        <f>VLOOKUP($B195,DataRaw!$C$2:$G$260,2,FALSE)</f>
        <v>1021</v>
      </c>
      <c r="E195" s="30">
        <f>VLOOKUP($B195,DataRaw!$C$2:$G$260,3,FALSE)</f>
        <v>990090.596376658</v>
      </c>
      <c r="F195" s="31">
        <f t="shared" si="28"/>
        <v>969.7263431700861</v>
      </c>
      <c r="G195" s="30">
        <f>VLOOKUP($B195,DataRaw!$C$2:$G$260,4,FALSE)</f>
        <v>196</v>
      </c>
      <c r="H195" s="30">
        <f>VLOOKUP($B195,DataRaw!$C$2:$G$260,5,FALSE)</f>
        <v>58169.6574298048</v>
      </c>
      <c r="I195" s="31">
        <f t="shared" si="29"/>
        <v>296.7839664785959</v>
      </c>
      <c r="J195" s="34">
        <f t="shared" si="27"/>
        <v>0.6875420875420876</v>
      </c>
      <c r="K195" s="60"/>
    </row>
    <row r="196" spans="2:11" ht="12.75">
      <c r="B196" s="59" t="s">
        <v>145</v>
      </c>
      <c r="C196" s="30">
        <f>VLOOKUP($B196,Decl!$B$1:$D$263,3,FALSE)</f>
        <v>370</v>
      </c>
      <c r="D196" s="30">
        <f>VLOOKUP($B196,DataRaw!$C$2:$G$260,2,FALSE)</f>
        <v>271</v>
      </c>
      <c r="E196" s="30">
        <f>VLOOKUP($B196,DataRaw!$C$2:$G$260,3,FALSE)</f>
        <v>299602.545704417</v>
      </c>
      <c r="F196" s="31">
        <f t="shared" si="28"/>
        <v>1105.5444490937896</v>
      </c>
      <c r="G196" s="30">
        <f>VLOOKUP($B196,DataRaw!$C$2:$G$260,4,FALSE)</f>
        <v>100</v>
      </c>
      <c r="H196" s="30">
        <f>VLOOKUP($B196,DataRaw!$C$2:$G$260,5,FALSE)</f>
        <v>38671.2732236003</v>
      </c>
      <c r="I196" s="31">
        <f t="shared" si="29"/>
        <v>386.712732236003</v>
      </c>
      <c r="J196" s="34">
        <f t="shared" si="27"/>
        <v>0.7324324324324324</v>
      </c>
      <c r="K196" s="60"/>
    </row>
    <row r="197" spans="2:11" ht="12.75">
      <c r="B197" s="59" t="s">
        <v>146</v>
      </c>
      <c r="C197" s="30">
        <f>VLOOKUP($B197,Decl!$B$1:$D$263,3,FALSE)</f>
        <v>260</v>
      </c>
      <c r="D197" s="30">
        <f>VLOOKUP($B197,DataRaw!$C$2:$G$260,2,FALSE)</f>
        <v>177</v>
      </c>
      <c r="E197" s="30">
        <f>VLOOKUP($B197,DataRaw!$C$2:$G$260,3,FALSE)</f>
        <v>259858.815876093</v>
      </c>
      <c r="F197" s="31">
        <f t="shared" si="28"/>
        <v>1468.1289032547627</v>
      </c>
      <c r="G197" s="30">
        <f>VLOOKUP($B197,DataRaw!$C$2:$G$260,4,FALSE)</f>
        <v>79</v>
      </c>
      <c r="H197" s="30">
        <f>VLOOKUP($B197,DataRaw!$C$2:$G$260,5,FALSE)</f>
        <v>45155.2486627721</v>
      </c>
      <c r="I197" s="31">
        <f t="shared" si="29"/>
        <v>571.5854261110393</v>
      </c>
      <c r="J197" s="34">
        <f t="shared" si="27"/>
        <v>0.6807692307692308</v>
      </c>
      <c r="K197" s="60"/>
    </row>
    <row r="198" spans="2:11" ht="12.75">
      <c r="B198" s="59" t="s">
        <v>147</v>
      </c>
      <c r="C198" s="30">
        <f>VLOOKUP($B198,Decl!$B$1:$D$263,3,FALSE)</f>
        <v>226</v>
      </c>
      <c r="D198" s="30">
        <f>VLOOKUP($B198,DataRaw!$C$2:$G$260,2,FALSE)</f>
        <v>149</v>
      </c>
      <c r="E198" s="30">
        <f>VLOOKUP($B198,DataRaw!$C$2:$G$260,3,FALSE)</f>
        <v>78113.8290660403</v>
      </c>
      <c r="F198" s="31">
        <f t="shared" si="28"/>
        <v>524.2538863492638</v>
      </c>
      <c r="G198" s="30">
        <f>VLOOKUP($B198,DataRaw!$C$2:$G$260,4,FALSE)</f>
        <v>60</v>
      </c>
      <c r="H198" s="30">
        <f>VLOOKUP($B198,DataRaw!$C$2:$G$260,5,FALSE)</f>
        <v>19662.1239950634</v>
      </c>
      <c r="I198" s="31">
        <f t="shared" si="29"/>
        <v>327.70206658439</v>
      </c>
      <c r="J198" s="34">
        <f t="shared" si="27"/>
        <v>0.6592920353982301</v>
      </c>
      <c r="K198" s="60"/>
    </row>
    <row r="199" spans="2:11" ht="12.75">
      <c r="B199" s="59" t="s">
        <v>148</v>
      </c>
      <c r="C199" s="30">
        <f>VLOOKUP($B199,Decl!$B$1:$D$263,3,FALSE)</f>
        <v>376</v>
      </c>
      <c r="D199" s="30">
        <f>VLOOKUP($B199,DataRaw!$C$2:$G$260,2,FALSE)</f>
        <v>273</v>
      </c>
      <c r="E199" s="30">
        <f>VLOOKUP($B199,DataRaw!$C$2:$G$260,3,FALSE)</f>
        <v>198790.170783583</v>
      </c>
      <c r="F199" s="31">
        <f t="shared" si="28"/>
        <v>728.1691237493882</v>
      </c>
      <c r="G199" s="30">
        <f>VLOOKUP($B199,DataRaw!$C$2:$G$260,4,FALSE)</f>
        <v>53</v>
      </c>
      <c r="H199" s="30">
        <f>VLOOKUP($B199,DataRaw!$C$2:$G$260,5,FALSE)</f>
        <v>13703.8687265408</v>
      </c>
      <c r="I199" s="31">
        <f t="shared" si="29"/>
        <v>258.5635608781283</v>
      </c>
      <c r="J199" s="34">
        <f t="shared" si="27"/>
        <v>0.726063829787234</v>
      </c>
      <c r="K199" s="60"/>
    </row>
    <row r="200" spans="2:11" ht="12.75">
      <c r="B200" s="59" t="s">
        <v>149</v>
      </c>
      <c r="C200" s="30">
        <f>VLOOKUP($B200,Decl!$B$1:$D$263,3,FALSE)</f>
        <v>154</v>
      </c>
      <c r="D200" s="30">
        <f>VLOOKUP($B200,DataRaw!$C$2:$G$260,2,FALSE)</f>
        <v>115</v>
      </c>
      <c r="E200" s="30">
        <f>VLOOKUP($B200,DataRaw!$C$2:$G$260,3,FALSE)</f>
        <v>136801.643398318</v>
      </c>
      <c r="F200" s="31">
        <f t="shared" si="28"/>
        <v>1189.5795078114609</v>
      </c>
      <c r="G200" s="30">
        <f>VLOOKUP($B200,DataRaw!$C$2:$G$260,4,FALSE)</f>
        <v>22</v>
      </c>
      <c r="H200" s="30">
        <f>VLOOKUP($B200,DataRaw!$C$2:$G$260,5,FALSE)</f>
        <v>5208.94085945845</v>
      </c>
      <c r="I200" s="31">
        <f t="shared" si="29"/>
        <v>236.77003906629318</v>
      </c>
      <c r="J200" s="34">
        <f t="shared" si="27"/>
        <v>0.7467532467532467</v>
      </c>
      <c r="K200" s="60"/>
    </row>
    <row r="201" spans="2:11" ht="12.75">
      <c r="B201" s="59" t="s">
        <v>150</v>
      </c>
      <c r="C201" s="30">
        <f>VLOOKUP($B201,Decl!$B$1:$D$263,3,FALSE)</f>
        <v>257</v>
      </c>
      <c r="D201" s="30">
        <f>VLOOKUP($B201,DataRaw!$C$2:$G$260,2,FALSE)</f>
        <v>193</v>
      </c>
      <c r="E201" s="30">
        <f>VLOOKUP($B201,DataRaw!$C$2:$G$260,3,FALSE)</f>
        <v>160506.329661379</v>
      </c>
      <c r="F201" s="31">
        <f t="shared" si="28"/>
        <v>831.6390137895285</v>
      </c>
      <c r="G201" s="30">
        <f>VLOOKUP($B201,DataRaw!$C$2:$G$260,4,FALSE)</f>
        <v>11</v>
      </c>
      <c r="H201" s="30">
        <f>VLOOKUP($B201,DataRaw!$C$2:$G$260,5,FALSE)</f>
        <v>215.77577188492</v>
      </c>
      <c r="I201" s="31">
        <f t="shared" si="29"/>
        <v>19.615979262265455</v>
      </c>
      <c r="J201" s="34">
        <f t="shared" si="27"/>
        <v>0.7509727626459144</v>
      </c>
      <c r="K201" s="60"/>
    </row>
    <row r="202" spans="2:11" ht="12.75">
      <c r="B202" s="59" t="s">
        <v>151</v>
      </c>
      <c r="C202" s="30">
        <f>VLOOKUP($B202,Decl!$B$1:$D$263,3,FALSE)</f>
        <v>235</v>
      </c>
      <c r="D202" s="30">
        <f>VLOOKUP($B202,DataRaw!$C$2:$G$260,2,FALSE)</f>
        <v>174</v>
      </c>
      <c r="E202" s="30">
        <f>VLOOKUP($B202,DataRaw!$C$2:$G$260,3,FALSE)</f>
        <v>242514.791591196</v>
      </c>
      <c r="F202" s="31">
        <f t="shared" si="28"/>
        <v>1393.7631700643449</v>
      </c>
      <c r="G202" s="30">
        <f>VLOOKUP($B202,DataRaw!$C$2:$G$260,4,FALSE)</f>
        <v>25</v>
      </c>
      <c r="H202" s="30">
        <f>VLOOKUP($B202,DataRaw!$C$2:$G$260,5,FALSE)</f>
        <v>6605.96675382613</v>
      </c>
      <c r="I202" s="31">
        <f t="shared" si="29"/>
        <v>264.2386701530452</v>
      </c>
      <c r="J202" s="34">
        <f t="shared" si="27"/>
        <v>0.7404255319148936</v>
      </c>
      <c r="K202" s="60"/>
    </row>
    <row r="203" spans="2:11" ht="12.75">
      <c r="B203" s="59" t="s">
        <v>152</v>
      </c>
      <c r="C203" s="30">
        <f>VLOOKUP($B203,Decl!$B$1:$D$263,3,FALSE)</f>
        <v>1002</v>
      </c>
      <c r="D203" s="30">
        <f>VLOOKUP($B203,DataRaw!$C$2:$G$260,2,FALSE)</f>
        <v>648</v>
      </c>
      <c r="E203" s="30">
        <f>VLOOKUP($B203,DataRaw!$C$2:$G$260,3,FALSE)</f>
        <v>444657.680918831</v>
      </c>
      <c r="F203" s="31">
        <f t="shared" si="28"/>
        <v>686.2001248747392</v>
      </c>
      <c r="G203" s="30">
        <f>VLOOKUP($B203,DataRaw!$C$2:$G$260,4,FALSE)</f>
        <v>361</v>
      </c>
      <c r="H203" s="30">
        <f>VLOOKUP($B203,DataRaw!$C$2:$G$260,5,FALSE)</f>
        <v>240021.331415143</v>
      </c>
      <c r="I203" s="31">
        <f t="shared" si="29"/>
        <v>664.8790343909778</v>
      </c>
      <c r="J203" s="34">
        <f t="shared" si="27"/>
        <v>0.6467065868263473</v>
      </c>
      <c r="K203" s="60"/>
    </row>
    <row r="204" spans="2:11" ht="12.75">
      <c r="B204" s="59" t="s">
        <v>153</v>
      </c>
      <c r="C204" s="30">
        <f>VLOOKUP($B204,Decl!$B$1:$D$263,3,FALSE)</f>
        <v>517</v>
      </c>
      <c r="D204" s="30">
        <f>VLOOKUP($B204,DataRaw!$C$2:$G$260,2,FALSE)</f>
        <v>364</v>
      </c>
      <c r="E204" s="30">
        <f>VLOOKUP($B204,DataRaw!$C$2:$G$260,3,FALSE)</f>
        <v>431118.689962988</v>
      </c>
      <c r="F204" s="31">
        <f t="shared" si="28"/>
        <v>1184.3920053928243</v>
      </c>
      <c r="G204" s="30">
        <f>VLOOKUP($B204,DataRaw!$C$2:$G$260,4,FALSE)</f>
        <v>96</v>
      </c>
      <c r="H204" s="30">
        <f>VLOOKUP($B204,DataRaw!$C$2:$G$260,5,FALSE)</f>
        <v>34334.6649422931</v>
      </c>
      <c r="I204" s="31">
        <f t="shared" si="29"/>
        <v>357.6527598155531</v>
      </c>
      <c r="J204" s="34">
        <f t="shared" si="27"/>
        <v>0.7040618955512572</v>
      </c>
      <c r="K204" s="60"/>
    </row>
    <row r="205" spans="2:11" ht="12.75">
      <c r="B205" s="59" t="s">
        <v>154</v>
      </c>
      <c r="C205" s="30">
        <f>VLOOKUP($B205,Decl!$B$1:$D$263,3,FALSE)</f>
        <v>231</v>
      </c>
      <c r="D205" s="30">
        <f>VLOOKUP($B205,DataRaw!$C$2:$G$260,2,FALSE)</f>
        <v>148</v>
      </c>
      <c r="E205" s="30">
        <f>VLOOKUP($B205,DataRaw!$C$2:$G$260,3,FALSE)</f>
        <v>76210.2508774662</v>
      </c>
      <c r="F205" s="31">
        <f t="shared" si="28"/>
        <v>514.9341275504473</v>
      </c>
      <c r="G205" s="30">
        <f>VLOOKUP($B205,DataRaw!$C$2:$G$260,4,FALSE)</f>
        <v>91</v>
      </c>
      <c r="H205" s="30">
        <f>VLOOKUP($B205,DataRaw!$C$2:$G$260,5,FALSE)</f>
        <v>57326.2186720681</v>
      </c>
      <c r="I205" s="31">
        <f t="shared" si="29"/>
        <v>629.9584469458033</v>
      </c>
      <c r="J205" s="34">
        <f t="shared" si="27"/>
        <v>0.6406926406926406</v>
      </c>
      <c r="K205" s="60"/>
    </row>
    <row r="206" spans="2:11" ht="12.75">
      <c r="B206" s="59" t="s">
        <v>155</v>
      </c>
      <c r="C206" s="30">
        <f>VLOOKUP($B206,Decl!$B$1:$D$263,3,FALSE)</f>
        <v>495</v>
      </c>
      <c r="D206" s="30">
        <f>VLOOKUP($B206,DataRaw!$C$2:$G$260,2,FALSE)</f>
        <v>356</v>
      </c>
      <c r="E206" s="30">
        <f>VLOOKUP($B206,DataRaw!$C$2:$G$260,3,FALSE)</f>
        <v>283869.734694957</v>
      </c>
      <c r="F206" s="31">
        <f t="shared" si="28"/>
        <v>797.3868952105533</v>
      </c>
      <c r="G206" s="30">
        <f>VLOOKUP($B206,DataRaw!$C$2:$G$260,4,FALSE)</f>
        <v>127</v>
      </c>
      <c r="H206" s="30">
        <f>VLOOKUP($B206,DataRaw!$C$2:$G$260,5,FALSE)</f>
        <v>45346.7512137891</v>
      </c>
      <c r="I206" s="31">
        <f t="shared" si="29"/>
        <v>357.0610331794418</v>
      </c>
      <c r="J206" s="34">
        <f t="shared" si="27"/>
        <v>0.7191919191919192</v>
      </c>
      <c r="K206" s="60"/>
    </row>
    <row r="207" spans="2:11" ht="12.75">
      <c r="B207" s="59" t="s">
        <v>156</v>
      </c>
      <c r="C207" s="30">
        <f>VLOOKUP($B207,Decl!$B$1:$D$263,3,FALSE)</f>
        <v>186</v>
      </c>
      <c r="D207" s="30">
        <f>VLOOKUP($B207,DataRaw!$C$2:$G$260,2,FALSE)</f>
        <v>138</v>
      </c>
      <c r="E207" s="30">
        <f>VLOOKUP($B207,DataRaw!$C$2:$G$260,3,FALSE)</f>
        <v>142581.459844317</v>
      </c>
      <c r="F207" s="31">
        <f t="shared" si="28"/>
        <v>1033.1989843791087</v>
      </c>
      <c r="G207" s="30">
        <f>VLOOKUP($B207,DataRaw!$C$2:$G$260,4,FALSE)</f>
        <v>58</v>
      </c>
      <c r="H207" s="30">
        <f>VLOOKUP($B207,DataRaw!$C$2:$G$260,5,FALSE)</f>
        <v>24865.4324857028</v>
      </c>
      <c r="I207" s="31">
        <f t="shared" si="29"/>
        <v>428.71435320177244</v>
      </c>
      <c r="J207" s="34">
        <f t="shared" si="27"/>
        <v>0.7419354838709677</v>
      </c>
      <c r="K207" s="60"/>
    </row>
    <row r="208" spans="2:11" ht="12.75">
      <c r="B208" s="61" t="s">
        <v>157</v>
      </c>
      <c r="C208" s="52">
        <f>VLOOKUP($B208,Decl!$B$1:$D$263,3,FALSE)</f>
        <v>148</v>
      </c>
      <c r="D208" s="52">
        <f>VLOOKUP($B208,DataRaw!$C$2:$G$260,2,FALSE)</f>
        <v>114</v>
      </c>
      <c r="E208" s="52">
        <f>VLOOKUP($B208,DataRaw!$C$2:$G$260,3,FALSE)</f>
        <v>168062.393631167</v>
      </c>
      <c r="F208" s="32">
        <f t="shared" si="28"/>
        <v>1474.2315230804124</v>
      </c>
      <c r="G208" s="52">
        <f>VLOOKUP($B208,DataRaw!$C$2:$G$260,4,FALSE)</f>
        <v>39</v>
      </c>
      <c r="H208" s="52">
        <f>VLOOKUP($B208,DataRaw!$C$2:$G$260,5,FALSE)</f>
        <v>13886.3911857438</v>
      </c>
      <c r="I208" s="32">
        <f t="shared" si="29"/>
        <v>356.0613124549692</v>
      </c>
      <c r="J208" s="53">
        <f t="shared" si="27"/>
        <v>0.7702702702702703</v>
      </c>
      <c r="K208" s="58"/>
    </row>
    <row r="209" spans="2:11" ht="12.75" thickBot="1">
      <c r="B209" s="62" t="s">
        <v>266</v>
      </c>
      <c r="C209" s="47">
        <f>SUM(C189:C208)</f>
        <v>8200</v>
      </c>
      <c r="D209" s="47">
        <f>SUM(D189:D208)</f>
        <v>5774</v>
      </c>
      <c r="E209" s="47">
        <f>SUM(E189:E208)</f>
        <v>5396313.290767429</v>
      </c>
      <c r="F209" s="48">
        <f>E209/D209</f>
        <v>934.5883773410858</v>
      </c>
      <c r="G209" s="47">
        <f>SUM(G189:G208)</f>
        <v>1893</v>
      </c>
      <c r="H209" s="47">
        <f>SUM(H189:H208)</f>
        <v>851759.4147243077</v>
      </c>
      <c r="I209" s="48">
        <f>IF(G209&gt;0,H209/G209,"")</f>
        <v>449.95214723946526</v>
      </c>
      <c r="J209" s="49">
        <f t="shared" si="27"/>
        <v>0.7041463414634146</v>
      </c>
      <c r="K209" s="50"/>
    </row>
    <row r="210" spans="2:10" ht="12.75" thickBot="1">
      <c r="B210" s="33"/>
      <c r="C210" s="30"/>
      <c r="D210" s="30"/>
      <c r="E210" s="30"/>
      <c r="F210" s="31"/>
      <c r="G210" s="30"/>
      <c r="H210" s="30"/>
      <c r="I210" s="31"/>
      <c r="J210" s="34"/>
    </row>
    <row r="211" spans="2:11" ht="23.25" customHeight="1">
      <c r="B211" s="66" t="s">
        <v>262</v>
      </c>
      <c r="C211" s="67"/>
      <c r="D211" s="67"/>
      <c r="E211" s="67"/>
      <c r="F211" s="67"/>
      <c r="G211" s="67"/>
      <c r="H211" s="67"/>
      <c r="I211" s="67"/>
      <c r="J211" s="67"/>
      <c r="K211" s="68"/>
    </row>
    <row r="212" spans="2:11" ht="64.5">
      <c r="B212" s="57" t="s">
        <v>0</v>
      </c>
      <c r="C212" s="41" t="s">
        <v>563</v>
      </c>
      <c r="D212" s="42" t="s">
        <v>564</v>
      </c>
      <c r="E212" s="42" t="s">
        <v>595</v>
      </c>
      <c r="F212" s="56" t="s">
        <v>596</v>
      </c>
      <c r="G212" s="42" t="s">
        <v>568</v>
      </c>
      <c r="H212" s="42" t="s">
        <v>565</v>
      </c>
      <c r="I212" s="42" t="s">
        <v>566</v>
      </c>
      <c r="J212" s="42" t="s">
        <v>591</v>
      </c>
      <c r="K212" s="58"/>
    </row>
    <row r="213" spans="2:11" ht="12.75">
      <c r="B213" s="59" t="s">
        <v>158</v>
      </c>
      <c r="C213" s="30">
        <f>VLOOKUP($B213,Decl!$B$1:$D$263,3,FALSE)</f>
        <v>289</v>
      </c>
      <c r="D213" s="30">
        <f>VLOOKUP($B213,DataRaw!$C$2:$G$260,2,FALSE)</f>
        <v>191</v>
      </c>
      <c r="E213" s="30">
        <f>VLOOKUP($B213,DataRaw!$C$2:$G$260,3,FALSE)</f>
        <v>194805.160832906</v>
      </c>
      <c r="F213" s="31">
        <f>E213/D213</f>
        <v>1019.9223080256859</v>
      </c>
      <c r="G213" s="30">
        <f>VLOOKUP($B213,DataRaw!$C$2:$G$260,4,FALSE)</f>
        <v>77</v>
      </c>
      <c r="H213" s="30">
        <f>VLOOKUP($B213,DataRaw!$C$2:$G$260,5,FALSE)</f>
        <v>32479.3743735314</v>
      </c>
      <c r="I213" s="31">
        <f>IF(G213&gt;0,H213/G213,"")</f>
        <v>421.8100567991091</v>
      </c>
      <c r="J213" s="34">
        <f aca="true" t="shared" si="30" ref="J213:J241">D213/C213</f>
        <v>0.6608996539792388</v>
      </c>
      <c r="K213" s="60"/>
    </row>
    <row r="214" spans="2:11" ht="12.75">
      <c r="B214" s="59" t="s">
        <v>159</v>
      </c>
      <c r="C214" s="30">
        <f>VLOOKUP($B214,Decl!$B$1:$D$263,3,FALSE)</f>
        <v>1128</v>
      </c>
      <c r="D214" s="30">
        <f>VLOOKUP($B214,DataRaw!$C$2:$G$260,2,FALSE)</f>
        <v>791</v>
      </c>
      <c r="E214" s="30">
        <f>VLOOKUP($B214,DataRaw!$C$2:$G$260,3,FALSE)</f>
        <v>771594.520570766</v>
      </c>
      <c r="F214" s="31">
        <f aca="true" t="shared" si="31" ref="F214:F240">E214/D214</f>
        <v>975.467156220943</v>
      </c>
      <c r="G214" s="30">
        <f>VLOOKUP($B214,DataRaw!$C$2:$G$260,4,FALSE)</f>
        <v>315</v>
      </c>
      <c r="H214" s="30">
        <f>VLOOKUP($B214,DataRaw!$C$2:$G$260,5,FALSE)</f>
        <v>190010.534216276</v>
      </c>
      <c r="I214" s="31">
        <f aca="true" t="shared" si="32" ref="I214:I240">IF(G214&gt;0,H214/G214,"")</f>
        <v>603.2080451310349</v>
      </c>
      <c r="J214" s="34">
        <f t="shared" si="30"/>
        <v>0.7012411347517731</v>
      </c>
      <c r="K214" s="60"/>
    </row>
    <row r="215" spans="2:11" ht="12.75">
      <c r="B215" s="59" t="s">
        <v>160</v>
      </c>
      <c r="C215" s="30">
        <f>VLOOKUP($B215,Decl!$B$1:$D$263,3,FALSE)</f>
        <v>1077</v>
      </c>
      <c r="D215" s="30">
        <f>VLOOKUP($B215,DataRaw!$C$2:$G$260,2,FALSE)</f>
        <v>726</v>
      </c>
      <c r="E215" s="30">
        <f>VLOOKUP($B215,DataRaw!$C$2:$G$260,3,FALSE)</f>
        <v>924419.692495115</v>
      </c>
      <c r="F215" s="31">
        <f t="shared" si="31"/>
        <v>1273.3053615635192</v>
      </c>
      <c r="G215" s="30">
        <f>VLOOKUP($B215,DataRaw!$C$2:$G$260,4,FALSE)</f>
        <v>133</v>
      </c>
      <c r="H215" s="30">
        <f>VLOOKUP($B215,DataRaw!$C$2:$G$260,5,FALSE)</f>
        <v>45274.7217019915</v>
      </c>
      <c r="I215" s="31">
        <f t="shared" si="32"/>
        <v>340.41144136835715</v>
      </c>
      <c r="J215" s="34">
        <f t="shared" si="30"/>
        <v>0.6740947075208914</v>
      </c>
      <c r="K215" s="60"/>
    </row>
    <row r="216" spans="2:11" ht="12.75">
      <c r="B216" s="59" t="s">
        <v>161</v>
      </c>
      <c r="C216" s="30">
        <f>VLOOKUP($B216,Decl!$B$1:$D$263,3,FALSE)</f>
        <v>412</v>
      </c>
      <c r="D216" s="30">
        <f>VLOOKUP($B216,DataRaw!$C$2:$G$260,2,FALSE)</f>
        <v>260</v>
      </c>
      <c r="E216" s="30">
        <f>VLOOKUP($B216,DataRaw!$C$2:$G$260,3,FALSE)</f>
        <v>354335.111736569</v>
      </c>
      <c r="F216" s="31">
        <f t="shared" si="31"/>
        <v>1362.8273528329576</v>
      </c>
      <c r="G216" s="30">
        <f>VLOOKUP($B216,DataRaw!$C$2:$G$260,4,FALSE)</f>
        <v>66</v>
      </c>
      <c r="H216" s="30">
        <f>VLOOKUP($B216,DataRaw!$C$2:$G$260,5,FALSE)</f>
        <v>31974.7096477771</v>
      </c>
      <c r="I216" s="31">
        <f t="shared" si="32"/>
        <v>484.46529769359245</v>
      </c>
      <c r="J216" s="34">
        <f t="shared" si="30"/>
        <v>0.6310679611650486</v>
      </c>
      <c r="K216" s="60"/>
    </row>
    <row r="217" spans="2:11" ht="12.75">
      <c r="B217" s="59" t="s">
        <v>162</v>
      </c>
      <c r="C217" s="30">
        <f>VLOOKUP($B217,Decl!$B$1:$D$263,3,FALSE)</f>
        <v>804</v>
      </c>
      <c r="D217" s="30">
        <f>VLOOKUP($B217,DataRaw!$C$2:$G$260,2,FALSE)</f>
        <v>558</v>
      </c>
      <c r="E217" s="30">
        <f>VLOOKUP($B217,DataRaw!$C$2:$G$260,3,FALSE)</f>
        <v>603239.97141277</v>
      </c>
      <c r="F217" s="31">
        <f t="shared" si="31"/>
        <v>1081.0752175856094</v>
      </c>
      <c r="G217" s="30">
        <f>VLOOKUP($B217,DataRaw!$C$2:$G$260,4,FALSE)</f>
        <v>159</v>
      </c>
      <c r="H217" s="30">
        <f>VLOOKUP($B217,DataRaw!$C$2:$G$260,5,FALSE)</f>
        <v>56222.2602245472</v>
      </c>
      <c r="I217" s="31">
        <f t="shared" si="32"/>
        <v>353.5991209091019</v>
      </c>
      <c r="J217" s="34">
        <f t="shared" si="30"/>
        <v>0.6940298507462687</v>
      </c>
      <c r="K217" s="60"/>
    </row>
    <row r="218" spans="2:11" ht="12.75">
      <c r="B218" s="59" t="s">
        <v>163</v>
      </c>
      <c r="C218" s="30">
        <f>VLOOKUP($B218,Decl!$B$1:$D$263,3,FALSE)</f>
        <v>385</v>
      </c>
      <c r="D218" s="30">
        <f>VLOOKUP($B218,DataRaw!$C$2:$G$260,2,FALSE)</f>
        <v>244</v>
      </c>
      <c r="E218" s="30">
        <f>VLOOKUP($B218,DataRaw!$C$2:$G$260,3,FALSE)</f>
        <v>283641.162061746</v>
      </c>
      <c r="F218" s="31">
        <f t="shared" si="31"/>
        <v>1162.463778941582</v>
      </c>
      <c r="G218" s="30">
        <f>VLOOKUP($B218,DataRaw!$C$2:$G$260,4,FALSE)</f>
        <v>88</v>
      </c>
      <c r="H218" s="30">
        <f>VLOOKUP($B218,DataRaw!$C$2:$G$260,5,FALSE)</f>
        <v>40948.8530216981</v>
      </c>
      <c r="I218" s="31">
        <f t="shared" si="32"/>
        <v>465.32787524656936</v>
      </c>
      <c r="J218" s="34">
        <f t="shared" si="30"/>
        <v>0.6337662337662338</v>
      </c>
      <c r="K218" s="60"/>
    </row>
    <row r="219" spans="2:11" ht="12.75">
      <c r="B219" s="59" t="s">
        <v>164</v>
      </c>
      <c r="C219" s="30">
        <f>VLOOKUP($B219,Decl!$B$1:$D$263,3,FALSE)</f>
        <v>697</v>
      </c>
      <c r="D219" s="30">
        <f>VLOOKUP($B219,DataRaw!$C$2:$G$260,2,FALSE)</f>
        <v>453</v>
      </c>
      <c r="E219" s="30">
        <f>VLOOKUP($B219,DataRaw!$C$2:$G$260,3,FALSE)</f>
        <v>352970.14900546</v>
      </c>
      <c r="F219" s="31">
        <f t="shared" si="31"/>
        <v>779.1835518884327</v>
      </c>
      <c r="G219" s="30">
        <f>VLOOKUP($B219,DataRaw!$C$2:$G$260,4,FALSE)</f>
        <v>251</v>
      </c>
      <c r="H219" s="30">
        <f>VLOOKUP($B219,DataRaw!$C$2:$G$260,5,FALSE)</f>
        <v>142797.303894577</v>
      </c>
      <c r="I219" s="31">
        <f t="shared" si="32"/>
        <v>568.9135613329761</v>
      </c>
      <c r="J219" s="34">
        <f t="shared" si="30"/>
        <v>0.6499282639885222</v>
      </c>
      <c r="K219" s="60"/>
    </row>
    <row r="220" spans="2:11" ht="12.75">
      <c r="B220" s="59" t="s">
        <v>165</v>
      </c>
      <c r="C220" s="30">
        <f>VLOOKUP($B220,Decl!$B$1:$D$263,3,FALSE)</f>
        <v>244</v>
      </c>
      <c r="D220" s="30">
        <f>VLOOKUP($B220,DataRaw!$C$2:$G$260,2,FALSE)</f>
        <v>171</v>
      </c>
      <c r="E220" s="30">
        <f>VLOOKUP($B220,DataRaw!$C$2:$G$260,3,FALSE)</f>
        <v>202743.708198547</v>
      </c>
      <c r="F220" s="31">
        <f t="shared" si="31"/>
        <v>1185.6357204593392</v>
      </c>
      <c r="G220" s="30">
        <f>VLOOKUP($B220,DataRaw!$C$2:$G$260,4,FALSE)</f>
        <v>76</v>
      </c>
      <c r="H220" s="30">
        <f>VLOOKUP($B220,DataRaw!$C$2:$G$260,5,FALSE)</f>
        <v>43894.1444426775</v>
      </c>
      <c r="I220" s="31">
        <f t="shared" si="32"/>
        <v>577.5545321404934</v>
      </c>
      <c r="J220" s="34">
        <f t="shared" si="30"/>
        <v>0.7008196721311475</v>
      </c>
      <c r="K220" s="60"/>
    </row>
    <row r="221" spans="2:11" ht="12.75">
      <c r="B221" s="59" t="s">
        <v>166</v>
      </c>
      <c r="C221" s="30">
        <f>VLOOKUP($B221,Decl!$B$1:$D$263,3,FALSE)</f>
        <v>143</v>
      </c>
      <c r="D221" s="30">
        <f>VLOOKUP($B221,DataRaw!$C$2:$G$260,2,FALSE)</f>
        <v>101</v>
      </c>
      <c r="E221" s="30">
        <f>VLOOKUP($B221,DataRaw!$C$2:$G$260,3,FALSE)</f>
        <v>97604.2254669106</v>
      </c>
      <c r="F221" s="31">
        <f t="shared" si="31"/>
        <v>966.3784699694119</v>
      </c>
      <c r="G221" s="30">
        <f>VLOOKUP($B221,DataRaw!$C$2:$G$260,4,FALSE)</f>
        <v>10</v>
      </c>
      <c r="H221" s="30">
        <f>VLOOKUP($B221,DataRaw!$C$2:$G$260,5,FALSE)</f>
        <v>3791.12727604747</v>
      </c>
      <c r="I221" s="31">
        <f t="shared" si="32"/>
        <v>379.11272760474696</v>
      </c>
      <c r="J221" s="34">
        <f t="shared" si="30"/>
        <v>0.7062937062937062</v>
      </c>
      <c r="K221" s="60"/>
    </row>
    <row r="222" spans="2:11" ht="12.75">
      <c r="B222" s="59" t="s">
        <v>167</v>
      </c>
      <c r="C222" s="30">
        <f>VLOOKUP($B222,Decl!$B$1:$D$263,3,FALSE)</f>
        <v>271</v>
      </c>
      <c r="D222" s="30">
        <f>VLOOKUP($B222,DataRaw!$C$2:$G$260,2,FALSE)</f>
        <v>186</v>
      </c>
      <c r="E222" s="30">
        <f>VLOOKUP($B222,DataRaw!$C$2:$G$260,3,FALSE)</f>
        <v>397471.981538482</v>
      </c>
      <c r="F222" s="31">
        <f t="shared" si="31"/>
        <v>2136.9461373036665</v>
      </c>
      <c r="G222" s="30">
        <f>VLOOKUP($B222,DataRaw!$C$2:$G$260,4,FALSE)</f>
        <v>35</v>
      </c>
      <c r="H222" s="30">
        <f>VLOOKUP($B222,DataRaw!$C$2:$G$260,5,FALSE)</f>
        <v>12130.6706902027</v>
      </c>
      <c r="I222" s="31">
        <f t="shared" si="32"/>
        <v>346.59059114864857</v>
      </c>
      <c r="J222" s="34">
        <f t="shared" si="30"/>
        <v>0.6863468634686347</v>
      </c>
      <c r="K222" s="60"/>
    </row>
    <row r="223" spans="2:11" ht="12.75">
      <c r="B223" s="59" t="s">
        <v>168</v>
      </c>
      <c r="C223" s="30">
        <f>VLOOKUP($B223,Decl!$B$1:$D$263,3,FALSE)</f>
        <v>355</v>
      </c>
      <c r="D223" s="30">
        <f>VLOOKUP($B223,DataRaw!$C$2:$G$260,2,FALSE)</f>
        <v>200</v>
      </c>
      <c r="E223" s="30">
        <f>VLOOKUP($B223,DataRaw!$C$2:$G$260,3,FALSE)</f>
        <v>227148.358845553</v>
      </c>
      <c r="F223" s="31">
        <f t="shared" si="31"/>
        <v>1135.741794227765</v>
      </c>
      <c r="G223" s="30">
        <f>VLOOKUP($B223,DataRaw!$C$2:$G$260,4,FALSE)</f>
        <v>50</v>
      </c>
      <c r="H223" s="30">
        <f>VLOOKUP($B223,DataRaw!$C$2:$G$260,5,FALSE)</f>
        <v>26932.9842334748</v>
      </c>
      <c r="I223" s="31">
        <f t="shared" si="32"/>
        <v>538.659684669496</v>
      </c>
      <c r="J223" s="34">
        <f t="shared" si="30"/>
        <v>0.5633802816901409</v>
      </c>
      <c r="K223" s="60"/>
    </row>
    <row r="224" spans="2:11" ht="12.75">
      <c r="B224" s="59" t="s">
        <v>169</v>
      </c>
      <c r="C224" s="30">
        <f>VLOOKUP($B224,Decl!$B$1:$D$263,3,FALSE)</f>
        <v>270</v>
      </c>
      <c r="D224" s="30">
        <f>VLOOKUP($B224,DataRaw!$C$2:$G$260,2,FALSE)</f>
        <v>199</v>
      </c>
      <c r="E224" s="30">
        <f>VLOOKUP($B224,DataRaw!$C$2:$G$260,3,FALSE)</f>
        <v>308553.479229798</v>
      </c>
      <c r="F224" s="31">
        <f t="shared" si="31"/>
        <v>1550.5199961296382</v>
      </c>
      <c r="G224" s="30">
        <f>VLOOKUP($B224,DataRaw!$C$2:$G$260,4,FALSE)</f>
        <v>88</v>
      </c>
      <c r="H224" s="30">
        <f>VLOOKUP($B224,DataRaw!$C$2:$G$260,5,FALSE)</f>
        <v>54341.3520009303</v>
      </c>
      <c r="I224" s="31">
        <f t="shared" si="32"/>
        <v>617.5153636469353</v>
      </c>
      <c r="J224" s="34">
        <f t="shared" si="30"/>
        <v>0.737037037037037</v>
      </c>
      <c r="K224" s="60"/>
    </row>
    <row r="225" spans="2:11" ht="12.75">
      <c r="B225" s="59" t="s">
        <v>170</v>
      </c>
      <c r="C225" s="30">
        <f>VLOOKUP($B225,Decl!$B$1:$D$263,3,FALSE)</f>
        <v>429</v>
      </c>
      <c r="D225" s="30">
        <f>VLOOKUP($B225,DataRaw!$C$2:$G$260,2,FALSE)</f>
        <v>306</v>
      </c>
      <c r="E225" s="30">
        <f>VLOOKUP($B225,DataRaw!$C$2:$G$260,3,FALSE)</f>
        <v>484711.903825989</v>
      </c>
      <c r="F225" s="31">
        <f t="shared" si="31"/>
        <v>1584.0258294966961</v>
      </c>
      <c r="G225" s="30">
        <f>VLOOKUP($B225,DataRaw!$C$2:$G$260,4,FALSE)</f>
        <v>83</v>
      </c>
      <c r="H225" s="30">
        <f>VLOOKUP($B225,DataRaw!$C$2:$G$260,5,FALSE)</f>
        <v>27210.7856972933</v>
      </c>
      <c r="I225" s="31">
        <f t="shared" si="32"/>
        <v>327.8407915336542</v>
      </c>
      <c r="J225" s="34">
        <f t="shared" si="30"/>
        <v>0.7132867132867133</v>
      </c>
      <c r="K225" s="60"/>
    </row>
    <row r="226" spans="2:11" ht="12.75">
      <c r="B226" s="59" t="s">
        <v>171</v>
      </c>
      <c r="C226" s="30">
        <f>VLOOKUP($B226,Decl!$B$1:$D$263,3,FALSE)</f>
        <v>58</v>
      </c>
      <c r="D226" s="30">
        <f>VLOOKUP($B226,DataRaw!$C$2:$G$260,2,FALSE)</f>
        <v>47</v>
      </c>
      <c r="E226" s="30">
        <f>VLOOKUP($B226,DataRaw!$C$2:$G$260,3,FALSE)</f>
        <v>61445.6427390718</v>
      </c>
      <c r="F226" s="31">
        <f t="shared" si="31"/>
        <v>1307.354100831315</v>
      </c>
      <c r="G226" s="30">
        <f>VLOOKUP($B226,DataRaw!$C$2:$G$260,4,FALSE)</f>
        <v>11</v>
      </c>
      <c r="H226" s="30">
        <f>VLOOKUP($B226,DataRaw!$C$2:$G$260,5,FALSE)</f>
        <v>2035.93643918992</v>
      </c>
      <c r="I226" s="31">
        <f t="shared" si="32"/>
        <v>185.08513083544727</v>
      </c>
      <c r="J226" s="34">
        <f t="shared" si="30"/>
        <v>0.8103448275862069</v>
      </c>
      <c r="K226" s="60"/>
    </row>
    <row r="227" spans="2:11" ht="12.75">
      <c r="B227" s="59" t="s">
        <v>172</v>
      </c>
      <c r="C227" s="30">
        <f>VLOOKUP($B227,Decl!$B$1:$D$263,3,FALSE)</f>
        <v>425</v>
      </c>
      <c r="D227" s="30">
        <f>VLOOKUP($B227,DataRaw!$C$2:$G$260,2,FALSE)</f>
        <v>298</v>
      </c>
      <c r="E227" s="30">
        <f>VLOOKUP($B227,DataRaw!$C$2:$G$260,3,FALSE)</f>
        <v>404456.203955535</v>
      </c>
      <c r="F227" s="31">
        <f t="shared" si="31"/>
        <v>1357.235583743406</v>
      </c>
      <c r="G227" s="30">
        <f>VLOOKUP($B227,DataRaw!$C$2:$G$260,4,FALSE)</f>
        <v>80</v>
      </c>
      <c r="H227" s="30">
        <f>VLOOKUP($B227,DataRaw!$C$2:$G$260,5,FALSE)</f>
        <v>31088.5485116387</v>
      </c>
      <c r="I227" s="31">
        <f t="shared" si="32"/>
        <v>388.60685639548376</v>
      </c>
      <c r="J227" s="34">
        <f t="shared" si="30"/>
        <v>0.7011764705882353</v>
      </c>
      <c r="K227" s="60"/>
    </row>
    <row r="228" spans="2:11" ht="12.75">
      <c r="B228" s="59" t="s">
        <v>173</v>
      </c>
      <c r="C228" s="30">
        <f>VLOOKUP($B228,Decl!$B$1:$D$263,3,FALSE)</f>
        <v>154</v>
      </c>
      <c r="D228" s="30">
        <f>VLOOKUP($B228,DataRaw!$C$2:$G$260,2,FALSE)</f>
        <v>112</v>
      </c>
      <c r="E228" s="30">
        <f>VLOOKUP($B228,DataRaw!$C$2:$G$260,3,FALSE)</f>
        <v>156941.366659069</v>
      </c>
      <c r="F228" s="31">
        <f t="shared" si="31"/>
        <v>1401.262202313116</v>
      </c>
      <c r="G228" s="30">
        <f>VLOOKUP($B228,DataRaw!$C$2:$G$260,4,FALSE)</f>
        <v>46</v>
      </c>
      <c r="H228" s="30">
        <f>VLOOKUP($B228,DataRaw!$C$2:$G$260,5,FALSE)</f>
        <v>26469.5969205856</v>
      </c>
      <c r="I228" s="31">
        <f t="shared" si="32"/>
        <v>575.4260200127304</v>
      </c>
      <c r="J228" s="34">
        <f t="shared" si="30"/>
        <v>0.7272727272727273</v>
      </c>
      <c r="K228" s="60"/>
    </row>
    <row r="229" spans="2:11" ht="12.75">
      <c r="B229" s="59" t="s">
        <v>174</v>
      </c>
      <c r="C229" s="30">
        <f>VLOOKUP($B229,Decl!$B$1:$D$263,3,FALSE)</f>
        <v>893</v>
      </c>
      <c r="D229" s="30">
        <f>VLOOKUP($B229,DataRaw!$C$2:$G$260,2,FALSE)</f>
        <v>597</v>
      </c>
      <c r="E229" s="30">
        <f>VLOOKUP($B229,DataRaw!$C$2:$G$260,3,FALSE)</f>
        <v>666026.90135911</v>
      </c>
      <c r="F229" s="31">
        <f t="shared" si="31"/>
        <v>1115.622950350268</v>
      </c>
      <c r="G229" s="30">
        <f>VLOOKUP($B229,DataRaw!$C$2:$G$260,4,FALSE)</f>
        <v>165</v>
      </c>
      <c r="H229" s="30">
        <f>VLOOKUP($B229,DataRaw!$C$2:$G$260,5,FALSE)</f>
        <v>59588.2783985757</v>
      </c>
      <c r="I229" s="31">
        <f t="shared" si="32"/>
        <v>361.1410812034891</v>
      </c>
      <c r="J229" s="34">
        <f t="shared" si="30"/>
        <v>0.6685330347144457</v>
      </c>
      <c r="K229" s="60"/>
    </row>
    <row r="230" spans="2:11" ht="12.75">
      <c r="B230" s="59" t="s">
        <v>175</v>
      </c>
      <c r="C230" s="30">
        <f>VLOOKUP($B230,Decl!$B$1:$D$263,3,FALSE)</f>
        <v>801</v>
      </c>
      <c r="D230" s="30">
        <f>VLOOKUP($B230,DataRaw!$C$2:$G$260,2,FALSE)</f>
        <v>544</v>
      </c>
      <c r="E230" s="30">
        <f>VLOOKUP($B230,DataRaw!$C$2:$G$260,3,FALSE)</f>
        <v>632893.350698632</v>
      </c>
      <c r="F230" s="31">
        <f t="shared" si="31"/>
        <v>1163.406894666603</v>
      </c>
      <c r="G230" s="30">
        <f>VLOOKUP($B230,DataRaw!$C$2:$G$260,4,FALSE)</f>
        <v>180</v>
      </c>
      <c r="H230" s="30">
        <f>VLOOKUP($B230,DataRaw!$C$2:$G$260,5,FALSE)</f>
        <v>72856.8220349143</v>
      </c>
      <c r="I230" s="31">
        <f t="shared" si="32"/>
        <v>404.76012241619054</v>
      </c>
      <c r="J230" s="34">
        <f t="shared" si="30"/>
        <v>0.6791510611735331</v>
      </c>
      <c r="K230" s="60"/>
    </row>
    <row r="231" spans="2:11" ht="12.75">
      <c r="B231" s="59" t="s">
        <v>176</v>
      </c>
      <c r="C231" s="30">
        <f>VLOOKUP($B231,Decl!$B$1:$D$263,3,FALSE)</f>
        <v>507</v>
      </c>
      <c r="D231" s="30">
        <f>VLOOKUP($B231,DataRaw!$C$2:$G$260,2,FALSE)</f>
        <v>308</v>
      </c>
      <c r="E231" s="30">
        <f>VLOOKUP($B231,DataRaw!$C$2:$G$260,3,FALSE)</f>
        <v>245807.881547725</v>
      </c>
      <c r="F231" s="31">
        <f t="shared" si="31"/>
        <v>798.0775374926136</v>
      </c>
      <c r="G231" s="30">
        <f>VLOOKUP($B231,DataRaw!$C$2:$G$260,4,FALSE)</f>
        <v>149</v>
      </c>
      <c r="H231" s="30">
        <f>VLOOKUP($B231,DataRaw!$C$2:$G$260,5,FALSE)</f>
        <v>100893.702980363</v>
      </c>
      <c r="I231" s="31">
        <f t="shared" si="32"/>
        <v>677.1389461769329</v>
      </c>
      <c r="J231" s="34">
        <f t="shared" si="30"/>
        <v>0.6074950690335306</v>
      </c>
      <c r="K231" s="60"/>
    </row>
    <row r="232" spans="2:11" ht="12.75">
      <c r="B232" s="59" t="s">
        <v>177</v>
      </c>
      <c r="C232" s="30">
        <f>VLOOKUP($B232,Decl!$B$1:$D$263,3,FALSE)</f>
        <v>3583</v>
      </c>
      <c r="D232" s="30">
        <f>VLOOKUP($B232,DataRaw!$C$2:$G$260,2,FALSE)</f>
        <v>2262</v>
      </c>
      <c r="E232" s="30">
        <f>VLOOKUP($B232,DataRaw!$C$2:$G$260,3,FALSE)</f>
        <v>1708362.50013796</v>
      </c>
      <c r="F232" s="31">
        <f t="shared" si="31"/>
        <v>755.2442529345535</v>
      </c>
      <c r="G232" s="30">
        <f>VLOOKUP($B232,DataRaw!$C$2:$G$260,4,FALSE)</f>
        <v>1209</v>
      </c>
      <c r="H232" s="30">
        <f>VLOOKUP($B232,DataRaw!$C$2:$G$260,5,FALSE)</f>
        <v>1171137.93985062</v>
      </c>
      <c r="I232" s="31">
        <f t="shared" si="32"/>
        <v>968.6831595125062</v>
      </c>
      <c r="J232" s="34">
        <f t="shared" si="30"/>
        <v>0.6313145408875244</v>
      </c>
      <c r="K232" s="60"/>
    </row>
    <row r="233" spans="2:11" ht="12.75">
      <c r="B233" s="59" t="s">
        <v>178</v>
      </c>
      <c r="C233" s="30">
        <f>VLOOKUP($B233,Decl!$B$1:$D$263,3,FALSE)</f>
        <v>1243</v>
      </c>
      <c r="D233" s="30">
        <f>VLOOKUP($B233,DataRaw!$C$2:$G$260,2,FALSE)</f>
        <v>790</v>
      </c>
      <c r="E233" s="30">
        <f>VLOOKUP($B233,DataRaw!$C$2:$G$260,3,FALSE)</f>
        <v>1024372.59848259</v>
      </c>
      <c r="F233" s="31">
        <f t="shared" si="31"/>
        <v>1296.6741752944179</v>
      </c>
      <c r="G233" s="30">
        <f>VLOOKUP($B233,DataRaw!$C$2:$G$260,4,FALSE)</f>
        <v>43</v>
      </c>
      <c r="H233" s="30">
        <f>VLOOKUP($B233,DataRaw!$C$2:$G$260,5,FALSE)</f>
        <v>8167.61548719407</v>
      </c>
      <c r="I233" s="31">
        <f t="shared" si="32"/>
        <v>189.94454621381558</v>
      </c>
      <c r="J233" s="34">
        <f t="shared" si="30"/>
        <v>0.6355591311343524</v>
      </c>
      <c r="K233" s="60"/>
    </row>
    <row r="234" spans="2:11" ht="12.75">
      <c r="B234" s="59" t="s">
        <v>179</v>
      </c>
      <c r="C234" s="30">
        <f>VLOOKUP($B234,Decl!$B$1:$D$263,3,FALSE)</f>
        <v>370</v>
      </c>
      <c r="D234" s="30">
        <f>VLOOKUP($B234,DataRaw!$C$2:$G$260,2,FALSE)</f>
        <v>219</v>
      </c>
      <c r="E234" s="30">
        <f>VLOOKUP($B234,DataRaw!$C$2:$G$260,3,FALSE)</f>
        <v>239585.13543039</v>
      </c>
      <c r="F234" s="31">
        <f t="shared" si="31"/>
        <v>1093.9960521935616</v>
      </c>
      <c r="G234" s="30">
        <f>VLOOKUP($B234,DataRaw!$C$2:$G$260,4,FALSE)</f>
        <v>60</v>
      </c>
      <c r="H234" s="30">
        <f>VLOOKUP($B234,DataRaw!$C$2:$G$260,5,FALSE)</f>
        <v>21506.5792125042</v>
      </c>
      <c r="I234" s="31">
        <f t="shared" si="32"/>
        <v>358.44298687507</v>
      </c>
      <c r="J234" s="34">
        <f t="shared" si="30"/>
        <v>0.5918918918918918</v>
      </c>
      <c r="K234" s="60"/>
    </row>
    <row r="235" spans="2:11" ht="12.75">
      <c r="B235" s="59" t="s">
        <v>180</v>
      </c>
      <c r="C235" s="30">
        <f>VLOOKUP($B235,Decl!$B$1:$D$263,3,FALSE)</f>
        <v>198</v>
      </c>
      <c r="D235" s="30">
        <f>VLOOKUP($B235,DataRaw!$C$2:$G$260,2,FALSE)</f>
        <v>139</v>
      </c>
      <c r="E235" s="30">
        <f>VLOOKUP($B235,DataRaw!$C$2:$G$260,3,FALSE)</f>
        <v>203193.092866201</v>
      </c>
      <c r="F235" s="31">
        <f t="shared" si="31"/>
        <v>1461.8208119870576</v>
      </c>
      <c r="G235" s="30">
        <f>VLOOKUP($B235,DataRaw!$C$2:$G$260,4,FALSE)</f>
        <v>20</v>
      </c>
      <c r="H235" s="30">
        <f>VLOOKUP($B235,DataRaw!$C$2:$G$260,5,FALSE)</f>
        <v>5850.31816581251</v>
      </c>
      <c r="I235" s="31">
        <f t="shared" si="32"/>
        <v>292.51590829062553</v>
      </c>
      <c r="J235" s="34">
        <f t="shared" si="30"/>
        <v>0.702020202020202</v>
      </c>
      <c r="K235" s="60"/>
    </row>
    <row r="236" spans="2:11" ht="12.75">
      <c r="B236" s="59" t="s">
        <v>181</v>
      </c>
      <c r="C236" s="30">
        <f>VLOOKUP($B236,Decl!$B$1:$D$263,3,FALSE)</f>
        <v>186</v>
      </c>
      <c r="D236" s="30">
        <f>VLOOKUP($B236,DataRaw!$C$2:$G$260,2,FALSE)</f>
        <v>137</v>
      </c>
      <c r="E236" s="30">
        <f>VLOOKUP($B236,DataRaw!$C$2:$G$260,3,FALSE)</f>
        <v>195306.653703032</v>
      </c>
      <c r="F236" s="31">
        <f t="shared" si="31"/>
        <v>1425.5960124308906</v>
      </c>
      <c r="G236" s="30">
        <f>VLOOKUP($B236,DataRaw!$C$2:$G$260,4,FALSE)</f>
        <v>57</v>
      </c>
      <c r="H236" s="30">
        <f>VLOOKUP($B236,DataRaw!$C$2:$G$260,5,FALSE)</f>
        <v>31817.7605588436</v>
      </c>
      <c r="I236" s="31">
        <f t="shared" si="32"/>
        <v>558.2063255937474</v>
      </c>
      <c r="J236" s="34">
        <f t="shared" si="30"/>
        <v>0.7365591397849462</v>
      </c>
      <c r="K236" s="60"/>
    </row>
    <row r="237" spans="2:11" ht="12.75">
      <c r="B237" s="59" t="s">
        <v>182</v>
      </c>
      <c r="C237" s="30">
        <f>VLOOKUP($B237,Decl!$B$1:$D$263,3,FALSE)</f>
        <v>697</v>
      </c>
      <c r="D237" s="30">
        <f>VLOOKUP($B237,DataRaw!$C$2:$G$260,2,FALSE)</f>
        <v>465</v>
      </c>
      <c r="E237" s="30">
        <f>VLOOKUP($B237,DataRaw!$C$2:$G$260,3,FALSE)</f>
        <v>559813.373207259</v>
      </c>
      <c r="F237" s="31">
        <f t="shared" si="31"/>
        <v>1203.8997273274388</v>
      </c>
      <c r="G237" s="30">
        <f>VLOOKUP($B237,DataRaw!$C$2:$G$260,4,FALSE)</f>
        <v>98</v>
      </c>
      <c r="H237" s="30">
        <f>VLOOKUP($B237,DataRaw!$C$2:$G$260,5,FALSE)</f>
        <v>27530.8535918283</v>
      </c>
      <c r="I237" s="31">
        <f t="shared" si="32"/>
        <v>280.92707746763574</v>
      </c>
      <c r="J237" s="34">
        <f t="shared" si="30"/>
        <v>0.667144906743185</v>
      </c>
      <c r="K237" s="60"/>
    </row>
    <row r="238" spans="2:11" ht="12.75">
      <c r="B238" s="59" t="s">
        <v>183</v>
      </c>
      <c r="C238" s="30">
        <f>VLOOKUP($B238,Decl!$B$1:$D$263,3,FALSE)</f>
        <v>375</v>
      </c>
      <c r="D238" s="30">
        <f>VLOOKUP($B238,DataRaw!$C$2:$G$260,2,FALSE)</f>
        <v>248</v>
      </c>
      <c r="E238" s="30">
        <f>VLOOKUP($B238,DataRaw!$C$2:$G$260,3,FALSE)</f>
        <v>257577.145926914</v>
      </c>
      <c r="F238" s="31">
        <f t="shared" si="31"/>
        <v>1038.6175238988467</v>
      </c>
      <c r="G238" s="30">
        <f>VLOOKUP($B238,DataRaw!$C$2:$G$260,4,FALSE)</f>
        <v>62</v>
      </c>
      <c r="H238" s="30">
        <f>VLOOKUP($B238,DataRaw!$C$2:$G$260,5,FALSE)</f>
        <v>19746.0041919232</v>
      </c>
      <c r="I238" s="31">
        <f t="shared" si="32"/>
        <v>318.4839385794064</v>
      </c>
      <c r="J238" s="34">
        <f t="shared" si="30"/>
        <v>0.6613333333333333</v>
      </c>
      <c r="K238" s="60"/>
    </row>
    <row r="239" spans="2:11" ht="12.75">
      <c r="B239" s="59" t="s">
        <v>184</v>
      </c>
      <c r="C239" s="30">
        <f>VLOOKUP($B239,Decl!$B$1:$D$263,3,FALSE)</f>
        <v>82</v>
      </c>
      <c r="D239" s="30">
        <f>VLOOKUP($B239,DataRaw!$C$2:$G$260,2,FALSE)</f>
        <v>61</v>
      </c>
      <c r="E239" s="30">
        <f>VLOOKUP($B239,DataRaw!$C$2:$G$260,3,FALSE)</f>
        <v>68066.0187334775</v>
      </c>
      <c r="F239" s="31">
        <f t="shared" si="31"/>
        <v>1115.836372679959</v>
      </c>
      <c r="G239" s="30">
        <f>VLOOKUP($B239,DataRaw!$C$2:$G$260,4,FALSE)</f>
        <v>21</v>
      </c>
      <c r="H239" s="30">
        <f>VLOOKUP($B239,DataRaw!$C$2:$G$260,5,FALSE)</f>
        <v>14216.8502101302</v>
      </c>
      <c r="I239" s="31">
        <f t="shared" si="32"/>
        <v>676.9928671490571</v>
      </c>
      <c r="J239" s="34">
        <f t="shared" si="30"/>
        <v>0.7439024390243902</v>
      </c>
      <c r="K239" s="60"/>
    </row>
    <row r="240" spans="2:11" ht="12.75">
      <c r="B240" s="61" t="s">
        <v>185</v>
      </c>
      <c r="C240" s="52">
        <f>VLOOKUP($B240,Decl!$B$1:$D$263,3,FALSE)</f>
        <v>667</v>
      </c>
      <c r="D240" s="52">
        <f>VLOOKUP($B240,DataRaw!$C$2:$G$260,2,FALSE)</f>
        <v>460</v>
      </c>
      <c r="E240" s="52">
        <f>VLOOKUP($B240,DataRaw!$C$2:$G$260,3,FALSE)</f>
        <v>398145.786969223</v>
      </c>
      <c r="F240" s="32">
        <f t="shared" si="31"/>
        <v>865.5343194983109</v>
      </c>
      <c r="G240" s="52">
        <f>VLOOKUP($B240,DataRaw!$C$2:$G$260,4,FALSE)</f>
        <v>199</v>
      </c>
      <c r="H240" s="52">
        <f>VLOOKUP($B240,DataRaw!$C$2:$G$260,5,FALSE)</f>
        <v>82714.8781159686</v>
      </c>
      <c r="I240" s="32">
        <f t="shared" si="32"/>
        <v>415.65265384908844</v>
      </c>
      <c r="J240" s="53">
        <f t="shared" si="30"/>
        <v>0.6896551724137931</v>
      </c>
      <c r="K240" s="58"/>
    </row>
    <row r="241" spans="2:11" ht="12.75" thickBot="1">
      <c r="B241" s="62" t="s">
        <v>266</v>
      </c>
      <c r="C241" s="47">
        <f>SUM(C213:C240)</f>
        <v>16743</v>
      </c>
      <c r="D241" s="47">
        <f>SUM(D213:D240)</f>
        <v>11073</v>
      </c>
      <c r="E241" s="47">
        <f>SUM(E213:E240)</f>
        <v>12025233.0776368</v>
      </c>
      <c r="F241" s="48">
        <f>E241/D241</f>
        <v>1085.9959430720492</v>
      </c>
      <c r="G241" s="47">
        <f>SUM(G213:G240)</f>
        <v>3831</v>
      </c>
      <c r="H241" s="47">
        <f>SUM(H213:H240)</f>
        <v>2383630.506091117</v>
      </c>
      <c r="I241" s="48">
        <f>IF(G241&gt;0,H241/G241,"")</f>
        <v>622.1953813863527</v>
      </c>
      <c r="J241" s="49">
        <f t="shared" si="30"/>
        <v>0.6613510123633758</v>
      </c>
      <c r="K241" s="50"/>
    </row>
    <row r="242" spans="2:10" ht="12.75" thickBot="1">
      <c r="B242" s="33"/>
      <c r="C242" s="30"/>
      <c r="D242" s="30"/>
      <c r="E242" s="30"/>
      <c r="F242" s="31"/>
      <c r="G242" s="30"/>
      <c r="H242" s="30"/>
      <c r="I242" s="31"/>
      <c r="J242" s="34"/>
    </row>
    <row r="243" spans="2:11" ht="27" customHeight="1">
      <c r="B243" s="66" t="s">
        <v>263</v>
      </c>
      <c r="C243" s="67"/>
      <c r="D243" s="67"/>
      <c r="E243" s="67"/>
      <c r="F243" s="67"/>
      <c r="G243" s="67"/>
      <c r="H243" s="67"/>
      <c r="I243" s="67"/>
      <c r="J243" s="67"/>
      <c r="K243" s="68"/>
    </row>
    <row r="244" spans="2:11" ht="64.5">
      <c r="B244" s="63" t="s">
        <v>0</v>
      </c>
      <c r="C244" s="54" t="s">
        <v>563</v>
      </c>
      <c r="D244" s="55" t="s">
        <v>564</v>
      </c>
      <c r="E244" s="55" t="s">
        <v>595</v>
      </c>
      <c r="F244" s="55" t="s">
        <v>596</v>
      </c>
      <c r="G244" s="55" t="s">
        <v>568</v>
      </c>
      <c r="H244" s="55" t="s">
        <v>565</v>
      </c>
      <c r="I244" s="55" t="s">
        <v>566</v>
      </c>
      <c r="J244" s="55" t="s">
        <v>591</v>
      </c>
      <c r="K244" s="64"/>
    </row>
    <row r="245" spans="2:11" ht="12.75">
      <c r="B245" s="59" t="s">
        <v>186</v>
      </c>
      <c r="C245" s="30">
        <f>VLOOKUP($B245,Decl!$B$1:$D$263,3,FALSE)</f>
        <v>1783</v>
      </c>
      <c r="D245" s="30">
        <f>VLOOKUP($B245,DataRaw!$C$2:$G$260,2,FALSE)</f>
        <v>1119</v>
      </c>
      <c r="E245" s="30">
        <f>VLOOKUP($B245,DataRaw!$C$2:$G$260,3,FALSE)</f>
        <v>677845.25372151</v>
      </c>
      <c r="F245" s="31">
        <f>E245/D245</f>
        <v>605.7598335312869</v>
      </c>
      <c r="G245" s="30">
        <f>VLOOKUP($B245,DataRaw!$C$2:$G$260,4,FALSE)</f>
        <v>654</v>
      </c>
      <c r="H245" s="30">
        <f>VLOOKUP($B245,DataRaw!$C$2:$G$260,5,FALSE)</f>
        <v>774822.332249342</v>
      </c>
      <c r="I245" s="31">
        <f>IF(G245&gt;0,H245/G245,"")</f>
        <v>1184.7436272925718</v>
      </c>
      <c r="J245" s="34">
        <f aca="true" t="shared" si="33" ref="J245:J265">D245/C245</f>
        <v>0.6275939427930455</v>
      </c>
      <c r="K245" s="60"/>
    </row>
    <row r="246" spans="2:11" ht="12.75">
      <c r="B246" s="59" t="s">
        <v>187</v>
      </c>
      <c r="C246" s="30">
        <f>VLOOKUP($B246,Decl!$B$1:$D$263,3,FALSE)</f>
        <v>2657</v>
      </c>
      <c r="D246" s="30">
        <f>VLOOKUP($B246,DataRaw!$C$2:$G$260,2,FALSE)</f>
        <v>1660</v>
      </c>
      <c r="E246" s="30">
        <f>VLOOKUP($B246,DataRaw!$C$2:$G$260,3,FALSE)</f>
        <v>1403779.02143648</v>
      </c>
      <c r="F246" s="31">
        <f aca="true" t="shared" si="34" ref="F246:F264">E246/D246</f>
        <v>845.6500129135422</v>
      </c>
      <c r="G246" s="30">
        <f>VLOOKUP($B246,DataRaw!$C$2:$G$260,4,FALSE)</f>
        <v>510</v>
      </c>
      <c r="H246" s="30">
        <f>VLOOKUP($B246,DataRaw!$C$2:$G$260,5,FALSE)</f>
        <v>255376.064959533</v>
      </c>
      <c r="I246" s="31">
        <f aca="true" t="shared" si="35" ref="I246:I264">IF(G246&gt;0,H246/G246,"")</f>
        <v>500.7373822735941</v>
      </c>
      <c r="J246" s="34">
        <f t="shared" si="33"/>
        <v>0.624764772299586</v>
      </c>
      <c r="K246" s="60"/>
    </row>
    <row r="247" spans="2:11" ht="12.75">
      <c r="B247" s="59" t="s">
        <v>188</v>
      </c>
      <c r="C247" s="30">
        <f>VLOOKUP($B247,Decl!$B$1:$D$263,3,FALSE)</f>
        <v>784</v>
      </c>
      <c r="D247" s="30">
        <f>VLOOKUP($B247,DataRaw!$C$2:$G$260,2,FALSE)</f>
        <v>509</v>
      </c>
      <c r="E247" s="30">
        <f>VLOOKUP($B247,DataRaw!$C$2:$G$260,3,FALSE)</f>
        <v>647304.470014067</v>
      </c>
      <c r="F247" s="31">
        <f t="shared" si="34"/>
        <v>1271.718015744729</v>
      </c>
      <c r="G247" s="30">
        <f>VLOOKUP($B247,DataRaw!$C$2:$G$260,4,FALSE)</f>
        <v>148</v>
      </c>
      <c r="H247" s="30">
        <f>VLOOKUP($B247,DataRaw!$C$2:$G$260,5,FALSE)</f>
        <v>55583.4863649582</v>
      </c>
      <c r="I247" s="31">
        <f t="shared" si="35"/>
        <v>375.56409706052835</v>
      </c>
      <c r="J247" s="34">
        <f t="shared" si="33"/>
        <v>0.6492346938775511</v>
      </c>
      <c r="K247" s="60"/>
    </row>
    <row r="248" spans="2:11" ht="12.75">
      <c r="B248" s="59" t="s">
        <v>189</v>
      </c>
      <c r="C248" s="30">
        <f>VLOOKUP($B248,Decl!$B$1:$D$263,3,FALSE)</f>
        <v>447</v>
      </c>
      <c r="D248" s="30">
        <f>VLOOKUP($B248,DataRaw!$C$2:$G$260,2,FALSE)</f>
        <v>318</v>
      </c>
      <c r="E248" s="30">
        <f>VLOOKUP($B248,DataRaw!$C$2:$G$260,3,FALSE)</f>
        <v>405580.3125</v>
      </c>
      <c r="F248" s="31">
        <f t="shared" si="34"/>
        <v>1275.409787735849</v>
      </c>
      <c r="G248" s="30">
        <f>VLOOKUP($B248,DataRaw!$C$2:$G$260,4,FALSE)</f>
        <v>81</v>
      </c>
      <c r="H248" s="30">
        <f>VLOOKUP($B248,DataRaw!$C$2:$G$260,5,FALSE)</f>
        <v>24089.5275</v>
      </c>
      <c r="I248" s="31">
        <f t="shared" si="35"/>
        <v>297.40157407407406</v>
      </c>
      <c r="J248" s="34">
        <f t="shared" si="33"/>
        <v>0.7114093959731543</v>
      </c>
      <c r="K248" s="60"/>
    </row>
    <row r="249" spans="2:11" ht="12.75">
      <c r="B249" s="59" t="s">
        <v>190</v>
      </c>
      <c r="C249" s="30">
        <f>VLOOKUP($B249,Decl!$B$1:$D$263,3,FALSE)</f>
        <v>560</v>
      </c>
      <c r="D249" s="30">
        <f>VLOOKUP($B249,DataRaw!$C$2:$G$260,2,FALSE)</f>
        <v>406</v>
      </c>
      <c r="E249" s="30">
        <f>VLOOKUP($B249,DataRaw!$C$2:$G$260,3,FALSE)</f>
        <v>600829.880915043</v>
      </c>
      <c r="F249" s="31">
        <f t="shared" si="34"/>
        <v>1479.8765539779383</v>
      </c>
      <c r="G249" s="30">
        <f>VLOOKUP($B249,DataRaw!$C$2:$G$260,4,FALSE)</f>
        <v>164</v>
      </c>
      <c r="H249" s="30">
        <f>VLOOKUP($B249,DataRaw!$C$2:$G$260,5,FALSE)</f>
        <v>93222.7308236981</v>
      </c>
      <c r="I249" s="31">
        <f t="shared" si="35"/>
        <v>568.4312855103543</v>
      </c>
      <c r="J249" s="34">
        <f t="shared" si="33"/>
        <v>0.725</v>
      </c>
      <c r="K249" s="60"/>
    </row>
    <row r="250" spans="2:11" ht="12.75">
      <c r="B250" s="59" t="s">
        <v>191</v>
      </c>
      <c r="C250" s="30">
        <f>VLOOKUP($B250,Decl!$B$1:$D$263,3,FALSE)</f>
        <v>434</v>
      </c>
      <c r="D250" s="30">
        <f>VLOOKUP($B250,DataRaw!$C$2:$G$260,2,FALSE)</f>
        <v>286</v>
      </c>
      <c r="E250" s="30">
        <f>VLOOKUP($B250,DataRaw!$C$2:$G$260,3,FALSE)</f>
        <v>411096.6525</v>
      </c>
      <c r="F250" s="31">
        <f t="shared" si="34"/>
        <v>1437.4008828671329</v>
      </c>
      <c r="G250" s="30">
        <f>VLOOKUP($B250,DataRaw!$C$2:$G$260,4,FALSE)</f>
        <v>72</v>
      </c>
      <c r="H250" s="30">
        <f>VLOOKUP($B250,DataRaw!$C$2:$G$260,5,FALSE)</f>
        <v>29275.305</v>
      </c>
      <c r="I250" s="31">
        <f t="shared" si="35"/>
        <v>406.6014583333333</v>
      </c>
      <c r="J250" s="34">
        <f t="shared" si="33"/>
        <v>0.6589861751152074</v>
      </c>
      <c r="K250" s="60"/>
    </row>
    <row r="251" spans="2:11" ht="12.75">
      <c r="B251" s="59" t="s">
        <v>192</v>
      </c>
      <c r="C251" s="30">
        <f>VLOOKUP($B251,Decl!$B$1:$D$263,3,FALSE)</f>
        <v>854</v>
      </c>
      <c r="D251" s="30">
        <f>VLOOKUP($B251,DataRaw!$C$2:$G$260,2,FALSE)</f>
        <v>548</v>
      </c>
      <c r="E251" s="30">
        <f>VLOOKUP($B251,DataRaw!$C$2:$G$260,3,FALSE)</f>
        <v>916561.003545078</v>
      </c>
      <c r="F251" s="31">
        <f t="shared" si="34"/>
        <v>1672.556575812186</v>
      </c>
      <c r="G251" s="30">
        <f>VLOOKUP($B251,DataRaw!$C$2:$G$260,4,FALSE)</f>
        <v>166</v>
      </c>
      <c r="H251" s="30">
        <f>VLOOKUP($B251,DataRaw!$C$2:$G$260,5,FALSE)</f>
        <v>94475.2493950652</v>
      </c>
      <c r="I251" s="31">
        <f t="shared" si="35"/>
        <v>569.1280084040072</v>
      </c>
      <c r="J251" s="34">
        <f t="shared" si="33"/>
        <v>0.6416861826697893</v>
      </c>
      <c r="K251" s="60"/>
    </row>
    <row r="252" spans="2:11" ht="12.75">
      <c r="B252" s="59" t="s">
        <v>193</v>
      </c>
      <c r="C252" s="30">
        <f>VLOOKUP($B252,Decl!$B$1:$D$263,3,FALSE)</f>
        <v>431</v>
      </c>
      <c r="D252" s="30">
        <f>VLOOKUP($B252,DataRaw!$C$2:$G$260,2,FALSE)</f>
        <v>262</v>
      </c>
      <c r="E252" s="30">
        <f>VLOOKUP($B252,DataRaw!$C$2:$G$260,3,FALSE)</f>
        <v>601117.918238026</v>
      </c>
      <c r="F252" s="31">
        <f t="shared" si="34"/>
        <v>2294.3431993817785</v>
      </c>
      <c r="G252" s="30">
        <f>VLOOKUP($B252,DataRaw!$C$2:$G$260,4,FALSE)</f>
        <v>39</v>
      </c>
      <c r="H252" s="30">
        <f>VLOOKUP($B252,DataRaw!$C$2:$G$260,5,FALSE)</f>
        <v>8363.16567444567</v>
      </c>
      <c r="I252" s="31">
        <f t="shared" si="35"/>
        <v>214.44014549860694</v>
      </c>
      <c r="J252" s="34">
        <f t="shared" si="33"/>
        <v>0.6078886310904872</v>
      </c>
      <c r="K252" s="60"/>
    </row>
    <row r="253" spans="2:11" ht="12.75">
      <c r="B253" s="59" t="s">
        <v>194</v>
      </c>
      <c r="C253" s="30">
        <f>VLOOKUP($B253,Decl!$B$1:$D$263,3,FALSE)</f>
        <v>491</v>
      </c>
      <c r="D253" s="30">
        <f>VLOOKUP($B253,DataRaw!$C$2:$G$260,2,FALSE)</f>
        <v>343</v>
      </c>
      <c r="E253" s="30">
        <f>VLOOKUP($B253,DataRaw!$C$2:$G$260,3,FALSE)</f>
        <v>386669.67857185</v>
      </c>
      <c r="F253" s="31">
        <f t="shared" si="34"/>
        <v>1127.3168471482506</v>
      </c>
      <c r="G253" s="30">
        <f>VLOOKUP($B253,DataRaw!$C$2:$G$260,4,FALSE)</f>
        <v>114</v>
      </c>
      <c r="H253" s="30">
        <f>VLOOKUP($B253,DataRaw!$C$2:$G$260,5,FALSE)</f>
        <v>42909.7891353608</v>
      </c>
      <c r="I253" s="31">
        <f t="shared" si="35"/>
        <v>376.40165908211225</v>
      </c>
      <c r="J253" s="34">
        <f t="shared" si="33"/>
        <v>0.6985743380855397</v>
      </c>
      <c r="K253" s="60"/>
    </row>
    <row r="254" spans="2:11" ht="12.75">
      <c r="B254" s="59" t="s">
        <v>195</v>
      </c>
      <c r="C254" s="30">
        <f>VLOOKUP($B254,Decl!$B$1:$D$263,3,FALSE)</f>
        <v>617</v>
      </c>
      <c r="D254" s="30">
        <f>VLOOKUP($B254,DataRaw!$C$2:$G$260,2,FALSE)</f>
        <v>379</v>
      </c>
      <c r="E254" s="30">
        <f>VLOOKUP($B254,DataRaw!$C$2:$G$260,3,FALSE)</f>
        <v>521632.042356797</v>
      </c>
      <c r="F254" s="31">
        <f t="shared" si="34"/>
        <v>1376.3378426300712</v>
      </c>
      <c r="G254" s="30">
        <f>VLOOKUP($B254,DataRaw!$C$2:$G$260,4,FALSE)</f>
        <v>83</v>
      </c>
      <c r="H254" s="30">
        <f>VLOOKUP($B254,DataRaw!$C$2:$G$260,5,FALSE)</f>
        <v>32934.5374605846</v>
      </c>
      <c r="I254" s="31">
        <f t="shared" si="35"/>
        <v>396.80165615162167</v>
      </c>
      <c r="J254" s="34">
        <f t="shared" si="33"/>
        <v>0.6142625607779578</v>
      </c>
      <c r="K254" s="60"/>
    </row>
    <row r="255" spans="2:11" ht="12.75">
      <c r="B255" s="59" t="s">
        <v>196</v>
      </c>
      <c r="C255" s="30">
        <f>VLOOKUP($B255,Decl!$B$1:$D$263,3,FALSE)</f>
        <v>1949</v>
      </c>
      <c r="D255" s="30">
        <f>VLOOKUP($B255,DataRaw!$C$2:$G$260,2,FALSE)</f>
        <v>1266</v>
      </c>
      <c r="E255" s="30">
        <f>VLOOKUP($B255,DataRaw!$C$2:$G$260,3,FALSE)</f>
        <v>1574294.89646677</v>
      </c>
      <c r="F255" s="31">
        <f t="shared" si="34"/>
        <v>1243.518875566169</v>
      </c>
      <c r="G255" s="30">
        <f>VLOOKUP($B255,DataRaw!$C$2:$G$260,4,FALSE)</f>
        <v>487</v>
      </c>
      <c r="H255" s="30">
        <f>VLOOKUP($B255,DataRaw!$C$2:$G$260,5,FALSE)</f>
        <v>540167.509044371</v>
      </c>
      <c r="I255" s="31">
        <f t="shared" si="35"/>
        <v>1109.1735298652382</v>
      </c>
      <c r="J255" s="34">
        <f t="shared" si="33"/>
        <v>0.6495638789122627</v>
      </c>
      <c r="K255" s="60"/>
    </row>
    <row r="256" spans="2:11" ht="12.75">
      <c r="B256" s="59" t="s">
        <v>197</v>
      </c>
      <c r="C256" s="30">
        <f>VLOOKUP($B256,Decl!$B$1:$D$263,3,FALSE)</f>
        <v>520</v>
      </c>
      <c r="D256" s="30">
        <f>VLOOKUP($B256,DataRaw!$C$2:$G$260,2,FALSE)</f>
        <v>336</v>
      </c>
      <c r="E256" s="30">
        <f>VLOOKUP($B256,DataRaw!$C$2:$G$260,3,FALSE)</f>
        <v>483442.61084829</v>
      </c>
      <c r="F256" s="31">
        <f t="shared" si="34"/>
        <v>1438.8172941913392</v>
      </c>
      <c r="G256" s="30">
        <f>VLOOKUP($B256,DataRaw!$C$2:$G$260,4,FALSE)</f>
        <v>49</v>
      </c>
      <c r="H256" s="30">
        <f>VLOOKUP($B256,DataRaw!$C$2:$G$260,5,FALSE)</f>
        <v>13870.290375371</v>
      </c>
      <c r="I256" s="31">
        <f t="shared" si="35"/>
        <v>283.06715051777553</v>
      </c>
      <c r="J256" s="34">
        <f t="shared" si="33"/>
        <v>0.6461538461538462</v>
      </c>
      <c r="K256" s="60"/>
    </row>
    <row r="257" spans="2:11" ht="12.75">
      <c r="B257" s="59" t="s">
        <v>198</v>
      </c>
      <c r="C257" s="30">
        <f>VLOOKUP($B257,Decl!$B$1:$D$263,3,FALSE)</f>
        <v>1131</v>
      </c>
      <c r="D257" s="30">
        <f>VLOOKUP($B257,DataRaw!$C$2:$G$260,2,FALSE)</f>
        <v>683</v>
      </c>
      <c r="E257" s="30">
        <f>VLOOKUP($B257,DataRaw!$C$2:$G$260,3,FALSE)</f>
        <v>547131.450664306</v>
      </c>
      <c r="F257" s="31">
        <f t="shared" si="34"/>
        <v>801.0709380150893</v>
      </c>
      <c r="G257" s="30">
        <f>VLOOKUP($B257,DataRaw!$C$2:$G$260,4,FALSE)</f>
        <v>286</v>
      </c>
      <c r="H257" s="30">
        <f>VLOOKUP($B257,DataRaw!$C$2:$G$260,5,FALSE)</f>
        <v>193951.898976154</v>
      </c>
      <c r="I257" s="31">
        <f t="shared" si="35"/>
        <v>678.1534929236154</v>
      </c>
      <c r="J257" s="34">
        <f t="shared" si="33"/>
        <v>0.6038903625110522</v>
      </c>
      <c r="K257" s="60"/>
    </row>
    <row r="258" spans="2:11" ht="12.75">
      <c r="B258" s="59" t="s">
        <v>199</v>
      </c>
      <c r="C258" s="30">
        <f>VLOOKUP($B258,Decl!$B$1:$D$263,3,FALSE)</f>
        <v>373</v>
      </c>
      <c r="D258" s="30">
        <f>VLOOKUP($B258,DataRaw!$C$2:$G$260,2,FALSE)</f>
        <v>260</v>
      </c>
      <c r="E258" s="30">
        <f>VLOOKUP($B258,DataRaw!$C$2:$G$260,3,FALSE)</f>
        <v>317878.329052639</v>
      </c>
      <c r="F258" s="31">
        <f t="shared" si="34"/>
        <v>1222.6089578947654</v>
      </c>
      <c r="G258" s="30">
        <f>VLOOKUP($B258,DataRaw!$C$2:$G$260,4,FALSE)</f>
        <v>96</v>
      </c>
      <c r="H258" s="30">
        <f>VLOOKUP($B258,DataRaw!$C$2:$G$260,5,FALSE)</f>
        <v>53440.5554856945</v>
      </c>
      <c r="I258" s="31">
        <f t="shared" si="35"/>
        <v>556.6724529759844</v>
      </c>
      <c r="J258" s="34">
        <f t="shared" si="33"/>
        <v>0.6970509383378016</v>
      </c>
      <c r="K258" s="60"/>
    </row>
    <row r="259" spans="2:11" ht="12.75">
      <c r="B259" s="59" t="s">
        <v>200</v>
      </c>
      <c r="C259" s="30">
        <f>VLOOKUP($B259,Decl!$B$1:$D$263,3,FALSE)</f>
        <v>226</v>
      </c>
      <c r="D259" s="30">
        <f>VLOOKUP($B259,DataRaw!$C$2:$G$260,2,FALSE)</f>
        <v>154</v>
      </c>
      <c r="E259" s="30">
        <f>VLOOKUP($B259,DataRaw!$C$2:$G$260,3,FALSE)</f>
        <v>121753.499904113</v>
      </c>
      <c r="F259" s="31">
        <f t="shared" si="34"/>
        <v>790.6071422345001</v>
      </c>
      <c r="G259" s="30">
        <f>VLOOKUP($B259,DataRaw!$C$2:$G$260,4,FALSE)</f>
        <v>46</v>
      </c>
      <c r="H259" s="30">
        <f>VLOOKUP($B259,DataRaw!$C$2:$G$260,5,FALSE)</f>
        <v>25542.60503443</v>
      </c>
      <c r="I259" s="31">
        <f t="shared" si="35"/>
        <v>555.2740224876087</v>
      </c>
      <c r="J259" s="34">
        <f t="shared" si="33"/>
        <v>0.6814159292035398</v>
      </c>
      <c r="K259" s="60"/>
    </row>
    <row r="260" spans="2:11" ht="12.75">
      <c r="B260" s="59" t="s">
        <v>201</v>
      </c>
      <c r="C260" s="30">
        <f>VLOOKUP($B260,Decl!$B$1:$D$263,3,FALSE)</f>
        <v>525</v>
      </c>
      <c r="D260" s="30">
        <f>VLOOKUP($B260,DataRaw!$C$2:$G$260,2,FALSE)</f>
        <v>348</v>
      </c>
      <c r="E260" s="30">
        <f>VLOOKUP($B260,DataRaw!$C$2:$G$260,3,FALSE)</f>
        <v>713176.234198219</v>
      </c>
      <c r="F260" s="31">
        <f t="shared" si="34"/>
        <v>2049.3569948224686</v>
      </c>
      <c r="G260" s="30">
        <f>VLOOKUP($B260,DataRaw!$C$2:$G$260,4,FALSE)</f>
        <v>86</v>
      </c>
      <c r="H260" s="30">
        <f>VLOOKUP($B260,DataRaw!$C$2:$G$260,5,FALSE)</f>
        <v>39274.3389852642</v>
      </c>
      <c r="I260" s="31">
        <f t="shared" si="35"/>
        <v>456.67836029376974</v>
      </c>
      <c r="J260" s="34">
        <f t="shared" si="33"/>
        <v>0.6628571428571428</v>
      </c>
      <c r="K260" s="60"/>
    </row>
    <row r="261" spans="2:11" ht="12.75">
      <c r="B261" s="59" t="s">
        <v>202</v>
      </c>
      <c r="C261" s="30">
        <f>VLOOKUP($B261,Decl!$B$1:$D$263,3,FALSE)</f>
        <v>495</v>
      </c>
      <c r="D261" s="30">
        <f>VLOOKUP($B261,DataRaw!$C$2:$G$260,2,FALSE)</f>
        <v>317</v>
      </c>
      <c r="E261" s="30">
        <f>VLOOKUP($B261,DataRaw!$C$2:$G$260,3,FALSE)</f>
        <v>674601.160735822</v>
      </c>
      <c r="F261" s="31">
        <f t="shared" si="34"/>
        <v>2128.079371406379</v>
      </c>
      <c r="G261" s="30">
        <f>VLOOKUP($B261,DataRaw!$C$2:$G$260,4,FALSE)</f>
        <v>114</v>
      </c>
      <c r="H261" s="30">
        <f>VLOOKUP($B261,DataRaw!$C$2:$G$260,5,FALSE)</f>
        <v>76929.9892756463</v>
      </c>
      <c r="I261" s="31">
        <f t="shared" si="35"/>
        <v>674.8244673302306</v>
      </c>
      <c r="J261" s="34">
        <f t="shared" si="33"/>
        <v>0.6404040404040404</v>
      </c>
      <c r="K261" s="60"/>
    </row>
    <row r="262" spans="2:11" ht="12.75">
      <c r="B262" s="59" t="s">
        <v>203</v>
      </c>
      <c r="C262" s="30">
        <f>VLOOKUP($B262,Decl!$B$1:$D$263,3,FALSE)</f>
        <v>1403</v>
      </c>
      <c r="D262" s="30">
        <f>VLOOKUP($B262,DataRaw!$C$2:$G$260,2,FALSE)</f>
        <v>821</v>
      </c>
      <c r="E262" s="30">
        <f>VLOOKUP($B262,DataRaw!$C$2:$G$260,3,FALSE)</f>
        <v>1222259.31243617</v>
      </c>
      <c r="F262" s="31">
        <f t="shared" si="34"/>
        <v>1488.7445949283433</v>
      </c>
      <c r="G262" s="30">
        <f>VLOOKUP($B262,DataRaw!$C$2:$G$260,4,FALSE)</f>
        <v>180</v>
      </c>
      <c r="H262" s="30">
        <f>VLOOKUP($B262,DataRaw!$C$2:$G$260,5,FALSE)</f>
        <v>73721.4696868897</v>
      </c>
      <c r="I262" s="31">
        <f t="shared" si="35"/>
        <v>409.56372048272056</v>
      </c>
      <c r="J262" s="34">
        <f t="shared" si="33"/>
        <v>0.5851746258018532</v>
      </c>
      <c r="K262" s="60"/>
    </row>
    <row r="263" spans="2:11" ht="12.75">
      <c r="B263" s="59" t="s">
        <v>204</v>
      </c>
      <c r="C263" s="30">
        <f>VLOOKUP($B263,Decl!$B$1:$D$263,3,FALSE)</f>
        <v>315</v>
      </c>
      <c r="D263" s="30">
        <f>VLOOKUP($B263,DataRaw!$C$2:$G$260,2,FALSE)</f>
        <v>212</v>
      </c>
      <c r="E263" s="30">
        <f>VLOOKUP($B263,DataRaw!$C$2:$G$260,3,FALSE)</f>
        <v>265443.757493458</v>
      </c>
      <c r="F263" s="31">
        <f t="shared" si="34"/>
        <v>1252.0931957238583</v>
      </c>
      <c r="G263" s="30">
        <f>VLOOKUP($B263,DataRaw!$C$2:$G$260,4,FALSE)</f>
        <v>64</v>
      </c>
      <c r="H263" s="30">
        <f>VLOOKUP($B263,DataRaw!$C$2:$G$260,5,FALSE)</f>
        <v>20646.9324625873</v>
      </c>
      <c r="I263" s="31">
        <f t="shared" si="35"/>
        <v>322.6083197279266</v>
      </c>
      <c r="J263" s="34">
        <f t="shared" si="33"/>
        <v>0.6730158730158731</v>
      </c>
      <c r="K263" s="60"/>
    </row>
    <row r="264" spans="2:11" ht="12.75">
      <c r="B264" s="59" t="s">
        <v>205</v>
      </c>
      <c r="C264" s="30">
        <f>VLOOKUP($B264,Decl!$B$1:$D$263,3,FALSE)</f>
        <v>313</v>
      </c>
      <c r="D264" s="30">
        <f>VLOOKUP($B264,DataRaw!$C$2:$G$260,2,FALSE)</f>
        <v>203</v>
      </c>
      <c r="E264" s="30">
        <f>VLOOKUP($B264,DataRaw!$C$2:$G$260,3,FALSE)</f>
        <v>245284.375687997</v>
      </c>
      <c r="F264" s="31">
        <f t="shared" si="34"/>
        <v>1208.2974171822511</v>
      </c>
      <c r="G264" s="30">
        <f>VLOOKUP($B264,DataRaw!$C$2:$G$260,4,FALSE)</f>
        <v>68</v>
      </c>
      <c r="H264" s="30">
        <f>VLOOKUP($B264,DataRaw!$C$2:$G$260,5,FALSE)</f>
        <v>30915.3738386274</v>
      </c>
      <c r="I264" s="31">
        <f t="shared" si="35"/>
        <v>454.63785056805</v>
      </c>
      <c r="J264" s="34">
        <f t="shared" si="33"/>
        <v>0.6485623003194888</v>
      </c>
      <c r="K264" s="60"/>
    </row>
    <row r="265" spans="2:11" ht="12.75" thickBot="1">
      <c r="B265" s="62" t="s">
        <v>266</v>
      </c>
      <c r="C265" s="47">
        <f>SUM(C245:C264)</f>
        <v>16308</v>
      </c>
      <c r="D265" s="47">
        <f>SUM(D245:D264)</f>
        <v>10430</v>
      </c>
      <c r="E265" s="47">
        <f>SUM(E245:E264)</f>
        <v>12737681.861286633</v>
      </c>
      <c r="F265" s="48">
        <f>E265/D265</f>
        <v>1221.2542532393704</v>
      </c>
      <c r="G265" s="47">
        <f>SUM(G245:G264)</f>
        <v>3507</v>
      </c>
      <c r="H265" s="47">
        <f>SUM(H245:H264)</f>
        <v>2479513.1517280233</v>
      </c>
      <c r="I265" s="48">
        <f>IF(G265&gt;0,H265/G265,"")</f>
        <v>707.0182924801892</v>
      </c>
      <c r="J265" s="49">
        <f t="shared" si="33"/>
        <v>0.6395634044640667</v>
      </c>
      <c r="K265" s="50"/>
    </row>
    <row r="266" spans="2:10" ht="12.75" thickBot="1">
      <c r="B266" s="33"/>
      <c r="C266" s="30"/>
      <c r="D266" s="30"/>
      <c r="E266" s="30"/>
      <c r="F266" s="31"/>
      <c r="G266" s="30"/>
      <c r="H266" s="30"/>
      <c r="I266" s="31"/>
      <c r="J266" s="34"/>
    </row>
    <row r="267" spans="2:11" ht="24" customHeight="1">
      <c r="B267" s="66" t="s">
        <v>264</v>
      </c>
      <c r="C267" s="67"/>
      <c r="D267" s="67"/>
      <c r="E267" s="67"/>
      <c r="F267" s="67"/>
      <c r="G267" s="67"/>
      <c r="H267" s="67"/>
      <c r="I267" s="67"/>
      <c r="J267" s="67"/>
      <c r="K267" s="68"/>
    </row>
    <row r="268" spans="2:11" ht="64.5">
      <c r="B268" s="57" t="s">
        <v>0</v>
      </c>
      <c r="C268" s="41" t="s">
        <v>563</v>
      </c>
      <c r="D268" s="42" t="s">
        <v>564</v>
      </c>
      <c r="E268" s="42" t="s">
        <v>595</v>
      </c>
      <c r="F268" s="42" t="s">
        <v>596</v>
      </c>
      <c r="G268" s="42" t="s">
        <v>568</v>
      </c>
      <c r="H268" s="42" t="s">
        <v>565</v>
      </c>
      <c r="I268" s="42" t="s">
        <v>566</v>
      </c>
      <c r="J268" s="42" t="s">
        <v>591</v>
      </c>
      <c r="K268" s="58"/>
    </row>
    <row r="269" spans="2:11" ht="12.75">
      <c r="B269" s="59" t="s">
        <v>206</v>
      </c>
      <c r="C269" s="30">
        <f>VLOOKUP($B269,Decl!$B$1:$D$263,3,FALSE)</f>
        <v>126</v>
      </c>
      <c r="D269" s="30">
        <f>VLOOKUP($B269,DataRaw!$C$2:$G$260,2,FALSE)</f>
        <v>93</v>
      </c>
      <c r="E269" s="30">
        <f>VLOOKUP($B269,DataRaw!$C$2:$G$260,3,FALSE)</f>
        <v>86055.9247488831</v>
      </c>
      <c r="F269" s="31">
        <f>E269/D269</f>
        <v>925.3325241815387</v>
      </c>
      <c r="G269" s="30">
        <f>VLOOKUP($B269,DataRaw!$C$2:$G$260,4,FALSE)</f>
        <v>60</v>
      </c>
      <c r="H269" s="30">
        <f>VLOOKUP($B269,DataRaw!$C$2:$G$260,5,FALSE)</f>
        <v>78863.7376083017</v>
      </c>
      <c r="I269" s="31">
        <f>IF(G269&gt;0,H269/G269,"")</f>
        <v>1314.3956268050283</v>
      </c>
      <c r="J269" s="34">
        <f aca="true" t="shared" si="36" ref="J269:J292">D269/C269</f>
        <v>0.7380952380952381</v>
      </c>
      <c r="K269" s="60"/>
    </row>
    <row r="270" spans="2:11" ht="12.75">
      <c r="B270" s="59" t="s">
        <v>207</v>
      </c>
      <c r="C270" s="30">
        <f>VLOOKUP($B270,Decl!$B$1:$D$263,3,FALSE)</f>
        <v>2585</v>
      </c>
      <c r="D270" s="30">
        <f>VLOOKUP($B270,DataRaw!$C$2:$G$260,2,FALSE)</f>
        <v>1734</v>
      </c>
      <c r="E270" s="30">
        <f>VLOOKUP($B270,DataRaw!$C$2:$G$260,3,FALSE)</f>
        <v>2158142.62232813</v>
      </c>
      <c r="F270" s="31">
        <f aca="true" t="shared" si="37" ref="F270:F291">E270/D270</f>
        <v>1244.603588424527</v>
      </c>
      <c r="G270" s="30">
        <f>VLOOKUP($B270,DataRaw!$C$2:$G$260,4,FALSE)</f>
        <v>807</v>
      </c>
      <c r="H270" s="30">
        <f>VLOOKUP($B270,DataRaw!$C$2:$G$260,5,FALSE)</f>
        <v>1034746.67668038</v>
      </c>
      <c r="I270" s="31">
        <f aca="true" t="shared" si="38" ref="I270:I291">IF(G270&gt;0,H270/G270,"")</f>
        <v>1282.2139735816356</v>
      </c>
      <c r="J270" s="34">
        <f t="shared" si="36"/>
        <v>0.6707930367504835</v>
      </c>
      <c r="K270" s="60"/>
    </row>
    <row r="271" spans="2:11" ht="12.75">
      <c r="B271" s="59" t="s">
        <v>208</v>
      </c>
      <c r="C271" s="30">
        <f>VLOOKUP($B271,Decl!$B$1:$D$263,3,FALSE)</f>
        <v>159</v>
      </c>
      <c r="D271" s="30">
        <f>VLOOKUP($B271,DataRaw!$C$2:$G$260,2,FALSE)</f>
        <v>126</v>
      </c>
      <c r="E271" s="30">
        <f>VLOOKUP($B271,DataRaw!$C$2:$G$260,3,FALSE)</f>
        <v>178293.552636337</v>
      </c>
      <c r="F271" s="31">
        <f t="shared" si="37"/>
        <v>1415.028195526484</v>
      </c>
      <c r="G271" s="30">
        <f>VLOOKUP($B271,DataRaw!$C$2:$G$260,4,FALSE)</f>
        <v>25</v>
      </c>
      <c r="H271" s="30">
        <f>VLOOKUP($B271,DataRaw!$C$2:$G$260,5,FALSE)</f>
        <v>6007.72714242936</v>
      </c>
      <c r="I271" s="31">
        <f t="shared" si="38"/>
        <v>240.30908569717442</v>
      </c>
      <c r="J271" s="34">
        <f t="shared" si="36"/>
        <v>0.7924528301886793</v>
      </c>
      <c r="K271" s="60"/>
    </row>
    <row r="272" spans="2:11" ht="12.75">
      <c r="B272" s="59" t="s">
        <v>209</v>
      </c>
      <c r="C272" s="30">
        <f>VLOOKUP($B272,Decl!$B$1:$D$263,3,FALSE)</f>
        <v>400</v>
      </c>
      <c r="D272" s="30">
        <f>VLOOKUP($B272,DataRaw!$C$2:$G$260,2,FALSE)</f>
        <v>304</v>
      </c>
      <c r="E272" s="30">
        <f>VLOOKUP($B272,DataRaw!$C$2:$G$260,3,FALSE)</f>
        <v>637222.349273506</v>
      </c>
      <c r="F272" s="31">
        <f t="shared" si="37"/>
        <v>2096.1261489260064</v>
      </c>
      <c r="G272" s="30">
        <f>VLOOKUP($B272,DataRaw!$C$2:$G$260,4,FALSE)</f>
        <v>86</v>
      </c>
      <c r="H272" s="30">
        <f>VLOOKUP($B272,DataRaw!$C$2:$G$260,5,FALSE)</f>
        <v>42904.5559705972</v>
      </c>
      <c r="I272" s="31">
        <f t="shared" si="38"/>
        <v>498.89018570461855</v>
      </c>
      <c r="J272" s="34">
        <f t="shared" si="36"/>
        <v>0.76</v>
      </c>
      <c r="K272" s="60"/>
    </row>
    <row r="273" spans="2:11" ht="12.75">
      <c r="B273" s="59" t="s">
        <v>210</v>
      </c>
      <c r="C273" s="30">
        <f>VLOOKUP($B273,Decl!$B$1:$D$263,3,FALSE)</f>
        <v>645</v>
      </c>
      <c r="D273" s="30">
        <f>VLOOKUP($B273,DataRaw!$C$2:$G$260,2,FALSE)</f>
        <v>426</v>
      </c>
      <c r="E273" s="30">
        <f>VLOOKUP($B273,DataRaw!$C$2:$G$260,3,FALSE)</f>
        <v>686943.384006463</v>
      </c>
      <c r="F273" s="31">
        <f t="shared" si="37"/>
        <v>1612.5431549447487</v>
      </c>
      <c r="G273" s="30">
        <f>VLOOKUP($B273,DataRaw!$C$2:$G$260,4,FALSE)</f>
        <v>86</v>
      </c>
      <c r="H273" s="30">
        <f>VLOOKUP($B273,DataRaw!$C$2:$G$260,5,FALSE)</f>
        <v>20450.329145956</v>
      </c>
      <c r="I273" s="31">
        <f t="shared" si="38"/>
        <v>237.79452495297673</v>
      </c>
      <c r="J273" s="34">
        <f t="shared" si="36"/>
        <v>0.6604651162790698</v>
      </c>
      <c r="K273" s="60"/>
    </row>
    <row r="274" spans="2:11" ht="12.75">
      <c r="B274" s="59" t="s">
        <v>211</v>
      </c>
      <c r="C274" s="30">
        <f>VLOOKUP($B274,Decl!$B$1:$D$263,3,FALSE)</f>
        <v>223</v>
      </c>
      <c r="D274" s="30">
        <f>VLOOKUP($B274,DataRaw!$C$2:$G$260,2,FALSE)</f>
        <v>152</v>
      </c>
      <c r="E274" s="30">
        <f>VLOOKUP($B274,DataRaw!$C$2:$G$260,3,FALSE)</f>
        <v>263258.931662285</v>
      </c>
      <c r="F274" s="31">
        <f t="shared" si="37"/>
        <v>1731.9666556729276</v>
      </c>
      <c r="G274" s="30">
        <f>VLOOKUP($B274,DataRaw!$C$2:$G$260,4,FALSE)</f>
        <v>70</v>
      </c>
      <c r="H274" s="30">
        <f>VLOOKUP($B274,DataRaw!$C$2:$G$260,5,FALSE)</f>
        <v>51701.18696445</v>
      </c>
      <c r="I274" s="31">
        <f t="shared" si="38"/>
        <v>738.5883852064285</v>
      </c>
      <c r="J274" s="34">
        <f t="shared" si="36"/>
        <v>0.6816143497757847</v>
      </c>
      <c r="K274" s="60"/>
    </row>
    <row r="275" spans="2:11" ht="12.75">
      <c r="B275" s="59" t="s">
        <v>212</v>
      </c>
      <c r="C275" s="30">
        <f>VLOOKUP($B275,Decl!$B$1:$D$263,3,FALSE)</f>
        <v>662</v>
      </c>
      <c r="D275" s="30">
        <f>VLOOKUP($B275,DataRaw!$C$2:$G$260,2,FALSE)</f>
        <v>454</v>
      </c>
      <c r="E275" s="30">
        <f>VLOOKUP($B275,DataRaw!$C$2:$G$260,3,FALSE)</f>
        <v>685857.028082461</v>
      </c>
      <c r="F275" s="31">
        <f t="shared" si="37"/>
        <v>1510.6982997411035</v>
      </c>
      <c r="G275" s="30">
        <f>VLOOKUP($B275,DataRaw!$C$2:$G$260,4,FALSE)</f>
        <v>185</v>
      </c>
      <c r="H275" s="30">
        <f>VLOOKUP($B275,DataRaw!$C$2:$G$260,5,FALSE)</f>
        <v>116358.446154034</v>
      </c>
      <c r="I275" s="31">
        <f t="shared" si="38"/>
        <v>628.9645738055892</v>
      </c>
      <c r="J275" s="34">
        <f t="shared" si="36"/>
        <v>0.6858006042296072</v>
      </c>
      <c r="K275" s="60"/>
    </row>
    <row r="276" spans="2:11" ht="12.75">
      <c r="B276" s="59" t="s">
        <v>213</v>
      </c>
      <c r="C276" s="30">
        <f>VLOOKUP($B276,Decl!$B$1:$D$263,3,FALSE)</f>
        <v>269</v>
      </c>
      <c r="D276" s="30">
        <f>VLOOKUP($B276,DataRaw!$C$2:$G$260,2,FALSE)</f>
        <v>203</v>
      </c>
      <c r="E276" s="30">
        <f>VLOOKUP($B276,DataRaw!$C$2:$G$260,3,FALSE)</f>
        <v>240901.310613804</v>
      </c>
      <c r="F276" s="31">
        <f t="shared" si="37"/>
        <v>1186.705963614798</v>
      </c>
      <c r="G276" s="30">
        <f>VLOOKUP($B276,DataRaw!$C$2:$G$260,4,FALSE)</f>
        <v>96</v>
      </c>
      <c r="H276" s="30">
        <f>VLOOKUP($B276,DataRaw!$C$2:$G$260,5,FALSE)</f>
        <v>59123.6296455384</v>
      </c>
      <c r="I276" s="31">
        <f t="shared" si="38"/>
        <v>615.871142141025</v>
      </c>
      <c r="J276" s="34">
        <f t="shared" si="36"/>
        <v>0.7546468401486989</v>
      </c>
      <c r="K276" s="60"/>
    </row>
    <row r="277" spans="2:11" ht="12.75">
      <c r="B277" s="59" t="s">
        <v>214</v>
      </c>
      <c r="C277" s="30">
        <f>VLOOKUP($B277,Decl!$B$1:$D$263,3,FALSE)</f>
        <v>282</v>
      </c>
      <c r="D277" s="30">
        <f>VLOOKUP($B277,DataRaw!$C$2:$G$260,2,FALSE)</f>
        <v>222</v>
      </c>
      <c r="E277" s="30">
        <f>VLOOKUP($B277,DataRaw!$C$2:$G$260,3,FALSE)</f>
        <v>353090.742862876</v>
      </c>
      <c r="F277" s="31">
        <f t="shared" si="37"/>
        <v>1590.4988417246666</v>
      </c>
      <c r="G277" s="30">
        <f>VLOOKUP($B277,DataRaw!$C$2:$G$260,4,FALSE)</f>
        <v>75</v>
      </c>
      <c r="H277" s="30">
        <f>VLOOKUP($B277,DataRaw!$C$2:$G$260,5,FALSE)</f>
        <v>22114.2385253023</v>
      </c>
      <c r="I277" s="31">
        <f t="shared" si="38"/>
        <v>294.8565136706973</v>
      </c>
      <c r="J277" s="34">
        <f t="shared" si="36"/>
        <v>0.7872340425531915</v>
      </c>
      <c r="K277" s="60"/>
    </row>
    <row r="278" spans="2:11" ht="12.75">
      <c r="B278" s="59" t="s">
        <v>215</v>
      </c>
      <c r="C278" s="30">
        <f>VLOOKUP($B278,Decl!$B$1:$D$263,3,FALSE)</f>
        <v>522</v>
      </c>
      <c r="D278" s="30">
        <f>VLOOKUP($B278,DataRaw!$C$2:$G$260,2,FALSE)</f>
        <v>347</v>
      </c>
      <c r="E278" s="30">
        <f>VLOOKUP($B278,DataRaw!$C$2:$G$260,3,FALSE)</f>
        <v>535609.155182557</v>
      </c>
      <c r="F278" s="31">
        <f t="shared" si="37"/>
        <v>1543.5422339554955</v>
      </c>
      <c r="G278" s="30">
        <f>VLOOKUP($B278,DataRaw!$C$2:$G$260,4,FALSE)</f>
        <v>76</v>
      </c>
      <c r="H278" s="30">
        <f>VLOOKUP($B278,DataRaw!$C$2:$G$260,5,FALSE)</f>
        <v>19269.5522214747</v>
      </c>
      <c r="I278" s="31">
        <f t="shared" si="38"/>
        <v>253.54673975624604</v>
      </c>
      <c r="J278" s="34">
        <f t="shared" si="36"/>
        <v>0.6647509578544061</v>
      </c>
      <c r="K278" s="60"/>
    </row>
    <row r="279" spans="2:11" ht="12.75">
      <c r="B279" s="59" t="s">
        <v>216</v>
      </c>
      <c r="C279" s="30">
        <f>VLOOKUP($B279,Decl!$B$1:$D$263,3,FALSE)</f>
        <v>286</v>
      </c>
      <c r="D279" s="30">
        <f>VLOOKUP($B279,DataRaw!$C$2:$G$260,2,FALSE)</f>
        <v>206</v>
      </c>
      <c r="E279" s="30">
        <f>VLOOKUP($B279,DataRaw!$C$2:$G$260,3,FALSE)</f>
        <v>362548.669215221</v>
      </c>
      <c r="F279" s="31">
        <f t="shared" si="37"/>
        <v>1759.9449961903933</v>
      </c>
      <c r="G279" s="30">
        <f>VLOOKUP($B279,DataRaw!$C$2:$G$260,4,FALSE)</f>
        <v>58</v>
      </c>
      <c r="H279" s="30">
        <f>VLOOKUP($B279,DataRaw!$C$2:$G$260,5,FALSE)</f>
        <v>18619.217665031</v>
      </c>
      <c r="I279" s="31">
        <f t="shared" si="38"/>
        <v>321.0209942246724</v>
      </c>
      <c r="J279" s="34">
        <f t="shared" si="36"/>
        <v>0.7202797202797203</v>
      </c>
      <c r="K279" s="60"/>
    </row>
    <row r="280" spans="2:11" ht="12.75">
      <c r="B280" s="59" t="s">
        <v>217</v>
      </c>
      <c r="C280" s="30">
        <f>VLOOKUP($B280,Decl!$B$1:$D$263,3,FALSE)</f>
        <v>556</v>
      </c>
      <c r="D280" s="30">
        <f>VLOOKUP($B280,DataRaw!$C$2:$G$260,2,FALSE)</f>
        <v>426</v>
      </c>
      <c r="E280" s="30">
        <f>VLOOKUP($B280,DataRaw!$C$2:$G$260,3,FALSE)</f>
        <v>716031.690906085</v>
      </c>
      <c r="F280" s="31">
        <f t="shared" si="37"/>
        <v>1680.8255655072417</v>
      </c>
      <c r="G280" s="30">
        <f>VLOOKUP($B280,DataRaw!$C$2:$G$260,4,FALSE)</f>
        <v>147</v>
      </c>
      <c r="H280" s="30">
        <f>VLOOKUP($B280,DataRaw!$C$2:$G$260,5,FALSE)</f>
        <v>62660.3718559908</v>
      </c>
      <c r="I280" s="31">
        <f t="shared" si="38"/>
        <v>426.26103303395104</v>
      </c>
      <c r="J280" s="34">
        <f t="shared" si="36"/>
        <v>0.7661870503597122</v>
      </c>
      <c r="K280" s="60"/>
    </row>
    <row r="281" spans="2:11" ht="12.75">
      <c r="B281" s="59" t="s">
        <v>218</v>
      </c>
      <c r="C281" s="30">
        <f>VLOOKUP($B281,Decl!$B$1:$D$263,3,FALSE)</f>
        <v>557</v>
      </c>
      <c r="D281" s="30">
        <f>VLOOKUP($B281,DataRaw!$C$2:$G$260,2,FALSE)</f>
        <v>374</v>
      </c>
      <c r="E281" s="30">
        <f>VLOOKUP($B281,DataRaw!$C$2:$G$260,3,FALSE)</f>
        <v>549996.303230806</v>
      </c>
      <c r="F281" s="31">
        <f t="shared" si="37"/>
        <v>1470.5783508845082</v>
      </c>
      <c r="G281" s="30">
        <f>VLOOKUP($B281,DataRaw!$C$2:$G$260,4,FALSE)</f>
        <v>164</v>
      </c>
      <c r="H281" s="30">
        <f>VLOOKUP($B281,DataRaw!$C$2:$G$260,5,FALSE)</f>
        <v>88525.3213907764</v>
      </c>
      <c r="I281" s="31">
        <f t="shared" si="38"/>
        <v>539.7885450657097</v>
      </c>
      <c r="J281" s="34">
        <f t="shared" si="36"/>
        <v>0.6714542190305206</v>
      </c>
      <c r="K281" s="60"/>
    </row>
    <row r="282" spans="2:11" ht="12.75">
      <c r="B282" s="59" t="s">
        <v>219</v>
      </c>
      <c r="C282" s="30">
        <f>VLOOKUP($B282,Decl!$B$1:$D$263,3,FALSE)</f>
        <v>1137</v>
      </c>
      <c r="D282" s="30">
        <f>VLOOKUP($B282,DataRaw!$C$2:$G$260,2,FALSE)</f>
        <v>737</v>
      </c>
      <c r="E282" s="30">
        <f>VLOOKUP($B282,DataRaw!$C$2:$G$260,3,FALSE)</f>
        <v>740900.273117599</v>
      </c>
      <c r="F282" s="31">
        <f t="shared" si="37"/>
        <v>1005.2920937823595</v>
      </c>
      <c r="G282" s="30">
        <f>VLOOKUP($B282,DataRaw!$C$2:$G$260,4,FALSE)</f>
        <v>430</v>
      </c>
      <c r="H282" s="30">
        <f>VLOOKUP($B282,DataRaw!$C$2:$G$260,5,FALSE)</f>
        <v>447359.370136868</v>
      </c>
      <c r="I282" s="31">
        <f t="shared" si="38"/>
        <v>1040.3706282252745</v>
      </c>
      <c r="J282" s="34">
        <f t="shared" si="36"/>
        <v>0.6481970096745823</v>
      </c>
      <c r="K282" s="60"/>
    </row>
    <row r="283" spans="2:11" ht="12.75">
      <c r="B283" s="59" t="s">
        <v>543</v>
      </c>
      <c r="C283" s="30">
        <f>VLOOKUP($B283,Decl!$B$1:$D$263,3,FALSE)</f>
        <v>3</v>
      </c>
      <c r="D283" s="30" t="str">
        <f>VLOOKUP($B283,DataRaw!$C$2:$G$260,2,FALSE)</f>
        <v>*</v>
      </c>
      <c r="E283" s="30" t="str">
        <f>VLOOKUP($B283,DataRaw!$C$2:$G$260,3,FALSE)</f>
        <v>*</v>
      </c>
      <c r="F283" s="31">
        <v>0</v>
      </c>
      <c r="G283" s="30">
        <f>VLOOKUP($B283,DataRaw!$C$2:$G$260,4,FALSE)</f>
        <v>0</v>
      </c>
      <c r="H283" s="30">
        <f>VLOOKUP($B283,DataRaw!$C$2:$G$260,5,FALSE)</f>
        <v>0</v>
      </c>
      <c r="I283" s="31">
        <f t="shared" si="38"/>
      </c>
      <c r="J283" s="34"/>
      <c r="K283" s="60"/>
    </row>
    <row r="284" spans="2:11" ht="12.75">
      <c r="B284" s="59" t="s">
        <v>220</v>
      </c>
      <c r="C284" s="30">
        <f>VLOOKUP($B284,Decl!$B$1:$D$263,3,FALSE)</f>
        <v>75</v>
      </c>
      <c r="D284" s="30">
        <f>VLOOKUP($B284,DataRaw!$C$2:$G$260,2,FALSE)</f>
        <v>43</v>
      </c>
      <c r="E284" s="30">
        <f>VLOOKUP($B284,DataRaw!$C$2:$G$260,3,FALSE)</f>
        <v>81943.1089414119</v>
      </c>
      <c r="F284" s="31">
        <f t="shared" si="37"/>
        <v>1905.6536963119047</v>
      </c>
      <c r="G284" s="30" t="str">
        <f>VLOOKUP($B284,DataRaw!$C$2:$G$260,4,FALSE)</f>
        <v>*</v>
      </c>
      <c r="H284" s="30" t="str">
        <f>VLOOKUP($B284,DataRaw!$C$2:$G$260,5,FALSE)</f>
        <v>*</v>
      </c>
      <c r="I284" s="31">
        <v>0</v>
      </c>
      <c r="J284" s="34">
        <f t="shared" si="36"/>
        <v>0.5733333333333334</v>
      </c>
      <c r="K284" s="60"/>
    </row>
    <row r="285" spans="2:11" ht="12.75">
      <c r="B285" s="59" t="s">
        <v>221</v>
      </c>
      <c r="C285" s="30">
        <f>VLOOKUP($B285,Decl!$B$1:$D$263,3,FALSE)</f>
        <v>355</v>
      </c>
      <c r="D285" s="30">
        <f>VLOOKUP($B285,DataRaw!$C$2:$G$260,2,FALSE)</f>
        <v>272</v>
      </c>
      <c r="E285" s="30">
        <f>VLOOKUP($B285,DataRaw!$C$2:$G$260,3,FALSE)</f>
        <v>470176.100236017</v>
      </c>
      <c r="F285" s="31">
        <f t="shared" si="37"/>
        <v>1728.588603808886</v>
      </c>
      <c r="G285" s="30">
        <f>VLOOKUP($B285,DataRaw!$C$2:$G$260,4,FALSE)</f>
        <v>107</v>
      </c>
      <c r="H285" s="30">
        <f>VLOOKUP($B285,DataRaw!$C$2:$G$260,5,FALSE)</f>
        <v>47080.1661599231</v>
      </c>
      <c r="I285" s="31">
        <f t="shared" si="38"/>
        <v>440.00155289647756</v>
      </c>
      <c r="J285" s="34">
        <f t="shared" si="36"/>
        <v>0.7661971830985915</v>
      </c>
      <c r="K285" s="60"/>
    </row>
    <row r="286" spans="2:11" ht="12.75">
      <c r="B286" s="59" t="s">
        <v>222</v>
      </c>
      <c r="C286" s="30">
        <f>VLOOKUP($B286,Decl!$B$1:$D$263,3,FALSE)</f>
        <v>622</v>
      </c>
      <c r="D286" s="30">
        <f>VLOOKUP($B286,DataRaw!$C$2:$G$260,2,FALSE)</f>
        <v>320</v>
      </c>
      <c r="E286" s="30">
        <f>VLOOKUP($B286,DataRaw!$C$2:$G$260,3,FALSE)</f>
        <v>254685.02</v>
      </c>
      <c r="F286" s="31">
        <f t="shared" si="37"/>
        <v>795.8906875</v>
      </c>
      <c r="G286" s="30">
        <f>VLOOKUP($B286,DataRaw!$C$2:$G$260,4,FALSE)</f>
        <v>117</v>
      </c>
      <c r="H286" s="30">
        <f>VLOOKUP($B286,DataRaw!$C$2:$G$260,5,FALSE)</f>
        <v>41326.46</v>
      </c>
      <c r="I286" s="31">
        <f t="shared" si="38"/>
        <v>353.2176068376068</v>
      </c>
      <c r="J286" s="34">
        <f t="shared" si="36"/>
        <v>0.5144694533762058</v>
      </c>
      <c r="K286" s="60"/>
    </row>
    <row r="287" spans="2:11" ht="12.75">
      <c r="B287" s="59" t="s">
        <v>223</v>
      </c>
      <c r="C287" s="30">
        <f>VLOOKUP($B287,Decl!$B$1:$D$263,3,FALSE)</f>
        <v>262</v>
      </c>
      <c r="D287" s="30">
        <f>VLOOKUP($B287,DataRaw!$C$2:$G$260,2,FALSE)</f>
        <v>209</v>
      </c>
      <c r="E287" s="30">
        <f>VLOOKUP($B287,DataRaw!$C$2:$G$260,3,FALSE)</f>
        <v>247020.891302693</v>
      </c>
      <c r="F287" s="31">
        <f t="shared" si="37"/>
        <v>1181.9181402042727</v>
      </c>
      <c r="G287" s="30">
        <f>VLOOKUP($B287,DataRaw!$C$2:$G$260,4,FALSE)</f>
        <v>89</v>
      </c>
      <c r="H287" s="30">
        <f>VLOOKUP($B287,DataRaw!$C$2:$G$260,5,FALSE)</f>
        <v>32869.7198650122</v>
      </c>
      <c r="I287" s="31">
        <f t="shared" si="38"/>
        <v>369.32269511249666</v>
      </c>
      <c r="J287" s="34">
        <f t="shared" si="36"/>
        <v>0.7977099236641222</v>
      </c>
      <c r="K287" s="60"/>
    </row>
    <row r="288" spans="2:11" ht="12.75">
      <c r="B288" s="59" t="s">
        <v>224</v>
      </c>
      <c r="C288" s="30">
        <f>VLOOKUP($B288,Decl!$B$1:$D$263,3,FALSE)</f>
        <v>969</v>
      </c>
      <c r="D288" s="30">
        <f>VLOOKUP($B288,DataRaw!$C$2:$G$260,2,FALSE)</f>
        <v>614</v>
      </c>
      <c r="E288" s="30">
        <f>VLOOKUP($B288,DataRaw!$C$2:$G$260,3,FALSE)</f>
        <v>657082.913152868</v>
      </c>
      <c r="F288" s="31">
        <f t="shared" si="37"/>
        <v>1070.1676109981565</v>
      </c>
      <c r="G288" s="30">
        <f>VLOOKUP($B288,DataRaw!$C$2:$G$260,4,FALSE)</f>
        <v>284</v>
      </c>
      <c r="H288" s="30">
        <f>VLOOKUP($B288,DataRaw!$C$2:$G$260,5,FALSE)</f>
        <v>141675.150127547</v>
      </c>
      <c r="I288" s="31">
        <f t="shared" si="38"/>
        <v>498.85616242094017</v>
      </c>
      <c r="J288" s="34">
        <f t="shared" si="36"/>
        <v>0.6336429308565531</v>
      </c>
      <c r="K288" s="60"/>
    </row>
    <row r="289" spans="2:11" ht="12.75">
      <c r="B289" s="59" t="s">
        <v>225</v>
      </c>
      <c r="C289" s="30">
        <f>VLOOKUP($B289,Decl!$B$1:$D$263,3,FALSE)</f>
        <v>417</v>
      </c>
      <c r="D289" s="30">
        <f>VLOOKUP($B289,DataRaw!$C$2:$G$260,2,FALSE)</f>
        <v>313</v>
      </c>
      <c r="E289" s="30">
        <f>VLOOKUP($B289,DataRaw!$C$2:$G$260,3,FALSE)</f>
        <v>512377.634457194</v>
      </c>
      <c r="F289" s="31">
        <f t="shared" si="37"/>
        <v>1636.9892474670735</v>
      </c>
      <c r="G289" s="30">
        <f>VLOOKUP($B289,DataRaw!$C$2:$G$260,4,FALSE)</f>
        <v>159</v>
      </c>
      <c r="H289" s="30">
        <f>VLOOKUP($B289,DataRaw!$C$2:$G$260,5,FALSE)</f>
        <v>106382.850787139</v>
      </c>
      <c r="I289" s="31">
        <f t="shared" si="38"/>
        <v>669.0745332524466</v>
      </c>
      <c r="J289" s="34">
        <f t="shared" si="36"/>
        <v>0.750599520383693</v>
      </c>
      <c r="K289" s="60"/>
    </row>
    <row r="290" spans="2:11" ht="12.75">
      <c r="B290" s="59" t="s">
        <v>226</v>
      </c>
      <c r="C290" s="30">
        <f>VLOOKUP($B290,Decl!$B$1:$D$263,3,FALSE)</f>
        <v>525</v>
      </c>
      <c r="D290" s="30">
        <f>VLOOKUP($B290,DataRaw!$C$2:$G$260,2,FALSE)</f>
        <v>375</v>
      </c>
      <c r="E290" s="30">
        <f>VLOOKUP($B290,DataRaw!$C$2:$G$260,3,FALSE)</f>
        <v>637811.433040382</v>
      </c>
      <c r="F290" s="31">
        <f t="shared" si="37"/>
        <v>1700.8304881076854</v>
      </c>
      <c r="G290" s="30">
        <f>VLOOKUP($B290,DataRaw!$C$2:$G$260,4,FALSE)</f>
        <v>180</v>
      </c>
      <c r="H290" s="30">
        <f>VLOOKUP($B290,DataRaw!$C$2:$G$260,5,FALSE)</f>
        <v>87071.9135894846</v>
      </c>
      <c r="I290" s="31">
        <f t="shared" si="38"/>
        <v>483.7328532749144</v>
      </c>
      <c r="J290" s="34">
        <f t="shared" si="36"/>
        <v>0.7142857142857143</v>
      </c>
      <c r="K290" s="60"/>
    </row>
    <row r="291" spans="2:11" ht="12.75">
      <c r="B291" s="61" t="s">
        <v>227</v>
      </c>
      <c r="C291" s="52">
        <f>VLOOKUP($B291,Decl!$B$1:$D$263,3,FALSE)</f>
        <v>151</v>
      </c>
      <c r="D291" s="52">
        <f>VLOOKUP($B291,DataRaw!$C$2:$G$260,2,FALSE)</f>
        <v>112</v>
      </c>
      <c r="E291" s="52">
        <f>VLOOKUP($B291,DataRaw!$C$2:$G$260,3,FALSE)</f>
        <v>199233.653241253</v>
      </c>
      <c r="F291" s="32">
        <f t="shared" si="37"/>
        <v>1778.8719039397588</v>
      </c>
      <c r="G291" s="52">
        <f>VLOOKUP($B291,DataRaw!$C$2:$G$260,4,FALSE)</f>
        <v>58</v>
      </c>
      <c r="H291" s="52">
        <f>VLOOKUP($B291,DataRaw!$C$2:$G$260,5,FALSE)</f>
        <v>34171.5784564019</v>
      </c>
      <c r="I291" s="32">
        <f t="shared" si="38"/>
        <v>589.1651458000327</v>
      </c>
      <c r="J291" s="53">
        <f t="shared" si="36"/>
        <v>0.7417218543046358</v>
      </c>
      <c r="K291" s="58"/>
    </row>
    <row r="292" spans="2:11" ht="12.75" thickBot="1">
      <c r="B292" s="62" t="s">
        <v>266</v>
      </c>
      <c r="C292" s="47">
        <f>SUM(C269:C291)</f>
        <v>11788</v>
      </c>
      <c r="D292" s="47">
        <f>SUM(D269:D291)</f>
        <v>8062</v>
      </c>
      <c r="E292" s="47">
        <f>SUM(E269:E291)</f>
        <v>11255182.69223883</v>
      </c>
      <c r="F292" s="48">
        <f>E292/D292</f>
        <v>1396.0782302454516</v>
      </c>
      <c r="G292" s="47">
        <f>SUM(G269:G291)</f>
        <v>3359</v>
      </c>
      <c r="H292" s="47">
        <f>SUM(H269:H291)</f>
        <v>2559282.2000926374</v>
      </c>
      <c r="I292" s="48">
        <f>IF(G292&gt;0,H292/G292,"")</f>
        <v>761.9178922574092</v>
      </c>
      <c r="J292" s="49">
        <f t="shared" si="36"/>
        <v>0.6839158466236851</v>
      </c>
      <c r="K292" s="50"/>
    </row>
    <row r="293" spans="2:10" ht="12.75" thickBot="1">
      <c r="B293" s="33"/>
      <c r="C293" s="30"/>
      <c r="D293" s="30"/>
      <c r="E293" s="30"/>
      <c r="F293" s="31"/>
      <c r="G293" s="30"/>
      <c r="H293" s="30"/>
      <c r="I293" s="31"/>
      <c r="J293" s="34"/>
    </row>
    <row r="294" spans="2:11" ht="24" customHeight="1">
      <c r="B294" s="66" t="s">
        <v>594</v>
      </c>
      <c r="C294" s="67"/>
      <c r="D294" s="67"/>
      <c r="E294" s="67"/>
      <c r="F294" s="67"/>
      <c r="G294" s="67"/>
      <c r="H294" s="67"/>
      <c r="I294" s="67"/>
      <c r="J294" s="67"/>
      <c r="K294" s="68"/>
    </row>
    <row r="295" spans="2:11" ht="64.5">
      <c r="B295" s="57" t="s">
        <v>0</v>
      </c>
      <c r="C295" s="41" t="s">
        <v>563</v>
      </c>
      <c r="D295" s="42" t="s">
        <v>564</v>
      </c>
      <c r="E295" s="42" t="s">
        <v>595</v>
      </c>
      <c r="F295" s="42" t="s">
        <v>596</v>
      </c>
      <c r="G295" s="42" t="s">
        <v>568</v>
      </c>
      <c r="H295" s="42" t="s">
        <v>565</v>
      </c>
      <c r="I295" s="42" t="s">
        <v>566</v>
      </c>
      <c r="J295" s="42" t="s">
        <v>591</v>
      </c>
      <c r="K295" s="58"/>
    </row>
    <row r="296" spans="2:11" ht="12.75">
      <c r="B296" s="59" t="s">
        <v>228</v>
      </c>
      <c r="C296" s="30">
        <f>VLOOKUP($B296,Decl!$B$1:$D$263,3,FALSE)</f>
        <v>173</v>
      </c>
      <c r="D296" s="30">
        <f>VLOOKUP($B296,DataRaw!$C$2:$G$260,2,FALSE)</f>
        <v>133</v>
      </c>
      <c r="E296" s="30">
        <f>VLOOKUP($B296,DataRaw!$C$2:$G$260,3,FALSE)</f>
        <v>240370.798317313</v>
      </c>
      <c r="F296" s="31">
        <f>E296/D296</f>
        <v>1807.2992354685186</v>
      </c>
      <c r="G296" s="30">
        <f>VLOOKUP($B296,DataRaw!$C$2:$G$260,4,FALSE)</f>
        <v>35</v>
      </c>
      <c r="H296" s="30">
        <f>VLOOKUP($B296,DataRaw!$C$2:$G$260,5,FALSE)</f>
        <v>11823.9640775323</v>
      </c>
      <c r="I296" s="31">
        <f>IF(G296&gt;0,H296/G296,"")</f>
        <v>337.8275450723514</v>
      </c>
      <c r="J296" s="34">
        <f aca="true" t="shared" si="39" ref="J296:J320">D296/C296</f>
        <v>0.7687861271676301</v>
      </c>
      <c r="K296" s="60"/>
    </row>
    <row r="297" spans="2:11" ht="12.75">
      <c r="B297" s="59" t="s">
        <v>229</v>
      </c>
      <c r="C297" s="30">
        <f>VLOOKUP($B297,Decl!$B$1:$D$263,3,FALSE)</f>
        <v>80</v>
      </c>
      <c r="D297" s="30">
        <f>VLOOKUP($B297,DataRaw!$C$2:$G$260,2,FALSE)</f>
        <v>59</v>
      </c>
      <c r="E297" s="30">
        <f>VLOOKUP($B297,DataRaw!$C$2:$G$260,3,FALSE)</f>
        <v>51345.8857962251</v>
      </c>
      <c r="F297" s="31">
        <f aca="true" t="shared" si="40" ref="F297:F319">E297/D297</f>
        <v>870.2692507834762</v>
      </c>
      <c r="G297" s="30">
        <f>VLOOKUP($B297,DataRaw!$C$2:$G$260,4,FALSE)</f>
        <v>14</v>
      </c>
      <c r="H297" s="30">
        <f>VLOOKUP($B297,DataRaw!$C$2:$G$260,5,FALSE)</f>
        <v>6589.4610798955</v>
      </c>
      <c r="I297" s="31">
        <f aca="true" t="shared" si="41" ref="I297:I319">IF(G297&gt;0,H297/G297,"")</f>
        <v>470.67579142110714</v>
      </c>
      <c r="J297" s="34">
        <f t="shared" si="39"/>
        <v>0.7375</v>
      </c>
      <c r="K297" s="60"/>
    </row>
    <row r="298" spans="2:11" ht="12.75">
      <c r="B298" s="59" t="s">
        <v>230</v>
      </c>
      <c r="C298" s="30">
        <f>VLOOKUP($B298,Decl!$B$1:$D$263,3,FALSE)</f>
        <v>309</v>
      </c>
      <c r="D298" s="30">
        <f>VLOOKUP($B298,DataRaw!$C$2:$G$260,2,FALSE)</f>
        <v>213</v>
      </c>
      <c r="E298" s="30">
        <f>VLOOKUP($B298,DataRaw!$C$2:$G$260,3,FALSE)</f>
        <v>529550.557309866</v>
      </c>
      <c r="F298" s="31">
        <f t="shared" si="40"/>
        <v>2486.152851220028</v>
      </c>
      <c r="G298" s="30">
        <f>VLOOKUP($B298,DataRaw!$C$2:$G$260,4,FALSE)</f>
        <v>57</v>
      </c>
      <c r="H298" s="30">
        <f>VLOOKUP($B298,DataRaw!$C$2:$G$260,5,FALSE)</f>
        <v>17947.8731088638</v>
      </c>
      <c r="I298" s="31">
        <f t="shared" si="41"/>
        <v>314.8749668221719</v>
      </c>
      <c r="J298" s="34">
        <f t="shared" si="39"/>
        <v>0.6893203883495146</v>
      </c>
      <c r="K298" s="60"/>
    </row>
    <row r="299" spans="2:11" ht="12.75">
      <c r="B299" s="59" t="s">
        <v>231</v>
      </c>
      <c r="C299" s="30">
        <f>VLOOKUP($B299,Decl!$B$1:$D$263,3,FALSE)</f>
        <v>561</v>
      </c>
      <c r="D299" s="30">
        <f>VLOOKUP($B299,DataRaw!$C$2:$G$260,2,FALSE)</f>
        <v>397</v>
      </c>
      <c r="E299" s="30">
        <f>VLOOKUP($B299,DataRaw!$C$2:$G$260,3,FALSE)</f>
        <v>467413.006120122</v>
      </c>
      <c r="F299" s="31">
        <f t="shared" si="40"/>
        <v>1177.3627358189472</v>
      </c>
      <c r="G299" s="30">
        <f>VLOOKUP($B299,DataRaw!$C$2:$G$260,4,FALSE)</f>
        <v>183</v>
      </c>
      <c r="H299" s="30">
        <f>VLOOKUP($B299,DataRaw!$C$2:$G$260,5,FALSE)</f>
        <v>128579.043161957</v>
      </c>
      <c r="I299" s="31">
        <f t="shared" si="41"/>
        <v>702.6177221964864</v>
      </c>
      <c r="J299" s="34">
        <f t="shared" si="39"/>
        <v>0.7076648841354723</v>
      </c>
      <c r="K299" s="60"/>
    </row>
    <row r="300" spans="2:11" ht="12.75">
      <c r="B300" s="59" t="s">
        <v>232</v>
      </c>
      <c r="C300" s="30">
        <f>VLOOKUP($B300,Decl!$B$1:$D$263,3,FALSE)</f>
        <v>285</v>
      </c>
      <c r="D300" s="30">
        <f>VLOOKUP($B300,DataRaw!$C$2:$G$260,2,FALSE)</f>
        <v>205</v>
      </c>
      <c r="E300" s="30">
        <f>VLOOKUP($B300,DataRaw!$C$2:$G$260,3,FALSE)</f>
        <v>302660.814331209</v>
      </c>
      <c r="F300" s="31">
        <f t="shared" si="40"/>
        <v>1476.3942162498</v>
      </c>
      <c r="G300" s="30">
        <f>VLOOKUP($B300,DataRaw!$C$2:$G$260,4,FALSE)</f>
        <v>62</v>
      </c>
      <c r="H300" s="30">
        <f>VLOOKUP($B300,DataRaw!$C$2:$G$260,5,FALSE)</f>
        <v>20328.9691739846</v>
      </c>
      <c r="I300" s="31">
        <f t="shared" si="41"/>
        <v>327.88659958039676</v>
      </c>
      <c r="J300" s="34">
        <f t="shared" si="39"/>
        <v>0.7192982456140351</v>
      </c>
      <c r="K300" s="60"/>
    </row>
    <row r="301" spans="2:11" ht="12.75">
      <c r="B301" s="59" t="s">
        <v>233</v>
      </c>
      <c r="C301" s="30">
        <f>VLOOKUP($B301,Decl!$B$1:$D$263,3,FALSE)</f>
        <v>402</v>
      </c>
      <c r="D301" s="30">
        <f>VLOOKUP($B301,DataRaw!$C$2:$G$260,2,FALSE)</f>
        <v>291</v>
      </c>
      <c r="E301" s="30">
        <f>VLOOKUP($B301,DataRaw!$C$2:$G$260,3,FALSE)</f>
        <v>375832.142976327</v>
      </c>
      <c r="F301" s="31">
        <f t="shared" si="40"/>
        <v>1291.5193916712267</v>
      </c>
      <c r="G301" s="30">
        <f>VLOOKUP($B301,DataRaw!$C$2:$G$260,4,FALSE)</f>
        <v>92</v>
      </c>
      <c r="H301" s="30">
        <f>VLOOKUP($B301,DataRaw!$C$2:$G$260,5,FALSE)</f>
        <v>31277.9116563129</v>
      </c>
      <c r="I301" s="31">
        <f t="shared" si="41"/>
        <v>339.9773006120967</v>
      </c>
      <c r="J301" s="34">
        <f t="shared" si="39"/>
        <v>0.7238805970149254</v>
      </c>
      <c r="K301" s="60"/>
    </row>
    <row r="302" spans="2:11" ht="12.75">
      <c r="B302" s="59" t="s">
        <v>234</v>
      </c>
      <c r="C302" s="30">
        <f>VLOOKUP($B302,Decl!$B$1:$D$263,3,FALSE)</f>
        <v>906</v>
      </c>
      <c r="D302" s="30">
        <f>VLOOKUP($B302,DataRaw!$C$2:$G$260,2,FALSE)</f>
        <v>682</v>
      </c>
      <c r="E302" s="30">
        <f>VLOOKUP($B302,DataRaw!$C$2:$G$260,3,FALSE)</f>
        <v>867694.546807044</v>
      </c>
      <c r="F302" s="31">
        <f t="shared" si="40"/>
        <v>1272.2793941452258</v>
      </c>
      <c r="G302" s="30">
        <f>VLOOKUP($B302,DataRaw!$C$2:$G$260,4,FALSE)</f>
        <v>299</v>
      </c>
      <c r="H302" s="30">
        <f>VLOOKUP($B302,DataRaw!$C$2:$G$260,5,FALSE)</f>
        <v>167750.249979255</v>
      </c>
      <c r="I302" s="31">
        <f t="shared" si="41"/>
        <v>561.037625348679</v>
      </c>
      <c r="J302" s="34">
        <f t="shared" si="39"/>
        <v>0.7527593818984547</v>
      </c>
      <c r="K302" s="60"/>
    </row>
    <row r="303" spans="2:11" ht="12.75">
      <c r="B303" s="59" t="s">
        <v>235</v>
      </c>
      <c r="C303" s="30">
        <f>VLOOKUP($B303,Decl!$B$1:$D$263,3,FALSE)</f>
        <v>2692</v>
      </c>
      <c r="D303" s="30">
        <f>VLOOKUP($B303,DataRaw!$C$2:$G$260,2,FALSE)</f>
        <v>1750</v>
      </c>
      <c r="E303" s="30">
        <f>VLOOKUP($B303,DataRaw!$C$2:$G$260,3,FALSE)</f>
        <v>2182823.42028398</v>
      </c>
      <c r="F303" s="31">
        <f t="shared" si="40"/>
        <v>1247.327668733703</v>
      </c>
      <c r="G303" s="30">
        <f>VLOOKUP($B303,DataRaw!$C$2:$G$260,4,FALSE)</f>
        <v>675</v>
      </c>
      <c r="H303" s="30">
        <f>VLOOKUP($B303,DataRaw!$C$2:$G$260,5,FALSE)</f>
        <v>505857.365630149</v>
      </c>
      <c r="I303" s="31">
        <f t="shared" si="41"/>
        <v>749.4183194520726</v>
      </c>
      <c r="J303" s="34">
        <f t="shared" si="39"/>
        <v>0.650074294205052</v>
      </c>
      <c r="K303" s="60"/>
    </row>
    <row r="304" spans="2:11" ht="12.75">
      <c r="B304" s="59" t="s">
        <v>236</v>
      </c>
      <c r="C304" s="30">
        <f>VLOOKUP($B304,Decl!$B$1:$D$263,3,FALSE)</f>
        <v>1055</v>
      </c>
      <c r="D304" s="30">
        <f>VLOOKUP($B304,DataRaw!$C$2:$G$260,2,FALSE)</f>
        <v>704</v>
      </c>
      <c r="E304" s="30">
        <f>VLOOKUP($B304,DataRaw!$C$2:$G$260,3,FALSE)</f>
        <v>1163322.43</v>
      </c>
      <c r="F304" s="31">
        <f t="shared" si="40"/>
        <v>1652.446633522727</v>
      </c>
      <c r="G304" s="30">
        <f>VLOOKUP($B304,DataRaw!$C$2:$G$260,4,FALSE)</f>
        <v>220</v>
      </c>
      <c r="H304" s="30">
        <f>VLOOKUP($B304,DataRaw!$C$2:$G$260,5,FALSE)</f>
        <v>88077.38</v>
      </c>
      <c r="I304" s="31">
        <f t="shared" si="41"/>
        <v>400.3517272727273</v>
      </c>
      <c r="J304" s="34">
        <f t="shared" si="39"/>
        <v>0.6672985781990521</v>
      </c>
      <c r="K304" s="60"/>
    </row>
    <row r="305" spans="2:11" ht="12.75">
      <c r="B305" s="59" t="s">
        <v>237</v>
      </c>
      <c r="C305" s="30">
        <f>VLOOKUP($B305,Decl!$B$1:$D$263,3,FALSE)</f>
        <v>547</v>
      </c>
      <c r="D305" s="30">
        <f>VLOOKUP($B305,DataRaw!$C$2:$G$260,2,FALSE)</f>
        <v>384</v>
      </c>
      <c r="E305" s="30">
        <f>VLOOKUP($B305,DataRaw!$C$2:$G$260,3,FALSE)</f>
        <v>779383.616660242</v>
      </c>
      <c r="F305" s="31">
        <f t="shared" si="40"/>
        <v>2029.6448350527135</v>
      </c>
      <c r="G305" s="30">
        <f>VLOOKUP($B305,DataRaw!$C$2:$G$260,4,FALSE)</f>
        <v>122</v>
      </c>
      <c r="H305" s="30">
        <f>VLOOKUP($B305,DataRaw!$C$2:$G$260,5,FALSE)</f>
        <v>44686.8743042874</v>
      </c>
      <c r="I305" s="31">
        <f t="shared" si="41"/>
        <v>366.2858549531754</v>
      </c>
      <c r="J305" s="34">
        <f t="shared" si="39"/>
        <v>0.7020109689213894</v>
      </c>
      <c r="K305" s="60"/>
    </row>
    <row r="306" spans="2:11" ht="12.75">
      <c r="B306" s="59" t="s">
        <v>238</v>
      </c>
      <c r="C306" s="30">
        <f>VLOOKUP($B306,Decl!$B$1:$D$263,3,FALSE)</f>
        <v>1034</v>
      </c>
      <c r="D306" s="30">
        <f>VLOOKUP($B306,DataRaw!$C$2:$G$260,2,FALSE)</f>
        <v>386</v>
      </c>
      <c r="E306" s="30">
        <f>VLOOKUP($B306,DataRaw!$C$2:$G$260,3,FALSE)</f>
        <v>1193803.25461882</v>
      </c>
      <c r="F306" s="31">
        <f t="shared" si="40"/>
        <v>3092.7545456446114</v>
      </c>
      <c r="G306" s="30">
        <f>VLOOKUP($B306,DataRaw!$C$2:$G$260,4,FALSE)</f>
        <v>111</v>
      </c>
      <c r="H306" s="30">
        <f>VLOOKUP($B306,DataRaw!$C$2:$G$260,5,FALSE)</f>
        <v>94949.9429020931</v>
      </c>
      <c r="I306" s="31">
        <f t="shared" si="41"/>
        <v>855.4048910098477</v>
      </c>
      <c r="J306" s="34">
        <f t="shared" si="39"/>
        <v>0.3733075435203095</v>
      </c>
      <c r="K306" s="60"/>
    </row>
    <row r="307" spans="2:11" ht="12.75">
      <c r="B307" s="59" t="s">
        <v>239</v>
      </c>
      <c r="C307" s="30">
        <f>VLOOKUP($B307,Decl!$B$1:$D$263,3,FALSE)</f>
        <v>179</v>
      </c>
      <c r="D307" s="30">
        <f>VLOOKUP($B307,DataRaw!$C$2:$G$260,2,FALSE)</f>
        <v>131</v>
      </c>
      <c r="E307" s="30">
        <f>VLOOKUP($B307,DataRaw!$C$2:$G$260,3,FALSE)</f>
        <v>244203.866398941</v>
      </c>
      <c r="F307" s="31">
        <f t="shared" si="40"/>
        <v>1864.151651900313</v>
      </c>
      <c r="G307" s="30">
        <f>VLOOKUP($B307,DataRaw!$C$2:$G$260,4,FALSE)</f>
        <v>42</v>
      </c>
      <c r="H307" s="30">
        <f>VLOOKUP($B307,DataRaw!$C$2:$G$260,5,FALSE)</f>
        <v>18215.2092837334</v>
      </c>
      <c r="I307" s="31">
        <f t="shared" si="41"/>
        <v>433.6954591365095</v>
      </c>
      <c r="J307" s="34">
        <f t="shared" si="39"/>
        <v>0.7318435754189944</v>
      </c>
      <c r="K307" s="60"/>
    </row>
    <row r="308" spans="2:11" ht="12.75">
      <c r="B308" s="59" t="s">
        <v>240</v>
      </c>
      <c r="C308" s="30">
        <f>VLOOKUP($B308,Decl!$B$1:$D$263,3,FALSE)</f>
        <v>269</v>
      </c>
      <c r="D308" s="30">
        <f>VLOOKUP($B308,DataRaw!$C$2:$G$260,2,FALSE)</f>
        <v>150</v>
      </c>
      <c r="E308" s="30">
        <f>VLOOKUP($B308,DataRaw!$C$2:$G$260,3,FALSE)</f>
        <v>371776.1430651</v>
      </c>
      <c r="F308" s="31">
        <f t="shared" si="40"/>
        <v>2478.5076204340003</v>
      </c>
      <c r="G308" s="30">
        <f>VLOOKUP($B308,DataRaw!$C$2:$G$260,4,FALSE)</f>
        <v>53</v>
      </c>
      <c r="H308" s="30">
        <f>VLOOKUP($B308,DataRaw!$C$2:$G$260,5,FALSE)</f>
        <v>21851.0378315473</v>
      </c>
      <c r="I308" s="31">
        <f t="shared" si="41"/>
        <v>412.2837326707037</v>
      </c>
      <c r="J308" s="34">
        <f t="shared" si="39"/>
        <v>0.5576208178438662</v>
      </c>
      <c r="K308" s="60"/>
    </row>
    <row r="309" spans="2:11" ht="12.75">
      <c r="B309" s="59" t="s">
        <v>241</v>
      </c>
      <c r="C309" s="30">
        <f>VLOOKUP($B309,Decl!$B$1:$D$263,3,FALSE)</f>
        <v>232</v>
      </c>
      <c r="D309" s="30">
        <f>VLOOKUP($B309,DataRaw!$C$2:$G$260,2,FALSE)</f>
        <v>163</v>
      </c>
      <c r="E309" s="30">
        <f>VLOOKUP($B309,DataRaw!$C$2:$G$260,3,FALSE)</f>
        <v>308942.949234865</v>
      </c>
      <c r="F309" s="31">
        <f t="shared" si="40"/>
        <v>1895.3555167783131</v>
      </c>
      <c r="G309" s="30">
        <f>VLOOKUP($B309,DataRaw!$C$2:$G$260,4,FALSE)</f>
        <v>64</v>
      </c>
      <c r="H309" s="30">
        <f>VLOOKUP($B309,DataRaw!$C$2:$G$260,5,FALSE)</f>
        <v>26060.9346861338</v>
      </c>
      <c r="I309" s="31">
        <f t="shared" si="41"/>
        <v>407.20210447084065</v>
      </c>
      <c r="J309" s="34">
        <f t="shared" si="39"/>
        <v>0.7025862068965517</v>
      </c>
      <c r="K309" s="60"/>
    </row>
    <row r="310" spans="2:11" ht="12.75">
      <c r="B310" s="59" t="s">
        <v>242</v>
      </c>
      <c r="C310" s="30">
        <f>VLOOKUP($B310,Decl!$B$1:$D$263,3,FALSE)</f>
        <v>346</v>
      </c>
      <c r="D310" s="30">
        <f>VLOOKUP($B310,DataRaw!$C$2:$G$260,2,FALSE)</f>
        <v>229</v>
      </c>
      <c r="E310" s="30">
        <f>VLOOKUP($B310,DataRaw!$C$2:$G$260,3,FALSE)</f>
        <v>270803.065140776</v>
      </c>
      <c r="F310" s="31">
        <f t="shared" si="40"/>
        <v>1182.5461359859214</v>
      </c>
      <c r="G310" s="30">
        <f>VLOOKUP($B310,DataRaw!$C$2:$G$260,4,FALSE)</f>
        <v>77</v>
      </c>
      <c r="H310" s="30">
        <f>VLOOKUP($B310,DataRaw!$C$2:$G$260,5,FALSE)</f>
        <v>31672.6920649146</v>
      </c>
      <c r="I310" s="31">
        <f t="shared" si="41"/>
        <v>411.3336631807091</v>
      </c>
      <c r="J310" s="34">
        <f t="shared" si="39"/>
        <v>0.661849710982659</v>
      </c>
      <c r="K310" s="60"/>
    </row>
    <row r="311" spans="2:11" ht="12.75">
      <c r="B311" s="59" t="s">
        <v>243</v>
      </c>
      <c r="C311" s="30">
        <f>VLOOKUP($B311,Decl!$B$1:$D$263,3,FALSE)</f>
        <v>686</v>
      </c>
      <c r="D311" s="30">
        <f>VLOOKUP($B311,DataRaw!$C$2:$G$260,2,FALSE)</f>
        <v>508</v>
      </c>
      <c r="E311" s="30">
        <f>VLOOKUP($B311,DataRaw!$C$2:$G$260,3,FALSE)</f>
        <v>585728.207808953</v>
      </c>
      <c r="F311" s="31">
        <f t="shared" si="40"/>
        <v>1153.00828308849</v>
      </c>
      <c r="G311" s="30">
        <f>VLOOKUP($B311,DataRaw!$C$2:$G$260,4,FALSE)</f>
        <v>221</v>
      </c>
      <c r="H311" s="30">
        <f>VLOOKUP($B311,DataRaw!$C$2:$G$260,5,FALSE)</f>
        <v>111802.862861109</v>
      </c>
      <c r="I311" s="31">
        <f t="shared" si="41"/>
        <v>505.8953070638416</v>
      </c>
      <c r="J311" s="34">
        <f t="shared" si="39"/>
        <v>0.7405247813411079</v>
      </c>
      <c r="K311" s="60"/>
    </row>
    <row r="312" spans="2:11" ht="12.75">
      <c r="B312" s="59" t="s">
        <v>244</v>
      </c>
      <c r="C312" s="30">
        <f>VLOOKUP($B312,Decl!$B$1:$D$263,3,FALSE)</f>
        <v>428</v>
      </c>
      <c r="D312" s="30">
        <f>VLOOKUP($B312,DataRaw!$C$2:$G$260,2,FALSE)</f>
        <v>301</v>
      </c>
      <c r="E312" s="30">
        <f>VLOOKUP($B312,DataRaw!$C$2:$G$260,3,FALSE)</f>
        <v>358404.171991106</v>
      </c>
      <c r="F312" s="31">
        <f t="shared" si="40"/>
        <v>1190.7115348541727</v>
      </c>
      <c r="G312" s="30">
        <f>VLOOKUP($B312,DataRaw!$C$2:$G$260,4,FALSE)</f>
        <v>101</v>
      </c>
      <c r="H312" s="30">
        <f>VLOOKUP($B312,DataRaw!$C$2:$G$260,5,FALSE)</f>
        <v>51690.9959355879</v>
      </c>
      <c r="I312" s="31">
        <f t="shared" si="41"/>
        <v>511.7920389662168</v>
      </c>
      <c r="J312" s="34">
        <f t="shared" si="39"/>
        <v>0.7032710280373832</v>
      </c>
      <c r="K312" s="60"/>
    </row>
    <row r="313" spans="2:11" ht="12.75">
      <c r="B313" s="59" t="s">
        <v>245</v>
      </c>
      <c r="C313" s="30">
        <f>VLOOKUP($B313,Decl!$B$1:$D$263,3,FALSE)</f>
        <v>2402</v>
      </c>
      <c r="D313" s="30">
        <f>VLOOKUP($B313,DataRaw!$C$2:$G$260,2,FALSE)</f>
        <v>1581</v>
      </c>
      <c r="E313" s="30">
        <f>VLOOKUP($B313,DataRaw!$C$2:$G$260,3,FALSE)</f>
        <v>1581775.50377085</v>
      </c>
      <c r="F313" s="31">
        <f t="shared" si="40"/>
        <v>1000.4905147190701</v>
      </c>
      <c r="G313" s="30">
        <f>VLOOKUP($B313,DataRaw!$C$2:$G$260,4,FALSE)</f>
        <v>918</v>
      </c>
      <c r="H313" s="30">
        <f>VLOOKUP($B313,DataRaw!$C$2:$G$260,5,FALSE)</f>
        <v>1220826.55192635</v>
      </c>
      <c r="I313" s="31">
        <f t="shared" si="41"/>
        <v>1329.8764182204247</v>
      </c>
      <c r="J313" s="34">
        <f t="shared" si="39"/>
        <v>0.6582014987510408</v>
      </c>
      <c r="K313" s="60"/>
    </row>
    <row r="314" spans="2:11" ht="12.75">
      <c r="B314" s="59" t="s">
        <v>246</v>
      </c>
      <c r="C314" s="30">
        <f>VLOOKUP($B314,Decl!$B$1:$D$263,3,FALSE)</f>
        <v>243</v>
      </c>
      <c r="D314" s="30">
        <f>VLOOKUP($B314,DataRaw!$C$2:$G$260,2,FALSE)</f>
        <v>164</v>
      </c>
      <c r="E314" s="30">
        <f>VLOOKUP($B314,DataRaw!$C$2:$G$260,3,FALSE)</f>
        <v>202574.666655765</v>
      </c>
      <c r="F314" s="31">
        <f t="shared" si="40"/>
        <v>1235.2113820473476</v>
      </c>
      <c r="G314" s="30">
        <f>VLOOKUP($B314,DataRaw!$C$2:$G$260,4,FALSE)</f>
        <v>64</v>
      </c>
      <c r="H314" s="30">
        <f>VLOOKUP($B314,DataRaw!$C$2:$G$260,5,FALSE)</f>
        <v>27417.6187667035</v>
      </c>
      <c r="I314" s="31">
        <f t="shared" si="41"/>
        <v>428.4002932297422</v>
      </c>
      <c r="J314" s="34">
        <f t="shared" si="39"/>
        <v>0.6748971193415638</v>
      </c>
      <c r="K314" s="60"/>
    </row>
    <row r="315" spans="2:11" ht="12.75">
      <c r="B315" s="59" t="s">
        <v>247</v>
      </c>
      <c r="C315" s="30">
        <f>VLOOKUP($B315,Decl!$B$1:$D$263,3,FALSE)</f>
        <v>1003</v>
      </c>
      <c r="D315" s="30">
        <f>VLOOKUP($B315,DataRaw!$C$2:$G$260,2,FALSE)</f>
        <v>704</v>
      </c>
      <c r="E315" s="30">
        <f>VLOOKUP($B315,DataRaw!$C$2:$G$260,3,FALSE)</f>
        <v>875353.547243589</v>
      </c>
      <c r="F315" s="31">
        <f t="shared" si="40"/>
        <v>1243.399925061916</v>
      </c>
      <c r="G315" s="30">
        <f>VLOOKUP($B315,DataRaw!$C$2:$G$260,4,FALSE)</f>
        <v>282</v>
      </c>
      <c r="H315" s="30">
        <f>VLOOKUP($B315,DataRaw!$C$2:$G$260,5,FALSE)</f>
        <v>123723.984188616</v>
      </c>
      <c r="I315" s="31">
        <f t="shared" si="41"/>
        <v>438.73753258374467</v>
      </c>
      <c r="J315" s="34">
        <f t="shared" si="39"/>
        <v>0.7018943170488534</v>
      </c>
      <c r="K315" s="60"/>
    </row>
    <row r="316" spans="2:11" ht="12.75">
      <c r="B316" s="59" t="s">
        <v>248</v>
      </c>
      <c r="C316" s="30">
        <f>VLOOKUP($B316,Decl!$B$1:$D$263,3,FALSE)</f>
        <v>408</v>
      </c>
      <c r="D316" s="30">
        <f>VLOOKUP($B316,DataRaw!$C$2:$G$260,2,FALSE)</f>
        <v>259</v>
      </c>
      <c r="E316" s="30">
        <f>VLOOKUP($B316,DataRaw!$C$2:$G$260,3,FALSE)</f>
        <v>528900.947351227</v>
      </c>
      <c r="F316" s="31">
        <f t="shared" si="40"/>
        <v>2042.0885998116873</v>
      </c>
      <c r="G316" s="30">
        <f>VLOOKUP($B316,DataRaw!$C$2:$G$260,4,FALSE)</f>
        <v>84</v>
      </c>
      <c r="H316" s="30">
        <f>VLOOKUP($B316,DataRaw!$C$2:$G$260,5,FALSE)</f>
        <v>39933.2324910926</v>
      </c>
      <c r="I316" s="31">
        <f t="shared" si="41"/>
        <v>475.39562489395956</v>
      </c>
      <c r="J316" s="34">
        <f t="shared" si="39"/>
        <v>0.6348039215686274</v>
      </c>
      <c r="K316" s="60"/>
    </row>
    <row r="317" spans="2:11" ht="12.75">
      <c r="B317" s="59" t="s">
        <v>249</v>
      </c>
      <c r="C317" s="30">
        <f>VLOOKUP($B317,Decl!$B$1:$D$263,3,FALSE)</f>
        <v>209</v>
      </c>
      <c r="D317" s="30">
        <f>VLOOKUP($B317,DataRaw!$C$2:$G$260,2,FALSE)</f>
        <v>119</v>
      </c>
      <c r="E317" s="30">
        <f>VLOOKUP($B317,DataRaw!$C$2:$G$260,3,FALSE)</f>
        <v>216362.790180159</v>
      </c>
      <c r="F317" s="31">
        <f t="shared" si="40"/>
        <v>1818.1747073962943</v>
      </c>
      <c r="G317" s="30">
        <f>VLOOKUP($B317,DataRaw!$C$2:$G$260,4,FALSE)</f>
        <v>40</v>
      </c>
      <c r="H317" s="30">
        <f>VLOOKUP($B317,DataRaw!$C$2:$G$260,5,FALSE)</f>
        <v>19817.0925056791</v>
      </c>
      <c r="I317" s="31">
        <f t="shared" si="41"/>
        <v>495.42731264197744</v>
      </c>
      <c r="J317" s="34">
        <f t="shared" si="39"/>
        <v>0.569377990430622</v>
      </c>
      <c r="K317" s="60"/>
    </row>
    <row r="318" spans="2:11" ht="12.75">
      <c r="B318" s="59" t="s">
        <v>250</v>
      </c>
      <c r="C318" s="30">
        <f>VLOOKUP($B318,Decl!$B$1:$D$263,3,FALSE)</f>
        <v>849</v>
      </c>
      <c r="D318" s="30">
        <f>VLOOKUP($B318,DataRaw!$C$2:$G$260,2,FALSE)</f>
        <v>599</v>
      </c>
      <c r="E318" s="30">
        <f>VLOOKUP($B318,DataRaw!$C$2:$G$260,3,FALSE)</f>
        <v>577189.735056721</v>
      </c>
      <c r="F318" s="31">
        <f t="shared" si="40"/>
        <v>963.5888732165627</v>
      </c>
      <c r="G318" s="30">
        <f>VLOOKUP($B318,DataRaw!$C$2:$G$260,4,FALSE)</f>
        <v>284</v>
      </c>
      <c r="H318" s="30">
        <f>VLOOKUP($B318,DataRaw!$C$2:$G$260,5,FALSE)</f>
        <v>320286.102198035</v>
      </c>
      <c r="I318" s="31">
        <f t="shared" si="41"/>
        <v>1127.7679654860387</v>
      </c>
      <c r="J318" s="34">
        <f t="shared" si="39"/>
        <v>0.7055359246171967</v>
      </c>
      <c r="K318" s="60"/>
    </row>
    <row r="319" spans="2:11" ht="12.75">
      <c r="B319" s="61" t="s">
        <v>251</v>
      </c>
      <c r="C319" s="52">
        <f>VLOOKUP($B319,Decl!$B$1:$D$263,3,FALSE)</f>
        <v>872</v>
      </c>
      <c r="D319" s="52">
        <f>VLOOKUP($B319,DataRaw!$C$2:$G$260,2,FALSE)</f>
        <v>530</v>
      </c>
      <c r="E319" s="52">
        <f>VLOOKUP($B319,DataRaw!$C$2:$G$260,3,FALSE)</f>
        <v>1397494.12373215</v>
      </c>
      <c r="F319" s="32">
        <f t="shared" si="40"/>
        <v>2636.7813655323584</v>
      </c>
      <c r="G319" s="52">
        <f>VLOOKUP($B319,DataRaw!$C$2:$G$260,4,FALSE)</f>
        <v>190</v>
      </c>
      <c r="H319" s="52">
        <f>VLOOKUP($B319,DataRaw!$C$2:$G$260,5,FALSE)</f>
        <v>129188.193686986</v>
      </c>
      <c r="I319" s="32">
        <f t="shared" si="41"/>
        <v>679.9378615104526</v>
      </c>
      <c r="J319" s="53">
        <f t="shared" si="39"/>
        <v>0.6077981651376146</v>
      </c>
      <c r="K319" s="58"/>
    </row>
    <row r="320" spans="2:11" ht="12.75" thickBot="1">
      <c r="B320" s="62" t="s">
        <v>266</v>
      </c>
      <c r="C320" s="47">
        <f>SUM(C296:C319)</f>
        <v>16170</v>
      </c>
      <c r="D320" s="47">
        <f>SUM(D296:D319)</f>
        <v>10642</v>
      </c>
      <c r="E320" s="47">
        <f>SUM(E296:E319)</f>
        <v>15673710.190851353</v>
      </c>
      <c r="F320" s="48">
        <f>E320/D320</f>
        <v>1472.8162178961993</v>
      </c>
      <c r="G320" s="47">
        <f>SUM(G296:G319)</f>
        <v>4290</v>
      </c>
      <c r="H320" s="47">
        <f>SUM(H296:H319)</f>
        <v>3260355.543500819</v>
      </c>
      <c r="I320" s="48">
        <f>IF(G320&gt;0,H320/G320,"")</f>
        <v>759.9896371796781</v>
      </c>
      <c r="J320" s="49">
        <f t="shared" si="39"/>
        <v>0.6581323438466296</v>
      </c>
      <c r="K320" s="50"/>
    </row>
    <row r="321" spans="2:10" ht="12.75">
      <c r="B321" s="33"/>
      <c r="C321" s="33"/>
      <c r="D321" s="30"/>
      <c r="E321" s="30"/>
      <c r="F321" s="31"/>
      <c r="G321" s="30"/>
      <c r="H321" s="30"/>
      <c r="I321" s="31"/>
      <c r="J321" s="33"/>
    </row>
    <row r="322" spans="2:10" ht="12.75" thickBot="1">
      <c r="B322" s="33"/>
      <c r="C322" s="33"/>
      <c r="D322" s="30"/>
      <c r="E322" s="30"/>
      <c r="F322" s="31"/>
      <c r="G322" s="33"/>
      <c r="H322" s="30"/>
      <c r="I322" s="31"/>
      <c r="J322" s="33"/>
    </row>
    <row r="323" spans="2:11" ht="64.5">
      <c r="B323" s="43" t="s">
        <v>0</v>
      </c>
      <c r="C323" s="44" t="s">
        <v>563</v>
      </c>
      <c r="D323" s="45" t="s">
        <v>564</v>
      </c>
      <c r="E323" s="45" t="s">
        <v>595</v>
      </c>
      <c r="F323" s="45" t="s">
        <v>596</v>
      </c>
      <c r="G323" s="45" t="s">
        <v>568</v>
      </c>
      <c r="H323" s="45" t="s">
        <v>565</v>
      </c>
      <c r="I323" s="45" t="s">
        <v>566</v>
      </c>
      <c r="J323" s="45" t="s">
        <v>591</v>
      </c>
      <c r="K323" s="51"/>
    </row>
    <row r="324" spans="2:11" ht="27" customHeight="1" thickBot="1">
      <c r="B324" s="46" t="s">
        <v>265</v>
      </c>
      <c r="C324" s="47">
        <f>Decl!D265</f>
        <v>169944</v>
      </c>
      <c r="D324" s="47">
        <f>DataRaw!D262</f>
        <v>112226</v>
      </c>
      <c r="E324" s="47">
        <f>DataRaw!E262</f>
        <v>145667878.58077386</v>
      </c>
      <c r="F324" s="48">
        <f>E324/D324</f>
        <v>1297.9869066060794</v>
      </c>
      <c r="G324" s="47">
        <f>DataRaw!F262</f>
        <v>35513</v>
      </c>
      <c r="H324" s="47">
        <f>DataRaw!G262</f>
        <v>21443240.905881118</v>
      </c>
      <c r="I324" s="48">
        <f>IF(G324&gt;0,H324/G324,"")</f>
        <v>603.8138401678574</v>
      </c>
      <c r="J324" s="49">
        <f>D324/C324</f>
        <v>0.6603704749799935</v>
      </c>
      <c r="K324" s="50"/>
    </row>
    <row r="325" spans="2:10" ht="12.75">
      <c r="B325" s="33"/>
      <c r="C325" s="33"/>
      <c r="D325" s="33"/>
      <c r="E325" s="33"/>
      <c r="F325" s="33"/>
      <c r="G325" s="33"/>
      <c r="H325" s="33"/>
      <c r="I325" s="33"/>
      <c r="J325" s="33"/>
    </row>
    <row r="326" spans="2:10" ht="12.75">
      <c r="B326" s="38" t="s">
        <v>555</v>
      </c>
      <c r="C326" s="38"/>
      <c r="D326" s="33"/>
      <c r="E326" s="33"/>
      <c r="F326" s="33"/>
      <c r="G326" s="33"/>
      <c r="H326" s="33"/>
      <c r="I326" s="33"/>
      <c r="J326" s="33"/>
    </row>
    <row r="327" spans="2:10" ht="12.75">
      <c r="B327" s="38" t="s">
        <v>592</v>
      </c>
      <c r="C327" s="38"/>
      <c r="D327" s="33"/>
      <c r="E327" s="33"/>
      <c r="F327" s="33"/>
      <c r="G327" s="33"/>
      <c r="H327" s="33"/>
      <c r="I327" s="33"/>
      <c r="J327" s="33"/>
    </row>
    <row r="328" spans="2:10" ht="47.25" customHeight="1">
      <c r="B328" s="72" t="s">
        <v>597</v>
      </c>
      <c r="C328" s="72"/>
      <c r="D328" s="72"/>
      <c r="E328" s="72"/>
      <c r="F328" s="72"/>
      <c r="G328" s="72"/>
      <c r="H328" s="72"/>
      <c r="I328" s="72"/>
      <c r="J328" s="33"/>
    </row>
    <row r="329" spans="2:10" ht="31.5" customHeight="1">
      <c r="B329" s="72" t="s">
        <v>598</v>
      </c>
      <c r="C329" s="72"/>
      <c r="D329" s="72"/>
      <c r="E329" s="72"/>
      <c r="F329" s="72"/>
      <c r="G329" s="72"/>
      <c r="H329" s="72"/>
      <c r="I329" s="72"/>
      <c r="J329" s="33"/>
    </row>
    <row r="330" spans="2:10" ht="18" customHeight="1">
      <c r="B330" s="72" t="s">
        <v>593</v>
      </c>
      <c r="C330" s="72"/>
      <c r="D330" s="72"/>
      <c r="E330" s="72"/>
      <c r="F330" s="72"/>
      <c r="G330" s="72"/>
      <c r="H330" s="72"/>
      <c r="I330" s="72"/>
      <c r="J330" s="33"/>
    </row>
    <row r="331" spans="2:10" ht="26.25" customHeight="1">
      <c r="B331" s="72" t="s">
        <v>567</v>
      </c>
      <c r="C331" s="72"/>
      <c r="D331" s="72"/>
      <c r="E331" s="72"/>
      <c r="F331" s="72"/>
      <c r="G331" s="72"/>
      <c r="H331" s="72"/>
      <c r="I331" s="72"/>
      <c r="J331" s="33"/>
    </row>
    <row r="332" spans="2:10" ht="12.75">
      <c r="B332" s="33"/>
      <c r="C332" s="33"/>
      <c r="D332" s="33"/>
      <c r="E332" s="33"/>
      <c r="F332" s="33"/>
      <c r="G332" s="33"/>
      <c r="H332" s="33"/>
      <c r="I332" s="33"/>
      <c r="J332" s="33"/>
    </row>
    <row r="333" spans="2:10" ht="12.75">
      <c r="B333" s="39"/>
      <c r="C333" s="39"/>
      <c r="D333" s="33"/>
      <c r="E333" s="33"/>
      <c r="F333" s="33"/>
      <c r="G333" s="33"/>
      <c r="H333" s="33"/>
      <c r="I333" s="33"/>
      <c r="J333" s="33"/>
    </row>
    <row r="334" spans="2:10" ht="12.75">
      <c r="B334" s="33"/>
      <c r="C334" s="33"/>
      <c r="D334" s="33"/>
      <c r="E334" s="33"/>
      <c r="F334" s="33"/>
      <c r="G334" s="33"/>
      <c r="H334" s="33"/>
      <c r="I334" s="33"/>
      <c r="J334" s="33"/>
    </row>
    <row r="335" spans="3:9" ht="12">
      <c r="C335" s="40"/>
      <c r="D335" s="40"/>
      <c r="E335" s="40"/>
      <c r="F335" s="40"/>
      <c r="G335" s="40"/>
      <c r="H335" s="40"/>
      <c r="I335" s="40"/>
    </row>
    <row r="336" spans="4:8" ht="12">
      <c r="D336" s="40"/>
      <c r="E336" s="40"/>
      <c r="G336" s="40"/>
      <c r="H336" s="40"/>
    </row>
    <row r="337" spans="4:8" ht="12">
      <c r="D337" s="40"/>
      <c r="E337" s="40"/>
      <c r="G337" s="40"/>
      <c r="H337" s="40"/>
    </row>
    <row r="338" spans="4:8" ht="12">
      <c r="D338" s="40"/>
      <c r="E338" s="40"/>
      <c r="F338" s="40"/>
      <c r="G338" s="40"/>
      <c r="H338" s="40"/>
    </row>
    <row r="340" spans="4:5" ht="12">
      <c r="D340" s="40"/>
      <c r="E340" s="40"/>
    </row>
    <row r="341" spans="4:5" ht="12">
      <c r="D341" s="40"/>
      <c r="E341" s="40"/>
    </row>
  </sheetData>
  <sheetProtection/>
  <mergeCells count="19">
    <mergeCell ref="B331:I331"/>
    <mergeCell ref="B329:I329"/>
    <mergeCell ref="B328:I328"/>
    <mergeCell ref="B330:I330"/>
    <mergeCell ref="B187:K187"/>
    <mergeCell ref="B211:K211"/>
    <mergeCell ref="B243:K243"/>
    <mergeCell ref="B267:K267"/>
    <mergeCell ref="B294:K294"/>
    <mergeCell ref="B1:J1"/>
    <mergeCell ref="B75:K75"/>
    <mergeCell ref="B54:K54"/>
    <mergeCell ref="B31:K31"/>
    <mergeCell ref="B3:K3"/>
    <mergeCell ref="B165:K165"/>
    <mergeCell ref="B151:K151"/>
    <mergeCell ref="B142:K142"/>
    <mergeCell ref="B123:K123"/>
    <mergeCell ref="B100:K100"/>
  </mergeCells>
  <printOptions horizontalCentered="1"/>
  <pageMargins left="0.5" right="0.5" top="1" bottom="1" header="0.5" footer="0.5"/>
  <pageSetup firstPageNumber="90" useFirstPageNumber="1" horizontalDpi="300" verticalDpi="300" orientation="landscape" scale="96" r:id="rId1"/>
  <headerFooter alignWithMargins="0">
    <oddFooter>&amp;C&amp;P</oddFooter>
  </headerFooter>
  <rowBreaks count="11" manualBreakCount="11">
    <brk id="30" max="255" man="1"/>
    <brk id="53" max="255" man="1"/>
    <brk id="74" max="255" man="1"/>
    <brk id="99" max="255" man="1"/>
    <brk id="141" max="255" man="1"/>
    <brk id="164" max="255" man="1"/>
    <brk id="186" max="255" man="1"/>
    <brk id="210" max="255" man="1"/>
    <brk id="242" max="255" man="1"/>
    <brk id="266" max="255" man="1"/>
    <brk id="293" max="255" man="1"/>
  </rowBreaks>
</worksheet>
</file>

<file path=xl/worksheets/sheet2.xml><?xml version="1.0" encoding="utf-8"?>
<worksheet xmlns="http://schemas.openxmlformats.org/spreadsheetml/2006/main" xmlns:r="http://schemas.openxmlformats.org/officeDocument/2006/relationships">
  <dimension ref="A1:F265"/>
  <sheetViews>
    <sheetView zoomScalePageLayoutView="0" workbookViewId="0" topLeftCell="A1">
      <selection activeCell="A1" sqref="A1"/>
    </sheetView>
  </sheetViews>
  <sheetFormatPr defaultColWidth="9.140625" defaultRowHeight="12.75"/>
  <cols>
    <col min="1" max="1" width="5.28125" style="1" customWidth="1"/>
    <col min="2" max="2" width="17.140625" style="0" customWidth="1"/>
    <col min="3" max="3" width="10.8515625" style="0" customWidth="1"/>
  </cols>
  <sheetData>
    <row r="1" spans="1:4" ht="12.75">
      <c r="A1" s="1" t="s">
        <v>269</v>
      </c>
      <c r="B1" t="s">
        <v>0</v>
      </c>
      <c r="C1" t="s">
        <v>268</v>
      </c>
      <c r="D1" t="s">
        <v>546</v>
      </c>
    </row>
    <row r="2" spans="1:6" ht="12.75">
      <c r="A2" s="1" t="s">
        <v>270</v>
      </c>
      <c r="B2" t="s">
        <v>1</v>
      </c>
      <c r="C2" t="s">
        <v>1</v>
      </c>
      <c r="D2" t="s">
        <v>270</v>
      </c>
      <c r="E2" t="s">
        <v>1</v>
      </c>
      <c r="F2" t="s">
        <v>1</v>
      </c>
    </row>
    <row r="3" spans="1:6" ht="12.75">
      <c r="A3" s="1" t="s">
        <v>413</v>
      </c>
      <c r="B3" t="s">
        <v>138</v>
      </c>
      <c r="C3" t="s">
        <v>154</v>
      </c>
      <c r="D3" t="s">
        <v>413</v>
      </c>
      <c r="E3" t="s">
        <v>138</v>
      </c>
      <c r="F3" t="s">
        <v>154</v>
      </c>
    </row>
    <row r="4" spans="1:6" ht="12.75">
      <c r="A4" s="1" t="s">
        <v>379</v>
      </c>
      <c r="B4" t="s">
        <v>105</v>
      </c>
      <c r="C4" t="s">
        <v>106</v>
      </c>
      <c r="D4" t="s">
        <v>379</v>
      </c>
      <c r="E4" t="s">
        <v>105</v>
      </c>
      <c r="F4" t="s">
        <v>106</v>
      </c>
    </row>
    <row r="5" spans="1:6" ht="12.75">
      <c r="A5" s="1" t="s">
        <v>504</v>
      </c>
      <c r="B5" t="s">
        <v>228</v>
      </c>
      <c r="C5" t="s">
        <v>250</v>
      </c>
      <c r="D5" t="s">
        <v>504</v>
      </c>
      <c r="E5" t="s">
        <v>228</v>
      </c>
      <c r="F5" t="s">
        <v>250</v>
      </c>
    </row>
    <row r="6" spans="1:6" ht="12.75">
      <c r="A6" s="1" t="s">
        <v>293</v>
      </c>
      <c r="B6" t="s">
        <v>24</v>
      </c>
      <c r="C6" t="s">
        <v>25</v>
      </c>
      <c r="D6" t="s">
        <v>293</v>
      </c>
      <c r="E6" t="s">
        <v>24</v>
      </c>
      <c r="F6" t="s">
        <v>25</v>
      </c>
    </row>
    <row r="7" spans="1:6" ht="12.75">
      <c r="A7" s="1" t="s">
        <v>482</v>
      </c>
      <c r="B7" t="s">
        <v>206</v>
      </c>
      <c r="C7" t="s">
        <v>227</v>
      </c>
      <c r="D7" t="s">
        <v>482</v>
      </c>
      <c r="E7" t="s">
        <v>206</v>
      </c>
      <c r="F7" t="s">
        <v>227</v>
      </c>
    </row>
    <row r="8" spans="1:6" ht="12.75">
      <c r="A8" s="1" t="s">
        <v>364</v>
      </c>
      <c r="B8" t="s">
        <v>90</v>
      </c>
      <c r="C8" t="s">
        <v>96</v>
      </c>
      <c r="D8" t="s">
        <v>364</v>
      </c>
      <c r="E8" t="s">
        <v>90</v>
      </c>
      <c r="F8" t="s">
        <v>96</v>
      </c>
    </row>
    <row r="9" spans="1:6" ht="12.75">
      <c r="A9" s="1" t="s">
        <v>505</v>
      </c>
      <c r="B9" t="s">
        <v>229</v>
      </c>
      <c r="C9" t="s">
        <v>250</v>
      </c>
      <c r="D9" t="s">
        <v>505</v>
      </c>
      <c r="E9" t="s">
        <v>229</v>
      </c>
      <c r="F9" t="s">
        <v>250</v>
      </c>
    </row>
    <row r="10" spans="1:6" ht="12.75">
      <c r="A10" s="1" t="s">
        <v>506</v>
      </c>
      <c r="B10" t="s">
        <v>230</v>
      </c>
      <c r="C10" t="s">
        <v>250</v>
      </c>
      <c r="D10" t="s">
        <v>506</v>
      </c>
      <c r="E10" t="s">
        <v>230</v>
      </c>
      <c r="F10" t="s">
        <v>250</v>
      </c>
    </row>
    <row r="11" spans="1:6" ht="12.75">
      <c r="A11" s="1" t="s">
        <v>313</v>
      </c>
      <c r="B11" t="s">
        <v>41</v>
      </c>
      <c r="C11" t="s">
        <v>312</v>
      </c>
      <c r="D11" t="s">
        <v>313</v>
      </c>
      <c r="E11" t="s">
        <v>41</v>
      </c>
      <c r="F11" t="s">
        <v>312</v>
      </c>
    </row>
    <row r="12" spans="1:6" ht="12.75">
      <c r="A12" s="1" t="s">
        <v>462</v>
      </c>
      <c r="B12" t="s">
        <v>186</v>
      </c>
      <c r="C12" t="s">
        <v>134</v>
      </c>
      <c r="D12" t="s">
        <v>462</v>
      </c>
      <c r="E12" t="s">
        <v>186</v>
      </c>
      <c r="F12" t="s">
        <v>134</v>
      </c>
    </row>
    <row r="13" spans="1:6" ht="12.75">
      <c r="A13" s="1" t="s">
        <v>463</v>
      </c>
      <c r="B13" t="s">
        <v>187</v>
      </c>
      <c r="C13" t="s">
        <v>134</v>
      </c>
      <c r="D13" t="s">
        <v>463</v>
      </c>
      <c r="E13" t="s">
        <v>187</v>
      </c>
      <c r="F13" t="s">
        <v>134</v>
      </c>
    </row>
    <row r="14" spans="1:6" ht="12.75">
      <c r="A14" s="1" t="s">
        <v>414</v>
      </c>
      <c r="B14" t="s">
        <v>139</v>
      </c>
      <c r="C14" t="s">
        <v>154</v>
      </c>
      <c r="D14" t="s">
        <v>414</v>
      </c>
      <c r="E14" t="s">
        <v>139</v>
      </c>
      <c r="F14" t="s">
        <v>154</v>
      </c>
    </row>
    <row r="15" spans="1:6" ht="12.75">
      <c r="A15" s="1" t="s">
        <v>385</v>
      </c>
      <c r="B15" t="s">
        <v>110</v>
      </c>
      <c r="C15" t="s">
        <v>384</v>
      </c>
      <c r="D15" t="s">
        <v>385</v>
      </c>
      <c r="E15" t="s">
        <v>110</v>
      </c>
      <c r="F15" t="s">
        <v>384</v>
      </c>
    </row>
    <row r="16" spans="1:6" ht="12.75">
      <c r="A16" s="1" t="s">
        <v>294</v>
      </c>
      <c r="B16" t="s">
        <v>25</v>
      </c>
      <c r="C16" t="s">
        <v>25</v>
      </c>
      <c r="D16" t="s">
        <v>294</v>
      </c>
      <c r="E16" t="s">
        <v>25</v>
      </c>
      <c r="F16" t="s">
        <v>25</v>
      </c>
    </row>
    <row r="17" spans="1:6" ht="12.75">
      <c r="A17" s="1" t="s">
        <v>434</v>
      </c>
      <c r="B17" t="s">
        <v>158</v>
      </c>
      <c r="C17" t="s">
        <v>433</v>
      </c>
      <c r="D17" t="s">
        <v>434</v>
      </c>
      <c r="E17" t="s">
        <v>158</v>
      </c>
      <c r="F17" t="s">
        <v>433</v>
      </c>
    </row>
    <row r="18" spans="1:6" ht="12.75">
      <c r="A18" s="1" t="s">
        <v>365</v>
      </c>
      <c r="B18" t="s">
        <v>91</v>
      </c>
      <c r="C18" t="s">
        <v>96</v>
      </c>
      <c r="D18" t="s">
        <v>365</v>
      </c>
      <c r="E18" t="s">
        <v>91</v>
      </c>
      <c r="F18" t="s">
        <v>96</v>
      </c>
    </row>
    <row r="19" spans="1:6" ht="12.75">
      <c r="A19" s="1" t="s">
        <v>464</v>
      </c>
      <c r="B19" t="s">
        <v>188</v>
      </c>
      <c r="C19" t="s">
        <v>134</v>
      </c>
      <c r="D19" t="s">
        <v>464</v>
      </c>
      <c r="E19" t="s">
        <v>188</v>
      </c>
      <c r="F19" t="s">
        <v>134</v>
      </c>
    </row>
    <row r="20" spans="1:6" ht="12.75">
      <c r="A20" s="1" t="s">
        <v>507</v>
      </c>
      <c r="B20" t="s">
        <v>231</v>
      </c>
      <c r="C20" t="s">
        <v>250</v>
      </c>
      <c r="D20" t="s">
        <v>507</v>
      </c>
      <c r="E20" t="s">
        <v>231</v>
      </c>
      <c r="F20" t="s">
        <v>250</v>
      </c>
    </row>
    <row r="21" spans="1:6" ht="12.75">
      <c r="A21" s="1" t="s">
        <v>351</v>
      </c>
      <c r="B21" t="s">
        <v>78</v>
      </c>
      <c r="C21" t="s">
        <v>350</v>
      </c>
      <c r="D21" t="s">
        <v>351</v>
      </c>
      <c r="E21" t="s">
        <v>78</v>
      </c>
      <c r="F21" t="s">
        <v>350</v>
      </c>
    </row>
    <row r="22" spans="1:6" ht="12.75">
      <c r="A22" s="1" t="s">
        <v>330</v>
      </c>
      <c r="B22" t="s">
        <v>58</v>
      </c>
      <c r="C22" t="s">
        <v>161</v>
      </c>
      <c r="D22" t="s">
        <v>330</v>
      </c>
      <c r="E22" t="s">
        <v>58</v>
      </c>
      <c r="F22" t="s">
        <v>161</v>
      </c>
    </row>
    <row r="23" spans="1:6" ht="12.75">
      <c r="A23" s="1" t="s">
        <v>395</v>
      </c>
      <c r="B23" t="s">
        <v>120</v>
      </c>
      <c r="C23" t="s">
        <v>127</v>
      </c>
      <c r="D23" t="s">
        <v>395</v>
      </c>
      <c r="E23" t="s">
        <v>120</v>
      </c>
      <c r="F23" t="s">
        <v>127</v>
      </c>
    </row>
    <row r="24" spans="1:6" ht="12.75">
      <c r="A24" s="1" t="s">
        <v>396</v>
      </c>
      <c r="B24" t="s">
        <v>121</v>
      </c>
      <c r="C24" t="s">
        <v>127</v>
      </c>
      <c r="D24" t="s">
        <v>396</v>
      </c>
      <c r="E24" t="s">
        <v>121</v>
      </c>
      <c r="F24" t="s">
        <v>127</v>
      </c>
    </row>
    <row r="25" spans="1:6" ht="12.75">
      <c r="A25" s="1" t="s">
        <v>435</v>
      </c>
      <c r="B25" t="s">
        <v>159</v>
      </c>
      <c r="C25" t="s">
        <v>433</v>
      </c>
      <c r="D25" t="s">
        <v>435</v>
      </c>
      <c r="E25" t="s">
        <v>159</v>
      </c>
      <c r="F25" t="s">
        <v>433</v>
      </c>
    </row>
    <row r="26" spans="1:6" ht="12.75">
      <c r="A26" s="1" t="s">
        <v>483</v>
      </c>
      <c r="B26" t="s">
        <v>207</v>
      </c>
      <c r="C26" t="s">
        <v>227</v>
      </c>
      <c r="D26" t="s">
        <v>483</v>
      </c>
      <c r="E26" t="s">
        <v>207</v>
      </c>
      <c r="F26" t="s">
        <v>227</v>
      </c>
    </row>
    <row r="27" spans="1:6" ht="12.75">
      <c r="A27" s="1" t="s">
        <v>508</v>
      </c>
      <c r="B27" t="s">
        <v>232</v>
      </c>
      <c r="C27" t="s">
        <v>250</v>
      </c>
      <c r="D27" t="s">
        <v>508</v>
      </c>
      <c r="E27" t="s">
        <v>232</v>
      </c>
      <c r="F27" t="s">
        <v>250</v>
      </c>
    </row>
    <row r="28" spans="1:6" ht="12.75">
      <c r="A28" s="1" t="s">
        <v>271</v>
      </c>
      <c r="B28" t="s">
        <v>2</v>
      </c>
      <c r="C28" t="s">
        <v>1</v>
      </c>
      <c r="D28" t="s">
        <v>271</v>
      </c>
      <c r="E28" t="s">
        <v>2</v>
      </c>
      <c r="F28" t="s">
        <v>1</v>
      </c>
    </row>
    <row r="29" spans="1:6" ht="12.75">
      <c r="A29" s="1" t="s">
        <v>352</v>
      </c>
      <c r="B29" t="s">
        <v>79</v>
      </c>
      <c r="C29" t="s">
        <v>350</v>
      </c>
      <c r="D29" t="s">
        <v>352</v>
      </c>
      <c r="E29" t="s">
        <v>79</v>
      </c>
      <c r="F29" t="s">
        <v>350</v>
      </c>
    </row>
    <row r="30" spans="1:6" ht="12.75">
      <c r="A30" s="1" t="s">
        <v>272</v>
      </c>
      <c r="B30" t="s">
        <v>3</v>
      </c>
      <c r="C30" t="s">
        <v>1</v>
      </c>
      <c r="D30" t="s">
        <v>272</v>
      </c>
      <c r="E30" t="s">
        <v>3</v>
      </c>
      <c r="F30" t="s">
        <v>1</v>
      </c>
    </row>
    <row r="31" spans="1:6" ht="12.75">
      <c r="A31" s="1" t="s">
        <v>397</v>
      </c>
      <c r="B31" t="s">
        <v>122</v>
      </c>
      <c r="C31" t="s">
        <v>127</v>
      </c>
      <c r="D31" t="s">
        <v>397</v>
      </c>
      <c r="E31" t="s">
        <v>122</v>
      </c>
      <c r="F31" t="s">
        <v>127</v>
      </c>
    </row>
    <row r="32" spans="1:6" ht="12.75">
      <c r="A32" s="1" t="s">
        <v>484</v>
      </c>
      <c r="B32" t="s">
        <v>208</v>
      </c>
      <c r="C32" t="s">
        <v>227</v>
      </c>
      <c r="D32" t="s">
        <v>484</v>
      </c>
      <c r="E32" t="s">
        <v>208</v>
      </c>
      <c r="F32" t="s">
        <v>227</v>
      </c>
    </row>
    <row r="33" spans="1:6" ht="12.75">
      <c r="A33" s="1" t="s">
        <v>415</v>
      </c>
      <c r="B33" t="s">
        <v>140</v>
      </c>
      <c r="C33" t="s">
        <v>154</v>
      </c>
      <c r="D33" t="s">
        <v>415</v>
      </c>
      <c r="E33" t="s">
        <v>140</v>
      </c>
      <c r="F33" t="s">
        <v>154</v>
      </c>
    </row>
    <row r="34" spans="1:6" ht="12.75">
      <c r="A34" s="1" t="s">
        <v>353</v>
      </c>
      <c r="B34" t="s">
        <v>80</v>
      </c>
      <c r="C34" t="s">
        <v>350</v>
      </c>
      <c r="D34" t="s">
        <v>353</v>
      </c>
      <c r="E34" t="s">
        <v>80</v>
      </c>
      <c r="F34" t="s">
        <v>350</v>
      </c>
    </row>
    <row r="35" spans="1:6" ht="12.75">
      <c r="A35" s="1" t="s">
        <v>314</v>
      </c>
      <c r="B35" t="s">
        <v>42</v>
      </c>
      <c r="C35" t="s">
        <v>312</v>
      </c>
      <c r="D35" t="s">
        <v>314</v>
      </c>
      <c r="E35" t="s">
        <v>42</v>
      </c>
      <c r="F35" t="s">
        <v>312</v>
      </c>
    </row>
    <row r="36" spans="1:6" ht="12.75">
      <c r="A36" s="1" t="s">
        <v>331</v>
      </c>
      <c r="B36" t="s">
        <v>59</v>
      </c>
      <c r="C36" t="s">
        <v>161</v>
      </c>
      <c r="D36" t="s">
        <v>331</v>
      </c>
      <c r="E36" t="s">
        <v>59</v>
      </c>
      <c r="F36" t="s">
        <v>161</v>
      </c>
    </row>
    <row r="37" spans="1:6" ht="12.75">
      <c r="A37" s="1" t="s">
        <v>465</v>
      </c>
      <c r="B37" t="s">
        <v>189</v>
      </c>
      <c r="C37" t="s">
        <v>134</v>
      </c>
      <c r="D37" t="s">
        <v>465</v>
      </c>
      <c r="E37" t="s">
        <v>189</v>
      </c>
      <c r="F37" t="s">
        <v>134</v>
      </c>
    </row>
    <row r="38" spans="1:6" ht="12.75">
      <c r="A38" s="1" t="s">
        <v>466</v>
      </c>
      <c r="B38" t="s">
        <v>190</v>
      </c>
      <c r="C38" t="s">
        <v>134</v>
      </c>
      <c r="D38" t="s">
        <v>466</v>
      </c>
      <c r="E38" t="s">
        <v>190</v>
      </c>
      <c r="F38" t="s">
        <v>134</v>
      </c>
    </row>
    <row r="39" spans="1:6" ht="12.75">
      <c r="A39" s="1" t="s">
        <v>386</v>
      </c>
      <c r="B39" t="s">
        <v>111</v>
      </c>
      <c r="C39" t="s">
        <v>384</v>
      </c>
      <c r="D39" t="s">
        <v>386</v>
      </c>
      <c r="E39" t="s">
        <v>111</v>
      </c>
      <c r="F39" t="s">
        <v>384</v>
      </c>
    </row>
    <row r="40" spans="1:6" ht="12.75">
      <c r="A40" s="1" t="s">
        <v>354</v>
      </c>
      <c r="B40" t="s">
        <v>81</v>
      </c>
      <c r="C40" t="s">
        <v>350</v>
      </c>
      <c r="D40" t="s">
        <v>354</v>
      </c>
      <c r="E40" t="s">
        <v>81</v>
      </c>
      <c r="F40" t="s">
        <v>350</v>
      </c>
    </row>
    <row r="41" spans="1:6" ht="12.75">
      <c r="A41" s="1" t="s">
        <v>436</v>
      </c>
      <c r="B41" t="s">
        <v>160</v>
      </c>
      <c r="C41" t="s">
        <v>433</v>
      </c>
      <c r="D41" t="s">
        <v>436</v>
      </c>
      <c r="E41" t="s">
        <v>160</v>
      </c>
      <c r="F41" t="s">
        <v>433</v>
      </c>
    </row>
    <row r="42" spans="1:6" ht="12.75">
      <c r="A42" s="1" t="s">
        <v>509</v>
      </c>
      <c r="B42" t="s">
        <v>233</v>
      </c>
      <c r="C42" t="s">
        <v>250</v>
      </c>
      <c r="D42" t="s">
        <v>509</v>
      </c>
      <c r="E42" t="s">
        <v>233</v>
      </c>
      <c r="F42" t="s">
        <v>250</v>
      </c>
    </row>
    <row r="43" spans="1:6" ht="12.75">
      <c r="A43" s="1" t="s">
        <v>416</v>
      </c>
      <c r="B43" t="s">
        <v>141</v>
      </c>
      <c r="C43" t="s">
        <v>154</v>
      </c>
      <c r="D43" t="s">
        <v>416</v>
      </c>
      <c r="E43" t="s">
        <v>141</v>
      </c>
      <c r="F43" t="s">
        <v>154</v>
      </c>
    </row>
    <row r="44" spans="1:6" ht="12.75">
      <c r="A44" s="1" t="s">
        <v>332</v>
      </c>
      <c r="B44" t="s">
        <v>60</v>
      </c>
      <c r="C44" t="s">
        <v>161</v>
      </c>
      <c r="D44" t="s">
        <v>332</v>
      </c>
      <c r="E44" t="s">
        <v>60</v>
      </c>
      <c r="F44" t="s">
        <v>161</v>
      </c>
    </row>
    <row r="45" spans="1:6" ht="12.75">
      <c r="A45" s="1" t="s">
        <v>398</v>
      </c>
      <c r="B45" t="s">
        <v>123</v>
      </c>
      <c r="C45" t="s">
        <v>127</v>
      </c>
      <c r="D45" t="s">
        <v>398</v>
      </c>
      <c r="E45" t="s">
        <v>123</v>
      </c>
      <c r="F45" t="s">
        <v>127</v>
      </c>
    </row>
    <row r="46" spans="1:6" ht="12.75">
      <c r="A46" s="1" t="s">
        <v>510</v>
      </c>
      <c r="B46" t="s">
        <v>234</v>
      </c>
      <c r="C46" t="s">
        <v>250</v>
      </c>
      <c r="D46" t="s">
        <v>510</v>
      </c>
      <c r="E46" t="s">
        <v>234</v>
      </c>
      <c r="F46" t="s">
        <v>250</v>
      </c>
    </row>
    <row r="47" spans="1:6" ht="12.75">
      <c r="A47" s="1" t="s">
        <v>437</v>
      </c>
      <c r="B47" t="s">
        <v>161</v>
      </c>
      <c r="C47" t="s">
        <v>433</v>
      </c>
      <c r="D47" t="s">
        <v>437</v>
      </c>
      <c r="E47" t="s">
        <v>161</v>
      </c>
      <c r="F47" t="s">
        <v>433</v>
      </c>
    </row>
    <row r="48" spans="1:6" ht="12.75">
      <c r="A48" s="1" t="s">
        <v>438</v>
      </c>
      <c r="B48" t="s">
        <v>162</v>
      </c>
      <c r="C48" t="s">
        <v>433</v>
      </c>
      <c r="D48" t="s">
        <v>438</v>
      </c>
      <c r="E48" t="s">
        <v>162</v>
      </c>
      <c r="F48" t="s">
        <v>433</v>
      </c>
    </row>
    <row r="49" spans="1:6" ht="12.75">
      <c r="A49" s="1" t="s">
        <v>333</v>
      </c>
      <c r="B49" t="s">
        <v>61</v>
      </c>
      <c r="C49" t="s">
        <v>161</v>
      </c>
      <c r="D49" t="s">
        <v>333</v>
      </c>
      <c r="E49" t="s">
        <v>61</v>
      </c>
      <c r="F49" t="s">
        <v>161</v>
      </c>
    </row>
    <row r="50" spans="1:6" ht="12.75">
      <c r="A50" s="1" t="s">
        <v>355</v>
      </c>
      <c r="B50" t="s">
        <v>82</v>
      </c>
      <c r="C50" t="s">
        <v>350</v>
      </c>
      <c r="D50" t="s">
        <v>355</v>
      </c>
      <c r="E50" t="s">
        <v>82</v>
      </c>
      <c r="F50" t="s">
        <v>350</v>
      </c>
    </row>
    <row r="51" spans="1:6" ht="12.75">
      <c r="A51" s="1" t="s">
        <v>399</v>
      </c>
      <c r="B51" t="s">
        <v>124</v>
      </c>
      <c r="C51" t="s">
        <v>127</v>
      </c>
      <c r="D51" t="s">
        <v>399</v>
      </c>
      <c r="E51" t="s">
        <v>124</v>
      </c>
      <c r="F51" t="s">
        <v>127</v>
      </c>
    </row>
    <row r="52" spans="1:6" ht="12.75">
      <c r="A52" s="1" t="s">
        <v>273</v>
      </c>
      <c r="B52" t="s">
        <v>4</v>
      </c>
      <c r="C52" t="s">
        <v>1</v>
      </c>
      <c r="D52" t="s">
        <v>273</v>
      </c>
      <c r="E52" t="s">
        <v>4</v>
      </c>
      <c r="F52" t="s">
        <v>1</v>
      </c>
    </row>
    <row r="53" spans="1:6" ht="12.75">
      <c r="A53" s="1" t="s">
        <v>417</v>
      </c>
      <c r="B53" t="s">
        <v>142</v>
      </c>
      <c r="C53" t="s">
        <v>154</v>
      </c>
      <c r="D53" t="s">
        <v>417</v>
      </c>
      <c r="E53" t="s">
        <v>142</v>
      </c>
      <c r="F53" t="s">
        <v>154</v>
      </c>
    </row>
    <row r="54" spans="1:6" ht="12.75">
      <c r="A54" s="1" t="s">
        <v>418</v>
      </c>
      <c r="B54" t="s">
        <v>143</v>
      </c>
      <c r="C54" t="s">
        <v>154</v>
      </c>
      <c r="D54" t="s">
        <v>418</v>
      </c>
      <c r="E54" t="s">
        <v>143</v>
      </c>
      <c r="F54" t="s">
        <v>154</v>
      </c>
    </row>
    <row r="55" spans="1:6" ht="12.75">
      <c r="A55" s="1" t="s">
        <v>439</v>
      </c>
      <c r="B55" t="s">
        <v>163</v>
      </c>
      <c r="C55" t="s">
        <v>433</v>
      </c>
      <c r="D55" t="s">
        <v>439</v>
      </c>
      <c r="E55" t="s">
        <v>163</v>
      </c>
      <c r="F55" t="s">
        <v>433</v>
      </c>
    </row>
    <row r="56" spans="1:6" ht="12.75">
      <c r="A56" s="1" t="s">
        <v>315</v>
      </c>
      <c r="B56" t="s">
        <v>43</v>
      </c>
      <c r="C56" t="s">
        <v>312</v>
      </c>
      <c r="D56" t="s">
        <v>315</v>
      </c>
      <c r="E56" t="s">
        <v>43</v>
      </c>
      <c r="F56" t="s">
        <v>312</v>
      </c>
    </row>
    <row r="57" spans="1:6" ht="12.75">
      <c r="A57" s="1" t="s">
        <v>419</v>
      </c>
      <c r="B57" t="s">
        <v>144</v>
      </c>
      <c r="C57" t="s">
        <v>154</v>
      </c>
      <c r="D57" t="s">
        <v>419</v>
      </c>
      <c r="E57" t="s">
        <v>144</v>
      </c>
      <c r="F57" t="s">
        <v>154</v>
      </c>
    </row>
    <row r="58" spans="1:6" ht="12.75">
      <c r="A58" s="1" t="s">
        <v>295</v>
      </c>
      <c r="B58" t="s">
        <v>26</v>
      </c>
      <c r="C58" t="s">
        <v>25</v>
      </c>
      <c r="D58" t="s">
        <v>295</v>
      </c>
      <c r="E58" t="s">
        <v>26</v>
      </c>
      <c r="F58" t="s">
        <v>25</v>
      </c>
    </row>
    <row r="59" spans="1:6" ht="12.75">
      <c r="A59" s="1" t="s">
        <v>485</v>
      </c>
      <c r="B59" t="s">
        <v>209</v>
      </c>
      <c r="C59" t="s">
        <v>227</v>
      </c>
      <c r="D59" t="s">
        <v>485</v>
      </c>
      <c r="E59" t="s">
        <v>209</v>
      </c>
      <c r="F59" t="s">
        <v>227</v>
      </c>
    </row>
    <row r="60" spans="1:6" ht="12.75">
      <c r="A60" s="1" t="s">
        <v>486</v>
      </c>
      <c r="B60" t="s">
        <v>210</v>
      </c>
      <c r="C60" t="s">
        <v>227</v>
      </c>
      <c r="D60" t="s">
        <v>486</v>
      </c>
      <c r="E60" t="s">
        <v>210</v>
      </c>
      <c r="F60" t="s">
        <v>227</v>
      </c>
    </row>
    <row r="61" spans="1:6" ht="12.75">
      <c r="A61" s="1" t="s">
        <v>467</v>
      </c>
      <c r="B61" t="s">
        <v>191</v>
      </c>
      <c r="C61" t="s">
        <v>134</v>
      </c>
      <c r="D61" t="s">
        <v>467</v>
      </c>
      <c r="E61" t="s">
        <v>191</v>
      </c>
      <c r="F61" t="s">
        <v>134</v>
      </c>
    </row>
    <row r="62" spans="1:6" ht="12.75">
      <c r="A62" s="1" t="s">
        <v>356</v>
      </c>
      <c r="B62" t="s">
        <v>83</v>
      </c>
      <c r="C62" t="s">
        <v>350</v>
      </c>
      <c r="D62" t="s">
        <v>356</v>
      </c>
      <c r="E62" t="s">
        <v>83</v>
      </c>
      <c r="F62" t="s">
        <v>350</v>
      </c>
    </row>
    <row r="63" spans="1:6" ht="12.75">
      <c r="A63" s="1" t="s">
        <v>468</v>
      </c>
      <c r="B63" t="s">
        <v>192</v>
      </c>
      <c r="C63" t="s">
        <v>134</v>
      </c>
      <c r="D63" t="s">
        <v>468</v>
      </c>
      <c r="E63" t="s">
        <v>192</v>
      </c>
      <c r="F63" t="s">
        <v>134</v>
      </c>
    </row>
    <row r="64" spans="1:6" ht="12.75">
      <c r="A64" s="1" t="s">
        <v>387</v>
      </c>
      <c r="B64" t="s">
        <v>112</v>
      </c>
      <c r="C64" t="s">
        <v>384</v>
      </c>
      <c r="D64" t="s">
        <v>387</v>
      </c>
      <c r="E64" t="s">
        <v>112</v>
      </c>
      <c r="F64" t="s">
        <v>384</v>
      </c>
    </row>
    <row r="65" spans="1:6" ht="12.75">
      <c r="A65" s="1" t="s">
        <v>388</v>
      </c>
      <c r="B65" t="s">
        <v>113</v>
      </c>
      <c r="C65" t="s">
        <v>384</v>
      </c>
      <c r="D65" t="s">
        <v>388</v>
      </c>
      <c r="E65" t="s">
        <v>113</v>
      </c>
      <c r="F65" t="s">
        <v>384</v>
      </c>
    </row>
    <row r="66" spans="1:6" ht="12.75">
      <c r="A66" s="1" t="s">
        <v>366</v>
      </c>
      <c r="B66" t="s">
        <v>92</v>
      </c>
      <c r="C66" t="s">
        <v>96</v>
      </c>
      <c r="D66" t="s">
        <v>366</v>
      </c>
      <c r="E66" t="s">
        <v>92</v>
      </c>
      <c r="F66" t="s">
        <v>96</v>
      </c>
    </row>
    <row r="67" spans="1:6" ht="12.75">
      <c r="A67" s="1" t="s">
        <v>334</v>
      </c>
      <c r="B67" t="s">
        <v>62</v>
      </c>
      <c r="C67" t="s">
        <v>161</v>
      </c>
      <c r="D67" t="s">
        <v>334</v>
      </c>
      <c r="E67" t="s">
        <v>62</v>
      </c>
      <c r="F67" t="s">
        <v>161</v>
      </c>
    </row>
    <row r="68" spans="1:6" ht="12.75">
      <c r="A68" s="1" t="s">
        <v>335</v>
      </c>
      <c r="B68" t="s">
        <v>63</v>
      </c>
      <c r="C68" t="s">
        <v>161</v>
      </c>
      <c r="D68" t="s">
        <v>335</v>
      </c>
      <c r="E68" t="s">
        <v>63</v>
      </c>
      <c r="F68" t="s">
        <v>161</v>
      </c>
    </row>
    <row r="69" spans="1:6" ht="12.75">
      <c r="A69" s="1" t="s">
        <v>367</v>
      </c>
      <c r="B69" t="s">
        <v>93</v>
      </c>
      <c r="C69" t="s">
        <v>96</v>
      </c>
      <c r="D69" t="s">
        <v>367</v>
      </c>
      <c r="E69" t="s">
        <v>93</v>
      </c>
      <c r="F69" t="s">
        <v>96</v>
      </c>
    </row>
    <row r="70" spans="1:6" ht="12.75">
      <c r="A70" s="1" t="s">
        <v>368</v>
      </c>
      <c r="B70" t="s">
        <v>94</v>
      </c>
      <c r="C70" t="s">
        <v>96</v>
      </c>
      <c r="D70" t="s">
        <v>368</v>
      </c>
      <c r="E70" t="s">
        <v>94</v>
      </c>
      <c r="F70" t="s">
        <v>96</v>
      </c>
    </row>
    <row r="71" spans="1:6" ht="12.75">
      <c r="A71" s="1" t="s">
        <v>440</v>
      </c>
      <c r="B71" t="s">
        <v>164</v>
      </c>
      <c r="C71" t="s">
        <v>433</v>
      </c>
      <c r="D71" t="s">
        <v>440</v>
      </c>
      <c r="E71" t="s">
        <v>164</v>
      </c>
      <c r="F71" t="s">
        <v>433</v>
      </c>
    </row>
    <row r="72" spans="1:6" ht="12.75">
      <c r="A72" s="1" t="s">
        <v>400</v>
      </c>
      <c r="B72" t="s">
        <v>125</v>
      </c>
      <c r="C72" t="s">
        <v>127</v>
      </c>
      <c r="D72" t="s">
        <v>400</v>
      </c>
      <c r="E72" t="s">
        <v>125</v>
      </c>
      <c r="F72" t="s">
        <v>127</v>
      </c>
    </row>
    <row r="73" spans="1:6" ht="12.75">
      <c r="A73" s="1" t="s">
        <v>469</v>
      </c>
      <c r="B73" t="s">
        <v>193</v>
      </c>
      <c r="C73" t="s">
        <v>134</v>
      </c>
      <c r="D73" t="s">
        <v>469</v>
      </c>
      <c r="E73" t="s">
        <v>193</v>
      </c>
      <c r="F73" t="s">
        <v>134</v>
      </c>
    </row>
    <row r="74" spans="1:6" ht="12.75">
      <c r="A74" s="1" t="s">
        <v>274</v>
      </c>
      <c r="B74" t="s">
        <v>5</v>
      </c>
      <c r="C74" t="s">
        <v>1</v>
      </c>
      <c r="D74" t="s">
        <v>274</v>
      </c>
      <c r="E74" t="s">
        <v>5</v>
      </c>
      <c r="F74" t="s">
        <v>1</v>
      </c>
    </row>
    <row r="75" spans="1:6" ht="12.75">
      <c r="A75" s="1" t="s">
        <v>369</v>
      </c>
      <c r="B75" t="s">
        <v>95</v>
      </c>
      <c r="C75" t="s">
        <v>96</v>
      </c>
      <c r="D75" t="s">
        <v>369</v>
      </c>
      <c r="E75" t="s">
        <v>95</v>
      </c>
      <c r="F75" t="s">
        <v>96</v>
      </c>
    </row>
    <row r="76" spans="1:6" ht="12.75">
      <c r="A76" s="1" t="s">
        <v>370</v>
      </c>
      <c r="B76" t="s">
        <v>96</v>
      </c>
      <c r="C76" t="s">
        <v>96</v>
      </c>
      <c r="D76" t="s">
        <v>370</v>
      </c>
      <c r="E76" t="s">
        <v>96</v>
      </c>
      <c r="F76" t="s">
        <v>96</v>
      </c>
    </row>
    <row r="77" spans="1:6" ht="12.75">
      <c r="A77" s="1" t="s">
        <v>371</v>
      </c>
      <c r="B77" t="s">
        <v>97</v>
      </c>
      <c r="C77" t="s">
        <v>96</v>
      </c>
      <c r="D77" t="s">
        <v>371</v>
      </c>
      <c r="E77" t="s">
        <v>97</v>
      </c>
      <c r="F77" t="s">
        <v>96</v>
      </c>
    </row>
    <row r="78" spans="1:6" ht="12.75">
      <c r="A78" s="1" t="s">
        <v>420</v>
      </c>
      <c r="B78" t="s">
        <v>145</v>
      </c>
      <c r="C78" t="s">
        <v>154</v>
      </c>
      <c r="D78" t="s">
        <v>420</v>
      </c>
      <c r="E78" t="s">
        <v>145</v>
      </c>
      <c r="F78" t="s">
        <v>154</v>
      </c>
    </row>
    <row r="79" spans="1:6" ht="12.75">
      <c r="A79" s="1" t="s">
        <v>275</v>
      </c>
      <c r="B79" t="s">
        <v>6</v>
      </c>
      <c r="C79" t="s">
        <v>1</v>
      </c>
      <c r="D79" t="s">
        <v>275</v>
      </c>
      <c r="E79" t="s">
        <v>6</v>
      </c>
      <c r="F79" t="s">
        <v>1</v>
      </c>
    </row>
    <row r="80" spans="1:6" ht="12.75">
      <c r="A80" s="1" t="s">
        <v>487</v>
      </c>
      <c r="B80" t="s">
        <v>211</v>
      </c>
      <c r="C80" t="s">
        <v>227</v>
      </c>
      <c r="D80" t="s">
        <v>487</v>
      </c>
      <c r="E80" t="s">
        <v>211</v>
      </c>
      <c r="F80" t="s">
        <v>227</v>
      </c>
    </row>
    <row r="81" spans="1:6" ht="12.75">
      <c r="A81" s="1" t="s">
        <v>357</v>
      </c>
      <c r="B81" t="s">
        <v>84</v>
      </c>
      <c r="C81" t="s">
        <v>350</v>
      </c>
      <c r="D81" t="s">
        <v>357</v>
      </c>
      <c r="E81" t="s">
        <v>84</v>
      </c>
      <c r="F81" t="s">
        <v>350</v>
      </c>
    </row>
    <row r="82" spans="1:6" ht="12.75">
      <c r="A82" s="1" t="s">
        <v>380</v>
      </c>
      <c r="B82" t="s">
        <v>106</v>
      </c>
      <c r="C82" t="s">
        <v>106</v>
      </c>
      <c r="D82" t="s">
        <v>380</v>
      </c>
      <c r="E82" t="s">
        <v>106</v>
      </c>
      <c r="F82" t="s">
        <v>106</v>
      </c>
    </row>
    <row r="83" spans="1:6" ht="12.75">
      <c r="A83" s="1" t="s">
        <v>276</v>
      </c>
      <c r="B83" t="s">
        <v>7</v>
      </c>
      <c r="C83" t="s">
        <v>1</v>
      </c>
      <c r="D83" t="s">
        <v>276</v>
      </c>
      <c r="E83" t="s">
        <v>7</v>
      </c>
      <c r="F83" t="s">
        <v>1</v>
      </c>
    </row>
    <row r="84" spans="1:6" ht="12.75">
      <c r="A84" s="1" t="s">
        <v>421</v>
      </c>
      <c r="B84" t="s">
        <v>146</v>
      </c>
      <c r="C84" t="s">
        <v>154</v>
      </c>
      <c r="D84" t="s">
        <v>421</v>
      </c>
      <c r="E84" t="s">
        <v>146</v>
      </c>
      <c r="F84" t="s">
        <v>154</v>
      </c>
    </row>
    <row r="85" spans="1:6" ht="12.75">
      <c r="A85" s="1" t="s">
        <v>316</v>
      </c>
      <c r="B85" t="s">
        <v>44</v>
      </c>
      <c r="C85" t="s">
        <v>312</v>
      </c>
      <c r="D85" t="s">
        <v>316</v>
      </c>
      <c r="E85" t="s">
        <v>44</v>
      </c>
      <c r="F85" t="s">
        <v>312</v>
      </c>
    </row>
    <row r="86" spans="1:6" ht="12.75">
      <c r="A86" s="1" t="s">
        <v>358</v>
      </c>
      <c r="B86" t="s">
        <v>85</v>
      </c>
      <c r="C86" t="s">
        <v>350</v>
      </c>
      <c r="D86" t="s">
        <v>358</v>
      </c>
      <c r="E86" t="s">
        <v>85</v>
      </c>
      <c r="F86" t="s">
        <v>350</v>
      </c>
    </row>
    <row r="87" spans="1:6" ht="12.75">
      <c r="A87" s="1" t="s">
        <v>488</v>
      </c>
      <c r="B87" t="s">
        <v>212</v>
      </c>
      <c r="C87" t="s">
        <v>227</v>
      </c>
      <c r="D87" t="s">
        <v>488</v>
      </c>
      <c r="E87" t="s">
        <v>212</v>
      </c>
      <c r="F87" t="s">
        <v>227</v>
      </c>
    </row>
    <row r="88" spans="1:6" ht="12.75">
      <c r="A88" s="1" t="s">
        <v>489</v>
      </c>
      <c r="B88" t="s">
        <v>213</v>
      </c>
      <c r="C88" t="s">
        <v>227</v>
      </c>
      <c r="D88" t="s">
        <v>489</v>
      </c>
      <c r="E88" t="s">
        <v>213</v>
      </c>
      <c r="F88" t="s">
        <v>227</v>
      </c>
    </row>
    <row r="89" spans="1:6" ht="12.75">
      <c r="A89" s="1" t="s">
        <v>277</v>
      </c>
      <c r="B89" t="s">
        <v>8</v>
      </c>
      <c r="C89" t="s">
        <v>1</v>
      </c>
      <c r="D89" t="s">
        <v>277</v>
      </c>
      <c r="E89" t="s">
        <v>8</v>
      </c>
      <c r="F89" t="s">
        <v>1</v>
      </c>
    </row>
    <row r="90" spans="1:6" ht="12.75">
      <c r="A90" s="1" t="s">
        <v>317</v>
      </c>
      <c r="B90" t="s">
        <v>45</v>
      </c>
      <c r="C90" t="s">
        <v>312</v>
      </c>
      <c r="D90" t="s">
        <v>317</v>
      </c>
      <c r="E90" t="s">
        <v>45</v>
      </c>
      <c r="F90" t="s">
        <v>312</v>
      </c>
    </row>
    <row r="91" spans="1:6" ht="12.75">
      <c r="A91" s="1" t="s">
        <v>511</v>
      </c>
      <c r="B91" t="s">
        <v>235</v>
      </c>
      <c r="C91" t="s">
        <v>250</v>
      </c>
      <c r="D91" t="s">
        <v>511</v>
      </c>
      <c r="E91" t="s">
        <v>235</v>
      </c>
      <c r="F91" t="s">
        <v>250</v>
      </c>
    </row>
    <row r="92" spans="1:6" ht="12.75">
      <c r="A92" s="1" t="s">
        <v>512</v>
      </c>
      <c r="B92" t="s">
        <v>236</v>
      </c>
      <c r="C92" t="s">
        <v>250</v>
      </c>
      <c r="D92" t="s">
        <v>512</v>
      </c>
      <c r="E92" t="s">
        <v>236</v>
      </c>
      <c r="F92" t="s">
        <v>250</v>
      </c>
    </row>
    <row r="93" spans="1:6" ht="12.75">
      <c r="A93" s="1" t="s">
        <v>372</v>
      </c>
      <c r="B93" t="s">
        <v>98</v>
      </c>
      <c r="C93" t="s">
        <v>96</v>
      </c>
      <c r="D93" t="s">
        <v>372</v>
      </c>
      <c r="E93" t="s">
        <v>98</v>
      </c>
      <c r="F93" t="s">
        <v>96</v>
      </c>
    </row>
    <row r="94" spans="1:6" ht="12.75">
      <c r="A94" s="1" t="s">
        <v>336</v>
      </c>
      <c r="B94" t="s">
        <v>64</v>
      </c>
      <c r="C94" t="s">
        <v>161</v>
      </c>
      <c r="D94" t="s">
        <v>336</v>
      </c>
      <c r="E94" t="s">
        <v>64</v>
      </c>
      <c r="F94" t="s">
        <v>161</v>
      </c>
    </row>
    <row r="95" spans="1:6" ht="12.75">
      <c r="A95" s="1" t="s">
        <v>422</v>
      </c>
      <c r="B95" t="s">
        <v>147</v>
      </c>
      <c r="C95" t="s">
        <v>154</v>
      </c>
      <c r="D95" t="s">
        <v>422</v>
      </c>
      <c r="E95" t="s">
        <v>147</v>
      </c>
      <c r="F95" t="s">
        <v>154</v>
      </c>
    </row>
    <row r="96" spans="1:6" ht="12.75">
      <c r="A96" s="1" t="s">
        <v>441</v>
      </c>
      <c r="B96" t="s">
        <v>165</v>
      </c>
      <c r="C96" t="s">
        <v>433</v>
      </c>
      <c r="D96" t="s">
        <v>441</v>
      </c>
      <c r="E96" t="s">
        <v>165</v>
      </c>
      <c r="F96" t="s">
        <v>433</v>
      </c>
    </row>
    <row r="97" spans="1:6" ht="12.75">
      <c r="A97" s="1" t="s">
        <v>337</v>
      </c>
      <c r="B97" t="s">
        <v>65</v>
      </c>
      <c r="C97" t="s">
        <v>161</v>
      </c>
      <c r="D97" t="s">
        <v>337</v>
      </c>
      <c r="E97" t="s">
        <v>65</v>
      </c>
      <c r="F97" t="s">
        <v>161</v>
      </c>
    </row>
    <row r="98" spans="1:6" ht="12.75">
      <c r="A98" s="1" t="s">
        <v>389</v>
      </c>
      <c r="B98" t="s">
        <v>114</v>
      </c>
      <c r="C98" t="s">
        <v>384</v>
      </c>
      <c r="D98" t="s">
        <v>389</v>
      </c>
      <c r="E98" t="s">
        <v>114</v>
      </c>
      <c r="F98" t="s">
        <v>384</v>
      </c>
    </row>
    <row r="99" spans="1:6" ht="12.75">
      <c r="A99" s="1" t="s">
        <v>442</v>
      </c>
      <c r="B99" t="s">
        <v>166</v>
      </c>
      <c r="C99" t="s">
        <v>433</v>
      </c>
      <c r="D99" t="s">
        <v>442</v>
      </c>
      <c r="E99" t="s">
        <v>166</v>
      </c>
      <c r="F99" t="s">
        <v>433</v>
      </c>
    </row>
    <row r="100" spans="1:6" ht="12.75">
      <c r="A100" s="1" t="s">
        <v>423</v>
      </c>
      <c r="B100" t="s">
        <v>148</v>
      </c>
      <c r="C100" t="s">
        <v>154</v>
      </c>
      <c r="D100" t="s">
        <v>423</v>
      </c>
      <c r="E100" t="s">
        <v>148</v>
      </c>
      <c r="F100" t="s">
        <v>154</v>
      </c>
    </row>
    <row r="101" spans="1:6" ht="12.75">
      <c r="A101" s="1" t="s">
        <v>381</v>
      </c>
      <c r="B101" t="s">
        <v>107</v>
      </c>
      <c r="C101" t="s">
        <v>106</v>
      </c>
      <c r="D101" t="s">
        <v>381</v>
      </c>
      <c r="E101" t="s">
        <v>107</v>
      </c>
      <c r="F101" t="s">
        <v>106</v>
      </c>
    </row>
    <row r="102" spans="1:6" ht="12.75">
      <c r="A102" s="1" t="s">
        <v>490</v>
      </c>
      <c r="B102" t="s">
        <v>214</v>
      </c>
      <c r="C102" t="s">
        <v>227</v>
      </c>
      <c r="D102" t="s">
        <v>490</v>
      </c>
      <c r="E102" t="s">
        <v>214</v>
      </c>
      <c r="F102" t="s">
        <v>227</v>
      </c>
    </row>
    <row r="103" spans="1:6" ht="12.75">
      <c r="A103" s="1" t="s">
        <v>424</v>
      </c>
      <c r="B103" t="s">
        <v>149</v>
      </c>
      <c r="C103" t="s">
        <v>154</v>
      </c>
      <c r="D103" t="s">
        <v>424</v>
      </c>
      <c r="E103" t="s">
        <v>149</v>
      </c>
      <c r="F103" t="s">
        <v>154</v>
      </c>
    </row>
    <row r="104" spans="1:6" ht="12.75">
      <c r="A104" s="1" t="s">
        <v>338</v>
      </c>
      <c r="B104" t="s">
        <v>66</v>
      </c>
      <c r="C104" t="s">
        <v>161</v>
      </c>
      <c r="D104" t="s">
        <v>338</v>
      </c>
      <c r="E104" t="s">
        <v>66</v>
      </c>
      <c r="F104" t="s">
        <v>161</v>
      </c>
    </row>
    <row r="105" spans="1:6" ht="12.75">
      <c r="A105" s="1" t="s">
        <v>390</v>
      </c>
      <c r="B105" t="s">
        <v>115</v>
      </c>
      <c r="C105" t="s">
        <v>384</v>
      </c>
      <c r="D105" t="s">
        <v>390</v>
      </c>
      <c r="E105" t="s">
        <v>115</v>
      </c>
      <c r="F105" t="s">
        <v>384</v>
      </c>
    </row>
    <row r="106" spans="1:6" ht="12.75">
      <c r="A106" s="1" t="s">
        <v>318</v>
      </c>
      <c r="B106" t="s">
        <v>46</v>
      </c>
      <c r="C106" t="s">
        <v>312</v>
      </c>
      <c r="D106" t="s">
        <v>318</v>
      </c>
      <c r="E106" t="s">
        <v>46</v>
      </c>
      <c r="F106" t="s">
        <v>312</v>
      </c>
    </row>
    <row r="107" spans="1:6" ht="12.75">
      <c r="A107" s="1" t="s">
        <v>296</v>
      </c>
      <c r="B107" t="s">
        <v>27</v>
      </c>
      <c r="C107" t="s">
        <v>25</v>
      </c>
      <c r="D107" t="s">
        <v>296</v>
      </c>
      <c r="E107" t="s">
        <v>27</v>
      </c>
      <c r="F107" t="s">
        <v>25</v>
      </c>
    </row>
    <row r="108" spans="1:6" ht="12.75">
      <c r="A108" s="1" t="s">
        <v>278</v>
      </c>
      <c r="B108" t="s">
        <v>9</v>
      </c>
      <c r="C108" t="s">
        <v>1</v>
      </c>
      <c r="D108" t="s">
        <v>278</v>
      </c>
      <c r="E108" t="s">
        <v>9</v>
      </c>
      <c r="F108" t="s">
        <v>1</v>
      </c>
    </row>
    <row r="109" spans="1:6" ht="12.75">
      <c r="A109" s="1" t="s">
        <v>359</v>
      </c>
      <c r="B109" t="s">
        <v>86</v>
      </c>
      <c r="C109" t="s">
        <v>350</v>
      </c>
      <c r="D109" t="s">
        <v>359</v>
      </c>
      <c r="E109" t="s">
        <v>86</v>
      </c>
      <c r="F109" t="s">
        <v>350</v>
      </c>
    </row>
    <row r="110" spans="1:6" ht="12.75">
      <c r="A110" s="1" t="s">
        <v>279</v>
      </c>
      <c r="B110" t="s">
        <v>10</v>
      </c>
      <c r="C110" t="s">
        <v>1</v>
      </c>
      <c r="D110" t="s">
        <v>279</v>
      </c>
      <c r="E110" t="s">
        <v>10</v>
      </c>
      <c r="F110" t="s">
        <v>1</v>
      </c>
    </row>
    <row r="111" spans="1:6" ht="12.75">
      <c r="A111" s="1" t="s">
        <v>491</v>
      </c>
      <c r="B111" t="s">
        <v>215</v>
      </c>
      <c r="C111" t="s">
        <v>227</v>
      </c>
      <c r="D111" t="s">
        <v>491</v>
      </c>
      <c r="E111" t="s">
        <v>215</v>
      </c>
      <c r="F111" t="s">
        <v>227</v>
      </c>
    </row>
    <row r="112" spans="1:6" ht="12.75">
      <c r="A112" s="1" t="s">
        <v>425</v>
      </c>
      <c r="B112" t="s">
        <v>150</v>
      </c>
      <c r="C112" t="s">
        <v>154</v>
      </c>
      <c r="D112" t="s">
        <v>425</v>
      </c>
      <c r="E112" t="s">
        <v>150</v>
      </c>
      <c r="F112" t="s">
        <v>154</v>
      </c>
    </row>
    <row r="113" spans="1:6" ht="12.75">
      <c r="A113" s="1" t="s">
        <v>513</v>
      </c>
      <c r="B113" t="s">
        <v>237</v>
      </c>
      <c r="C113" t="s">
        <v>250</v>
      </c>
      <c r="D113" t="s">
        <v>513</v>
      </c>
      <c r="E113" t="s">
        <v>237</v>
      </c>
      <c r="F113" t="s">
        <v>250</v>
      </c>
    </row>
    <row r="114" spans="1:6" ht="12.75">
      <c r="A114" s="1" t="s">
        <v>360</v>
      </c>
      <c r="B114" t="s">
        <v>87</v>
      </c>
      <c r="C114" t="s">
        <v>350</v>
      </c>
      <c r="D114" t="s">
        <v>360</v>
      </c>
      <c r="E114" t="s">
        <v>87</v>
      </c>
      <c r="F114" t="s">
        <v>350</v>
      </c>
    </row>
    <row r="115" spans="1:6" ht="12.75">
      <c r="A115" s="1" t="s">
        <v>319</v>
      </c>
      <c r="B115" t="s">
        <v>47</v>
      </c>
      <c r="C115" t="s">
        <v>312</v>
      </c>
      <c r="D115" t="s">
        <v>319</v>
      </c>
      <c r="E115" t="s">
        <v>47</v>
      </c>
      <c r="F115" t="s">
        <v>312</v>
      </c>
    </row>
    <row r="116" spans="1:6" ht="12.75">
      <c r="A116" s="1" t="s">
        <v>361</v>
      </c>
      <c r="B116" t="s">
        <v>88</v>
      </c>
      <c r="C116" t="s">
        <v>350</v>
      </c>
      <c r="D116" t="s">
        <v>361</v>
      </c>
      <c r="E116" t="s">
        <v>88</v>
      </c>
      <c r="F116" t="s">
        <v>350</v>
      </c>
    </row>
    <row r="117" spans="1:6" ht="12.75">
      <c r="A117" s="1" t="s">
        <v>297</v>
      </c>
      <c r="B117" t="s">
        <v>28</v>
      </c>
      <c r="C117" t="s">
        <v>25</v>
      </c>
      <c r="D117" t="s">
        <v>297</v>
      </c>
      <c r="E117" t="s">
        <v>28</v>
      </c>
      <c r="F117" t="s">
        <v>25</v>
      </c>
    </row>
    <row r="118" spans="1:6" ht="12.75">
      <c r="A118" s="1" t="s">
        <v>492</v>
      </c>
      <c r="B118" t="s">
        <v>216</v>
      </c>
      <c r="C118" t="s">
        <v>227</v>
      </c>
      <c r="D118" t="s">
        <v>492</v>
      </c>
      <c r="E118" t="s">
        <v>216</v>
      </c>
      <c r="F118" t="s">
        <v>227</v>
      </c>
    </row>
    <row r="119" spans="1:6" ht="12.75">
      <c r="A119" s="1" t="s">
        <v>470</v>
      </c>
      <c r="B119" t="s">
        <v>194</v>
      </c>
      <c r="C119" t="s">
        <v>134</v>
      </c>
      <c r="D119" t="s">
        <v>470</v>
      </c>
      <c r="E119" t="s">
        <v>194</v>
      </c>
      <c r="F119" t="s">
        <v>134</v>
      </c>
    </row>
    <row r="120" spans="1:6" ht="12.75">
      <c r="A120" s="1" t="s">
        <v>444</v>
      </c>
      <c r="B120" t="s">
        <v>168</v>
      </c>
      <c r="C120" t="s">
        <v>433</v>
      </c>
      <c r="D120" t="s">
        <v>444</v>
      </c>
      <c r="E120" t="s">
        <v>168</v>
      </c>
      <c r="F120" t="s">
        <v>433</v>
      </c>
    </row>
    <row r="121" spans="1:6" ht="12.75">
      <c r="A121" s="1" t="s">
        <v>280</v>
      </c>
      <c r="B121" t="s">
        <v>11</v>
      </c>
      <c r="C121" t="s">
        <v>1</v>
      </c>
      <c r="D121" t="s">
        <v>280</v>
      </c>
      <c r="E121" t="s">
        <v>11</v>
      </c>
      <c r="F121" t="s">
        <v>1</v>
      </c>
    </row>
    <row r="122" spans="1:6" ht="12.75">
      <c r="A122" s="1" t="s">
        <v>471</v>
      </c>
      <c r="B122" t="s">
        <v>195</v>
      </c>
      <c r="C122" t="s">
        <v>134</v>
      </c>
      <c r="D122" t="s">
        <v>471</v>
      </c>
      <c r="E122" t="s">
        <v>195</v>
      </c>
      <c r="F122" t="s">
        <v>134</v>
      </c>
    </row>
    <row r="123" spans="1:6" ht="12.75">
      <c r="A123" s="1" t="s">
        <v>445</v>
      </c>
      <c r="B123" t="s">
        <v>169</v>
      </c>
      <c r="C123" t="s">
        <v>433</v>
      </c>
      <c r="D123" t="s">
        <v>445</v>
      </c>
      <c r="E123" t="s">
        <v>169</v>
      </c>
      <c r="F123" t="s">
        <v>433</v>
      </c>
    </row>
    <row r="124" spans="1:6" ht="12.75">
      <c r="A124" s="1" t="s">
        <v>340</v>
      </c>
      <c r="B124" t="s">
        <v>68</v>
      </c>
      <c r="C124" t="s">
        <v>161</v>
      </c>
      <c r="D124" t="s">
        <v>340</v>
      </c>
      <c r="E124" t="s">
        <v>68</v>
      </c>
      <c r="F124" t="s">
        <v>161</v>
      </c>
    </row>
    <row r="125" spans="1:6" ht="12.75">
      <c r="A125" s="1" t="s">
        <v>281</v>
      </c>
      <c r="B125" t="s">
        <v>12</v>
      </c>
      <c r="C125" t="s">
        <v>1</v>
      </c>
      <c r="D125" t="s">
        <v>281</v>
      </c>
      <c r="E125" t="s">
        <v>12</v>
      </c>
      <c r="F125" t="s">
        <v>1</v>
      </c>
    </row>
    <row r="126" spans="1:6" ht="12.75">
      <c r="A126" s="1" t="s">
        <v>373</v>
      </c>
      <c r="B126" t="s">
        <v>99</v>
      </c>
      <c r="C126" t="s">
        <v>96</v>
      </c>
      <c r="D126" t="s">
        <v>373</v>
      </c>
      <c r="E126" t="s">
        <v>99</v>
      </c>
      <c r="F126" t="s">
        <v>96</v>
      </c>
    </row>
    <row r="127" spans="1:6" ht="12.75">
      <c r="A127" s="1" t="s">
        <v>472</v>
      </c>
      <c r="B127" t="s">
        <v>196</v>
      </c>
      <c r="C127" t="s">
        <v>134</v>
      </c>
      <c r="D127" t="s">
        <v>472</v>
      </c>
      <c r="E127" t="s">
        <v>196</v>
      </c>
      <c r="F127" t="s">
        <v>134</v>
      </c>
    </row>
    <row r="128" spans="1:6" ht="12.75">
      <c r="A128" s="1" t="s">
        <v>473</v>
      </c>
      <c r="B128" t="s">
        <v>197</v>
      </c>
      <c r="C128" t="s">
        <v>134</v>
      </c>
      <c r="D128" t="s">
        <v>473</v>
      </c>
      <c r="E128" t="s">
        <v>197</v>
      </c>
      <c r="F128" t="s">
        <v>134</v>
      </c>
    </row>
    <row r="129" spans="1:6" ht="12.75">
      <c r="A129" s="1" t="s">
        <v>426</v>
      </c>
      <c r="B129" t="s">
        <v>151</v>
      </c>
      <c r="C129" t="s">
        <v>154</v>
      </c>
      <c r="D129" t="s">
        <v>426</v>
      </c>
      <c r="E129" t="s">
        <v>151</v>
      </c>
      <c r="F129" t="s">
        <v>154</v>
      </c>
    </row>
    <row r="130" spans="1:6" ht="12.75">
      <c r="A130" s="1" t="s">
        <v>391</v>
      </c>
      <c r="B130" t="s">
        <v>116</v>
      </c>
      <c r="C130" t="s">
        <v>384</v>
      </c>
      <c r="D130" t="s">
        <v>391</v>
      </c>
      <c r="E130" t="s">
        <v>116</v>
      </c>
      <c r="F130" t="s">
        <v>384</v>
      </c>
    </row>
    <row r="131" spans="1:6" ht="12.75">
      <c r="A131" s="1" t="s">
        <v>446</v>
      </c>
      <c r="B131" t="s">
        <v>170</v>
      </c>
      <c r="C131" t="s">
        <v>433</v>
      </c>
      <c r="D131" t="s">
        <v>446</v>
      </c>
      <c r="E131" t="s">
        <v>170</v>
      </c>
      <c r="F131" t="s">
        <v>433</v>
      </c>
    </row>
    <row r="132" spans="1:6" ht="12.75">
      <c r="A132" s="1" t="s">
        <v>447</v>
      </c>
      <c r="B132" t="s">
        <v>171</v>
      </c>
      <c r="C132" t="s">
        <v>433</v>
      </c>
      <c r="D132" t="s">
        <v>447</v>
      </c>
      <c r="E132" t="s">
        <v>171</v>
      </c>
      <c r="F132" t="s">
        <v>433</v>
      </c>
    </row>
    <row r="133" spans="1:6" ht="12.75">
      <c r="A133" s="1" t="s">
        <v>320</v>
      </c>
      <c r="B133" t="s">
        <v>48</v>
      </c>
      <c r="C133" t="s">
        <v>312</v>
      </c>
      <c r="D133" t="s">
        <v>320</v>
      </c>
      <c r="E133" t="s">
        <v>48</v>
      </c>
      <c r="F133" t="s">
        <v>312</v>
      </c>
    </row>
    <row r="134" spans="1:6" ht="12.75">
      <c r="A134" s="1" t="s">
        <v>401</v>
      </c>
      <c r="B134" t="s">
        <v>126</v>
      </c>
      <c r="C134" t="s">
        <v>127</v>
      </c>
      <c r="D134" t="s">
        <v>401</v>
      </c>
      <c r="E134" t="s">
        <v>126</v>
      </c>
      <c r="F134" t="s">
        <v>127</v>
      </c>
    </row>
    <row r="135" spans="1:6" ht="12.75">
      <c r="A135" s="1" t="s">
        <v>493</v>
      </c>
      <c r="B135" t="s">
        <v>217</v>
      </c>
      <c r="C135" t="s">
        <v>227</v>
      </c>
      <c r="D135" t="s">
        <v>493</v>
      </c>
      <c r="E135" t="s">
        <v>217</v>
      </c>
      <c r="F135" t="s">
        <v>227</v>
      </c>
    </row>
    <row r="136" spans="1:6" ht="12.75">
      <c r="A136" s="1" t="s">
        <v>282</v>
      </c>
      <c r="B136" t="s">
        <v>13</v>
      </c>
      <c r="C136" t="s">
        <v>1</v>
      </c>
      <c r="D136" t="s">
        <v>282</v>
      </c>
      <c r="E136" t="s">
        <v>13</v>
      </c>
      <c r="F136" t="s">
        <v>1</v>
      </c>
    </row>
    <row r="137" spans="1:6" ht="12.75">
      <c r="A137" s="1" t="s">
        <v>427</v>
      </c>
      <c r="B137" t="s">
        <v>152</v>
      </c>
      <c r="C137" t="s">
        <v>154</v>
      </c>
      <c r="D137" t="s">
        <v>427</v>
      </c>
      <c r="E137" t="s">
        <v>152</v>
      </c>
      <c r="F137" t="s">
        <v>154</v>
      </c>
    </row>
    <row r="138" spans="1:6" ht="12.75">
      <c r="A138" s="1" t="s">
        <v>428</v>
      </c>
      <c r="B138" t="s">
        <v>153</v>
      </c>
      <c r="C138" t="s">
        <v>154</v>
      </c>
      <c r="D138" t="s">
        <v>428</v>
      </c>
      <c r="E138" t="s">
        <v>153</v>
      </c>
      <c r="F138" t="s">
        <v>154</v>
      </c>
    </row>
    <row r="139" spans="1:6" ht="12.75">
      <c r="A139" s="1" t="s">
        <v>298</v>
      </c>
      <c r="B139" t="s">
        <v>29</v>
      </c>
      <c r="C139" t="s">
        <v>25</v>
      </c>
      <c r="D139" t="s">
        <v>298</v>
      </c>
      <c r="E139" t="s">
        <v>29</v>
      </c>
      <c r="F139" t="s">
        <v>25</v>
      </c>
    </row>
    <row r="140" spans="1:6" ht="12.75">
      <c r="A140" s="1" t="s">
        <v>474</v>
      </c>
      <c r="B140" t="s">
        <v>198</v>
      </c>
      <c r="C140" t="s">
        <v>134</v>
      </c>
      <c r="D140" t="s">
        <v>474</v>
      </c>
      <c r="E140" t="s">
        <v>198</v>
      </c>
      <c r="F140" t="s">
        <v>134</v>
      </c>
    </row>
    <row r="141" spans="1:6" ht="12.75">
      <c r="A141" s="1" t="s">
        <v>382</v>
      </c>
      <c r="B141" t="s">
        <v>108</v>
      </c>
      <c r="C141" t="s">
        <v>106</v>
      </c>
      <c r="D141" t="s">
        <v>382</v>
      </c>
      <c r="E141" t="s">
        <v>108</v>
      </c>
      <c r="F141" t="s">
        <v>106</v>
      </c>
    </row>
    <row r="142" spans="1:6" ht="12.75">
      <c r="A142" s="1" t="s">
        <v>362</v>
      </c>
      <c r="B142" t="s">
        <v>89</v>
      </c>
      <c r="C142" t="s">
        <v>350</v>
      </c>
      <c r="D142" t="s">
        <v>362</v>
      </c>
      <c r="E142" t="s">
        <v>89</v>
      </c>
      <c r="F142" t="s">
        <v>350</v>
      </c>
    </row>
    <row r="143" spans="1:6" ht="12.75">
      <c r="A143" s="1" t="s">
        <v>514</v>
      </c>
      <c r="B143" t="s">
        <v>238</v>
      </c>
      <c r="C143" t="s">
        <v>250</v>
      </c>
      <c r="D143" t="s">
        <v>514</v>
      </c>
      <c r="E143" t="s">
        <v>238</v>
      </c>
      <c r="F143" t="s">
        <v>250</v>
      </c>
    </row>
    <row r="144" spans="1:6" ht="12.75">
      <c r="A144" s="1" t="s">
        <v>402</v>
      </c>
      <c r="B144" t="s">
        <v>127</v>
      </c>
      <c r="C144" t="s">
        <v>127</v>
      </c>
      <c r="D144" t="s">
        <v>402</v>
      </c>
      <c r="E144" t="s">
        <v>127</v>
      </c>
      <c r="F144" t="s">
        <v>127</v>
      </c>
    </row>
    <row r="145" spans="1:6" ht="12.75">
      <c r="A145" s="1" t="s">
        <v>429</v>
      </c>
      <c r="B145" t="s">
        <v>154</v>
      </c>
      <c r="C145" t="s">
        <v>154</v>
      </c>
      <c r="D145" t="s">
        <v>429</v>
      </c>
      <c r="E145" t="s">
        <v>154</v>
      </c>
      <c r="F145" t="s">
        <v>154</v>
      </c>
    </row>
    <row r="146" spans="1:6" ht="12.75">
      <c r="A146" s="1" t="s">
        <v>283</v>
      </c>
      <c r="B146" t="s">
        <v>14</v>
      </c>
      <c r="C146" t="s">
        <v>1</v>
      </c>
      <c r="D146" t="s">
        <v>283</v>
      </c>
      <c r="E146" t="s">
        <v>14</v>
      </c>
      <c r="F146" t="s">
        <v>1</v>
      </c>
    </row>
    <row r="147" spans="1:6" ht="12.75">
      <c r="A147" s="1" t="s">
        <v>284</v>
      </c>
      <c r="B147" t="s">
        <v>15</v>
      </c>
      <c r="C147" t="s">
        <v>1</v>
      </c>
      <c r="D147" t="s">
        <v>284</v>
      </c>
      <c r="E147" t="s">
        <v>15</v>
      </c>
      <c r="F147" t="s">
        <v>1</v>
      </c>
    </row>
    <row r="148" spans="1:6" ht="12.75">
      <c r="A148" s="1" t="s">
        <v>448</v>
      </c>
      <c r="B148" t="s">
        <v>172</v>
      </c>
      <c r="C148" t="s">
        <v>433</v>
      </c>
      <c r="D148" t="s">
        <v>448</v>
      </c>
      <c r="E148" t="s">
        <v>172</v>
      </c>
      <c r="F148" t="s">
        <v>433</v>
      </c>
    </row>
    <row r="149" spans="1:6" ht="12.75">
      <c r="A149" s="1" t="s">
        <v>321</v>
      </c>
      <c r="B149" t="s">
        <v>49</v>
      </c>
      <c r="C149" t="s">
        <v>312</v>
      </c>
      <c r="D149" t="s">
        <v>321</v>
      </c>
      <c r="E149" t="s">
        <v>49</v>
      </c>
      <c r="F149" t="s">
        <v>312</v>
      </c>
    </row>
    <row r="150" spans="1:6" ht="12.75">
      <c r="A150" s="1" t="s">
        <v>299</v>
      </c>
      <c r="B150" t="s">
        <v>30</v>
      </c>
      <c r="C150" t="s">
        <v>25</v>
      </c>
      <c r="D150" t="s">
        <v>299</v>
      </c>
      <c r="E150" t="s">
        <v>30</v>
      </c>
      <c r="F150" t="s">
        <v>25</v>
      </c>
    </row>
    <row r="151" spans="1:6" ht="12.75">
      <c r="A151" s="1" t="s">
        <v>449</v>
      </c>
      <c r="B151" t="s">
        <v>173</v>
      </c>
      <c r="C151" t="s">
        <v>433</v>
      </c>
      <c r="D151" t="s">
        <v>449</v>
      </c>
      <c r="E151" t="s">
        <v>173</v>
      </c>
      <c r="F151" t="s">
        <v>433</v>
      </c>
    </row>
    <row r="152" spans="1:6" ht="12.75">
      <c r="A152" s="1" t="s">
        <v>450</v>
      </c>
      <c r="B152" t="s">
        <v>174</v>
      </c>
      <c r="C152" t="s">
        <v>433</v>
      </c>
      <c r="D152" t="s">
        <v>450</v>
      </c>
      <c r="E152" t="s">
        <v>174</v>
      </c>
      <c r="F152" t="s">
        <v>433</v>
      </c>
    </row>
    <row r="153" spans="1:6" ht="12.75">
      <c r="A153" s="1" t="s">
        <v>475</v>
      </c>
      <c r="B153" t="s">
        <v>199</v>
      </c>
      <c r="C153" t="s">
        <v>134</v>
      </c>
      <c r="D153" t="s">
        <v>475</v>
      </c>
      <c r="E153" t="s">
        <v>199</v>
      </c>
      <c r="F153" t="s">
        <v>134</v>
      </c>
    </row>
    <row r="154" spans="1:6" ht="12.75">
      <c r="A154" s="1" t="s">
        <v>515</v>
      </c>
      <c r="B154" t="s">
        <v>239</v>
      </c>
      <c r="C154" t="s">
        <v>250</v>
      </c>
      <c r="D154" t="s">
        <v>515</v>
      </c>
      <c r="E154" t="s">
        <v>239</v>
      </c>
      <c r="F154" t="s">
        <v>250</v>
      </c>
    </row>
    <row r="155" spans="1:6" ht="12.75">
      <c r="A155" s="1" t="s">
        <v>516</v>
      </c>
      <c r="B155" t="s">
        <v>240</v>
      </c>
      <c r="C155" t="s">
        <v>250</v>
      </c>
      <c r="D155" t="s">
        <v>516</v>
      </c>
      <c r="E155" t="s">
        <v>240</v>
      </c>
      <c r="F155" t="s">
        <v>250</v>
      </c>
    </row>
    <row r="156" spans="1:6" ht="12.75">
      <c r="A156" s="1" t="s">
        <v>451</v>
      </c>
      <c r="B156" t="s">
        <v>175</v>
      </c>
      <c r="C156" t="s">
        <v>433</v>
      </c>
      <c r="D156" t="s">
        <v>451</v>
      </c>
      <c r="E156" t="s">
        <v>175</v>
      </c>
      <c r="F156" t="s">
        <v>433</v>
      </c>
    </row>
    <row r="157" spans="1:6" ht="12.75">
      <c r="A157" s="1" t="s">
        <v>300</v>
      </c>
      <c r="B157" t="s">
        <v>31</v>
      </c>
      <c r="C157" t="s">
        <v>25</v>
      </c>
      <c r="D157" t="s">
        <v>300</v>
      </c>
      <c r="E157" t="s">
        <v>31</v>
      </c>
      <c r="F157" t="s">
        <v>25</v>
      </c>
    </row>
    <row r="158" spans="1:6" ht="12.75">
      <c r="A158" s="1" t="s">
        <v>452</v>
      </c>
      <c r="B158" t="s">
        <v>176</v>
      </c>
      <c r="C158" t="s">
        <v>433</v>
      </c>
      <c r="D158" t="s">
        <v>452</v>
      </c>
      <c r="E158" t="s">
        <v>176</v>
      </c>
      <c r="F158" t="s">
        <v>433</v>
      </c>
    </row>
    <row r="159" spans="1:6" ht="12.75">
      <c r="A159" s="1" t="s">
        <v>494</v>
      </c>
      <c r="B159" t="s">
        <v>218</v>
      </c>
      <c r="C159" t="s">
        <v>227</v>
      </c>
      <c r="D159" t="s">
        <v>494</v>
      </c>
      <c r="E159" t="s">
        <v>218</v>
      </c>
      <c r="F159" t="s">
        <v>227</v>
      </c>
    </row>
    <row r="160" spans="1:6" ht="12.75">
      <c r="A160" s="1" t="s">
        <v>403</v>
      </c>
      <c r="B160" t="s">
        <v>128</v>
      </c>
      <c r="C160" t="s">
        <v>127</v>
      </c>
      <c r="D160" t="s">
        <v>403</v>
      </c>
      <c r="E160" t="s">
        <v>128</v>
      </c>
      <c r="F160" t="s">
        <v>127</v>
      </c>
    </row>
    <row r="161" spans="1:6" ht="12.75">
      <c r="A161" s="1" t="s">
        <v>517</v>
      </c>
      <c r="B161" t="s">
        <v>241</v>
      </c>
      <c r="C161" t="s">
        <v>250</v>
      </c>
      <c r="D161" t="s">
        <v>517</v>
      </c>
      <c r="E161" t="s">
        <v>241</v>
      </c>
      <c r="F161" t="s">
        <v>250</v>
      </c>
    </row>
    <row r="162" spans="1:6" ht="12.75">
      <c r="A162" s="1" t="s">
        <v>301</v>
      </c>
      <c r="B162" t="s">
        <v>32</v>
      </c>
      <c r="C162" t="s">
        <v>25</v>
      </c>
      <c r="D162" t="s">
        <v>301</v>
      </c>
      <c r="E162" t="s">
        <v>32</v>
      </c>
      <c r="F162" t="s">
        <v>25</v>
      </c>
    </row>
    <row r="163" spans="1:6" ht="12.75">
      <c r="A163" s="1" t="s">
        <v>374</v>
      </c>
      <c r="B163" t="s">
        <v>100</v>
      </c>
      <c r="C163" t="s">
        <v>96</v>
      </c>
      <c r="D163" t="s">
        <v>374</v>
      </c>
      <c r="E163" t="s">
        <v>100</v>
      </c>
      <c r="F163" t="s">
        <v>96</v>
      </c>
    </row>
    <row r="164" spans="1:6" ht="12.75">
      <c r="A164" s="1" t="s">
        <v>341</v>
      </c>
      <c r="B164" t="s">
        <v>69</v>
      </c>
      <c r="C164" t="s">
        <v>161</v>
      </c>
      <c r="D164" t="s">
        <v>341</v>
      </c>
      <c r="E164" t="s">
        <v>69</v>
      </c>
      <c r="F164" t="s">
        <v>161</v>
      </c>
    </row>
    <row r="165" spans="1:6" ht="12.75">
      <c r="A165" s="1" t="s">
        <v>285</v>
      </c>
      <c r="B165" t="s">
        <v>16</v>
      </c>
      <c r="C165" t="s">
        <v>1</v>
      </c>
      <c r="D165" t="s">
        <v>285</v>
      </c>
      <c r="E165" t="s">
        <v>16</v>
      </c>
      <c r="F165" t="s">
        <v>1</v>
      </c>
    </row>
    <row r="166" spans="1:6" ht="12.75">
      <c r="A166" s="1" t="s">
        <v>518</v>
      </c>
      <c r="B166" t="s">
        <v>242</v>
      </c>
      <c r="C166" t="s">
        <v>250</v>
      </c>
      <c r="D166" t="s">
        <v>518</v>
      </c>
      <c r="E166" t="s">
        <v>242</v>
      </c>
      <c r="F166" t="s">
        <v>250</v>
      </c>
    </row>
    <row r="167" spans="1:6" ht="12.75">
      <c r="A167" s="1" t="s">
        <v>495</v>
      </c>
      <c r="B167" t="s">
        <v>219</v>
      </c>
      <c r="C167" t="s">
        <v>227</v>
      </c>
      <c r="D167" t="s">
        <v>495</v>
      </c>
      <c r="E167" t="s">
        <v>219</v>
      </c>
      <c r="F167" t="s">
        <v>227</v>
      </c>
    </row>
    <row r="168" spans="1:6" ht="12.75">
      <c r="A168" s="1" t="s">
        <v>476</v>
      </c>
      <c r="B168" t="s">
        <v>200</v>
      </c>
      <c r="C168" t="s">
        <v>134</v>
      </c>
      <c r="D168" t="s">
        <v>476</v>
      </c>
      <c r="E168" t="s">
        <v>200</v>
      </c>
      <c r="F168" t="s">
        <v>134</v>
      </c>
    </row>
    <row r="169" spans="1:6" ht="12.75">
      <c r="A169" s="1" t="s">
        <v>519</v>
      </c>
      <c r="B169" t="s">
        <v>243</v>
      </c>
      <c r="C169" t="s">
        <v>250</v>
      </c>
      <c r="D169" t="s">
        <v>519</v>
      </c>
      <c r="E169" t="s">
        <v>243</v>
      </c>
      <c r="F169" t="s">
        <v>250</v>
      </c>
    </row>
    <row r="170" spans="1:6" ht="12.75">
      <c r="A170" s="1" t="s">
        <v>302</v>
      </c>
      <c r="B170" t="s">
        <v>33</v>
      </c>
      <c r="C170" t="s">
        <v>25</v>
      </c>
      <c r="D170" t="s">
        <v>302</v>
      </c>
      <c r="E170" t="s">
        <v>33</v>
      </c>
      <c r="F170" t="s">
        <v>25</v>
      </c>
    </row>
    <row r="171" spans="1:6" ht="12.75">
      <c r="A171" s="1" t="s">
        <v>453</v>
      </c>
      <c r="B171" t="s">
        <v>177</v>
      </c>
      <c r="C171" t="s">
        <v>433</v>
      </c>
      <c r="D171" t="s">
        <v>453</v>
      </c>
      <c r="E171" t="s">
        <v>177</v>
      </c>
      <c r="F171" t="s">
        <v>433</v>
      </c>
    </row>
    <row r="172" spans="1:6" ht="12.75">
      <c r="A172" s="1" t="s">
        <v>454</v>
      </c>
      <c r="B172" t="s">
        <v>178</v>
      </c>
      <c r="C172" t="s">
        <v>433</v>
      </c>
      <c r="D172" t="s">
        <v>454</v>
      </c>
      <c r="E172" t="s">
        <v>178</v>
      </c>
      <c r="F172" t="s">
        <v>433</v>
      </c>
    </row>
    <row r="173" spans="1:6" ht="12.75">
      <c r="A173" s="1" t="s">
        <v>322</v>
      </c>
      <c r="B173" t="s">
        <v>50</v>
      </c>
      <c r="C173" t="s">
        <v>312</v>
      </c>
      <c r="D173" t="s">
        <v>322</v>
      </c>
      <c r="E173" t="s">
        <v>50</v>
      </c>
      <c r="F173" t="s">
        <v>312</v>
      </c>
    </row>
    <row r="174" spans="1:6" ht="12.75">
      <c r="A174" s="1" t="s">
        <v>376</v>
      </c>
      <c r="B174" t="s">
        <v>102</v>
      </c>
      <c r="C174" t="s">
        <v>96</v>
      </c>
      <c r="D174" t="s">
        <v>376</v>
      </c>
      <c r="E174" t="s">
        <v>102</v>
      </c>
      <c r="F174" t="s">
        <v>96</v>
      </c>
    </row>
    <row r="175" spans="1:6" ht="12.75">
      <c r="A175" s="1" t="s">
        <v>377</v>
      </c>
      <c r="B175" t="s">
        <v>103</v>
      </c>
      <c r="C175" t="s">
        <v>96</v>
      </c>
      <c r="D175" t="s">
        <v>377</v>
      </c>
      <c r="E175" t="s">
        <v>103</v>
      </c>
      <c r="F175" t="s">
        <v>96</v>
      </c>
    </row>
    <row r="176" spans="1:6" ht="12.75">
      <c r="A176" s="1" t="s">
        <v>344</v>
      </c>
      <c r="B176" t="s">
        <v>72</v>
      </c>
      <c r="C176" t="s">
        <v>161</v>
      </c>
      <c r="D176" t="s">
        <v>344</v>
      </c>
      <c r="E176" t="s">
        <v>72</v>
      </c>
      <c r="F176" t="s">
        <v>161</v>
      </c>
    </row>
    <row r="177" spans="1:6" ht="12.75">
      <c r="A177" s="1" t="s">
        <v>324</v>
      </c>
      <c r="B177" t="s">
        <v>52</v>
      </c>
      <c r="C177" t="s">
        <v>312</v>
      </c>
      <c r="D177" t="s">
        <v>324</v>
      </c>
      <c r="E177" t="s">
        <v>52</v>
      </c>
      <c r="F177" t="s">
        <v>312</v>
      </c>
    </row>
    <row r="178" spans="1:6" ht="12.75">
      <c r="A178" s="1" t="s">
        <v>286</v>
      </c>
      <c r="B178" t="s">
        <v>17</v>
      </c>
      <c r="C178" t="s">
        <v>1</v>
      </c>
      <c r="D178" t="s">
        <v>286</v>
      </c>
      <c r="E178" t="s">
        <v>17</v>
      </c>
      <c r="F178" t="s">
        <v>1</v>
      </c>
    </row>
    <row r="179" spans="1:6" ht="12.75">
      <c r="A179" s="1" t="s">
        <v>303</v>
      </c>
      <c r="B179" t="s">
        <v>34</v>
      </c>
      <c r="C179" t="s">
        <v>25</v>
      </c>
      <c r="D179" t="s">
        <v>303</v>
      </c>
      <c r="E179" t="s">
        <v>34</v>
      </c>
      <c r="F179" t="s">
        <v>25</v>
      </c>
    </row>
    <row r="180" spans="1:6" ht="12.75">
      <c r="A180" s="1" t="s">
        <v>304</v>
      </c>
      <c r="B180" t="s">
        <v>305</v>
      </c>
      <c r="C180" t="s">
        <v>25</v>
      </c>
      <c r="D180" t="s">
        <v>304</v>
      </c>
      <c r="E180" t="s">
        <v>305</v>
      </c>
      <c r="F180" t="s">
        <v>25</v>
      </c>
    </row>
    <row r="181" spans="1:6" ht="12.75">
      <c r="A181" s="1" t="s">
        <v>307</v>
      </c>
      <c r="B181" t="s">
        <v>36</v>
      </c>
      <c r="C181" t="s">
        <v>25</v>
      </c>
      <c r="D181" t="s">
        <v>307</v>
      </c>
      <c r="E181" t="s">
        <v>36</v>
      </c>
      <c r="F181" t="s">
        <v>25</v>
      </c>
    </row>
    <row r="182" spans="1:6" ht="12.75">
      <c r="A182" s="1" t="s">
        <v>520</v>
      </c>
      <c r="B182" t="s">
        <v>244</v>
      </c>
      <c r="C182" t="s">
        <v>250</v>
      </c>
      <c r="D182" t="s">
        <v>520</v>
      </c>
      <c r="E182" t="s">
        <v>244</v>
      </c>
      <c r="F182" t="s">
        <v>250</v>
      </c>
    </row>
    <row r="183" spans="1:6" ht="12.75">
      <c r="A183" s="1" t="s">
        <v>323</v>
      </c>
      <c r="B183" t="s">
        <v>51</v>
      </c>
      <c r="C183" t="s">
        <v>312</v>
      </c>
      <c r="D183" t="s">
        <v>323</v>
      </c>
      <c r="E183" t="s">
        <v>51</v>
      </c>
      <c r="F183" t="s">
        <v>312</v>
      </c>
    </row>
    <row r="184" spans="1:6" ht="12.75">
      <c r="A184" s="1" t="s">
        <v>342</v>
      </c>
      <c r="B184" t="s">
        <v>70</v>
      </c>
      <c r="C184" t="s">
        <v>161</v>
      </c>
      <c r="D184" t="s">
        <v>342</v>
      </c>
      <c r="E184" t="s">
        <v>70</v>
      </c>
      <c r="F184" t="s">
        <v>161</v>
      </c>
    </row>
    <row r="185" spans="1:6" ht="12.75">
      <c r="A185" s="1" t="s">
        <v>375</v>
      </c>
      <c r="B185" t="s">
        <v>101</v>
      </c>
      <c r="C185" t="s">
        <v>96</v>
      </c>
      <c r="D185" t="s">
        <v>375</v>
      </c>
      <c r="E185" t="s">
        <v>101</v>
      </c>
      <c r="F185" t="s">
        <v>96</v>
      </c>
    </row>
    <row r="186" spans="1:6" ht="12.75">
      <c r="A186" s="1" t="s">
        <v>443</v>
      </c>
      <c r="B186" t="s">
        <v>167</v>
      </c>
      <c r="C186" t="s">
        <v>433</v>
      </c>
      <c r="D186" t="s">
        <v>443</v>
      </c>
      <c r="E186" t="s">
        <v>167</v>
      </c>
      <c r="F186" t="s">
        <v>433</v>
      </c>
    </row>
    <row r="187" spans="1:6" ht="12.75">
      <c r="A187" s="1" t="s">
        <v>287</v>
      </c>
      <c r="B187" t="s">
        <v>18</v>
      </c>
      <c r="C187" t="s">
        <v>1</v>
      </c>
      <c r="D187" t="s">
        <v>287</v>
      </c>
      <c r="E187" t="s">
        <v>18</v>
      </c>
      <c r="F187" t="s">
        <v>1</v>
      </c>
    </row>
    <row r="188" spans="1:6" ht="12.75">
      <c r="A188" s="1" t="s">
        <v>455</v>
      </c>
      <c r="B188" t="s">
        <v>179</v>
      </c>
      <c r="C188" t="s">
        <v>433</v>
      </c>
      <c r="D188" t="s">
        <v>455</v>
      </c>
      <c r="E188" t="s">
        <v>179</v>
      </c>
      <c r="F188" t="s">
        <v>433</v>
      </c>
    </row>
    <row r="189" spans="1:6" ht="12.75">
      <c r="A189" s="1" t="s">
        <v>343</v>
      </c>
      <c r="B189" t="s">
        <v>71</v>
      </c>
      <c r="C189" t="s">
        <v>161</v>
      </c>
      <c r="D189" t="s">
        <v>343</v>
      </c>
      <c r="E189" t="s">
        <v>71</v>
      </c>
      <c r="F189" t="s">
        <v>161</v>
      </c>
    </row>
    <row r="190" spans="1:6" ht="12.75">
      <c r="A190" s="1" t="s">
        <v>383</v>
      </c>
      <c r="B190" t="s">
        <v>109</v>
      </c>
      <c r="C190" t="s">
        <v>106</v>
      </c>
      <c r="D190" t="s">
        <v>383</v>
      </c>
      <c r="E190" t="s">
        <v>109</v>
      </c>
      <c r="F190" t="s">
        <v>106</v>
      </c>
    </row>
    <row r="191" spans="1:6" ht="12.75">
      <c r="A191" s="1" t="s">
        <v>521</v>
      </c>
      <c r="B191" t="s">
        <v>245</v>
      </c>
      <c r="C191" t="s">
        <v>250</v>
      </c>
      <c r="D191" t="s">
        <v>521</v>
      </c>
      <c r="E191" t="s">
        <v>245</v>
      </c>
      <c r="F191" t="s">
        <v>250</v>
      </c>
    </row>
    <row r="192" spans="1:6" ht="12.75">
      <c r="A192" s="1" t="s">
        <v>308</v>
      </c>
      <c r="B192" t="s">
        <v>37</v>
      </c>
      <c r="C192" t="s">
        <v>25</v>
      </c>
      <c r="D192" t="s">
        <v>308</v>
      </c>
      <c r="E192" t="s">
        <v>37</v>
      </c>
      <c r="F192" t="s">
        <v>25</v>
      </c>
    </row>
    <row r="193" spans="1:6" ht="12.75">
      <c r="A193" s="1" t="s">
        <v>325</v>
      </c>
      <c r="B193" t="s">
        <v>53</v>
      </c>
      <c r="C193" t="s">
        <v>312</v>
      </c>
      <c r="D193" t="s">
        <v>325</v>
      </c>
      <c r="E193" t="s">
        <v>53</v>
      </c>
      <c r="F193" t="s">
        <v>312</v>
      </c>
    </row>
    <row r="194" spans="1:6" ht="12.75">
      <c r="A194" s="1" t="s">
        <v>288</v>
      </c>
      <c r="B194" t="s">
        <v>19</v>
      </c>
      <c r="C194" t="s">
        <v>1</v>
      </c>
      <c r="D194" t="s">
        <v>288</v>
      </c>
      <c r="E194" t="s">
        <v>19</v>
      </c>
      <c r="F194" t="s">
        <v>1</v>
      </c>
    </row>
    <row r="195" spans="1:6" ht="12.75">
      <c r="A195" s="1" t="s">
        <v>522</v>
      </c>
      <c r="B195" t="s">
        <v>246</v>
      </c>
      <c r="C195" t="s">
        <v>250</v>
      </c>
      <c r="D195" t="s">
        <v>522</v>
      </c>
      <c r="E195" t="s">
        <v>246</v>
      </c>
      <c r="F195" t="s">
        <v>250</v>
      </c>
    </row>
    <row r="196" spans="1:6" ht="12.75">
      <c r="A196" s="1" t="s">
        <v>392</v>
      </c>
      <c r="B196" t="s">
        <v>117</v>
      </c>
      <c r="C196" t="s">
        <v>384</v>
      </c>
      <c r="D196" t="s">
        <v>392</v>
      </c>
      <c r="E196" t="s">
        <v>117</v>
      </c>
      <c r="F196" t="s">
        <v>384</v>
      </c>
    </row>
    <row r="197" spans="1:6" ht="12.75">
      <c r="A197" s="1" t="s">
        <v>404</v>
      </c>
      <c r="B197" t="s">
        <v>129</v>
      </c>
      <c r="C197" t="s">
        <v>127</v>
      </c>
      <c r="D197" t="s">
        <v>404</v>
      </c>
      <c r="E197" t="s">
        <v>129</v>
      </c>
      <c r="F197" t="s">
        <v>127</v>
      </c>
    </row>
    <row r="198" spans="1:6" ht="12.75">
      <c r="A198" s="1" t="s">
        <v>496</v>
      </c>
      <c r="B198" t="s">
        <v>220</v>
      </c>
      <c r="C198" t="s">
        <v>227</v>
      </c>
      <c r="D198" t="s">
        <v>496</v>
      </c>
      <c r="E198" t="s">
        <v>220</v>
      </c>
      <c r="F198" t="s">
        <v>227</v>
      </c>
    </row>
    <row r="199" spans="1:6" ht="12.75">
      <c r="A199" s="1" t="s">
        <v>456</v>
      </c>
      <c r="B199" t="s">
        <v>180</v>
      </c>
      <c r="C199" t="s">
        <v>433</v>
      </c>
      <c r="D199" t="s">
        <v>456</v>
      </c>
      <c r="E199" t="s">
        <v>180</v>
      </c>
      <c r="F199" t="s">
        <v>433</v>
      </c>
    </row>
    <row r="200" spans="1:6" ht="12.75">
      <c r="A200" s="1" t="s">
        <v>309</v>
      </c>
      <c r="B200" t="s">
        <v>38</v>
      </c>
      <c r="C200" t="s">
        <v>25</v>
      </c>
      <c r="D200" t="s">
        <v>309</v>
      </c>
      <c r="E200" t="s">
        <v>38</v>
      </c>
      <c r="F200" t="s">
        <v>25</v>
      </c>
    </row>
    <row r="201" spans="1:6" ht="12.75">
      <c r="A201" s="1" t="s">
        <v>326</v>
      </c>
      <c r="B201" t="s">
        <v>54</v>
      </c>
      <c r="C201" t="s">
        <v>312</v>
      </c>
      <c r="D201" t="s">
        <v>326</v>
      </c>
      <c r="E201" t="s">
        <v>54</v>
      </c>
      <c r="F201" t="s">
        <v>312</v>
      </c>
    </row>
    <row r="202" spans="1:6" ht="12.75">
      <c r="A202" s="1" t="s">
        <v>378</v>
      </c>
      <c r="B202" t="s">
        <v>104</v>
      </c>
      <c r="C202" t="s">
        <v>96</v>
      </c>
      <c r="D202" t="s">
        <v>378</v>
      </c>
      <c r="E202" t="s">
        <v>104</v>
      </c>
      <c r="F202" t="s">
        <v>96</v>
      </c>
    </row>
    <row r="203" spans="1:6" ht="12.75">
      <c r="A203" s="1" t="s">
        <v>405</v>
      </c>
      <c r="B203" t="s">
        <v>130</v>
      </c>
      <c r="C203" t="s">
        <v>127</v>
      </c>
      <c r="D203" t="s">
        <v>405</v>
      </c>
      <c r="E203" t="s">
        <v>130</v>
      </c>
      <c r="F203" t="s">
        <v>127</v>
      </c>
    </row>
    <row r="204" spans="1:6" ht="12.75">
      <c r="A204" s="1" t="s">
        <v>457</v>
      </c>
      <c r="B204" t="s">
        <v>181</v>
      </c>
      <c r="C204" t="s">
        <v>433</v>
      </c>
      <c r="D204" t="s">
        <v>457</v>
      </c>
      <c r="E204" t="s">
        <v>181</v>
      </c>
      <c r="F204" t="s">
        <v>433</v>
      </c>
    </row>
    <row r="205" spans="1:6" ht="12.75">
      <c r="A205" s="1" t="s">
        <v>406</v>
      </c>
      <c r="B205" t="s">
        <v>131</v>
      </c>
      <c r="C205" t="s">
        <v>127</v>
      </c>
      <c r="D205" t="s">
        <v>406</v>
      </c>
      <c r="E205" t="s">
        <v>131</v>
      </c>
      <c r="F205" t="s">
        <v>127</v>
      </c>
    </row>
    <row r="206" spans="1:6" ht="12.75">
      <c r="A206" s="1" t="s">
        <v>497</v>
      </c>
      <c r="B206" t="s">
        <v>221</v>
      </c>
      <c r="C206" t="s">
        <v>227</v>
      </c>
      <c r="D206" t="s">
        <v>497</v>
      </c>
      <c r="E206" t="s">
        <v>221</v>
      </c>
      <c r="F206" t="s">
        <v>227</v>
      </c>
    </row>
    <row r="207" spans="1:6" ht="12.75">
      <c r="A207" s="1" t="s">
        <v>430</v>
      </c>
      <c r="B207" t="s">
        <v>155</v>
      </c>
      <c r="C207" t="s">
        <v>154</v>
      </c>
      <c r="D207" t="s">
        <v>430</v>
      </c>
      <c r="E207" t="s">
        <v>155</v>
      </c>
      <c r="F207" t="s">
        <v>154</v>
      </c>
    </row>
    <row r="208" spans="1:6" ht="12.75">
      <c r="A208" s="1" t="s">
        <v>407</v>
      </c>
      <c r="B208" t="s">
        <v>132</v>
      </c>
      <c r="C208" t="s">
        <v>127</v>
      </c>
      <c r="D208" t="s">
        <v>407</v>
      </c>
      <c r="E208" t="s">
        <v>132</v>
      </c>
      <c r="F208" t="s">
        <v>127</v>
      </c>
    </row>
    <row r="209" spans="1:6" ht="12.75">
      <c r="A209" s="1" t="s">
        <v>345</v>
      </c>
      <c r="B209" t="s">
        <v>73</v>
      </c>
      <c r="C209" t="s">
        <v>161</v>
      </c>
      <c r="D209" t="s">
        <v>345</v>
      </c>
      <c r="E209" t="s">
        <v>73</v>
      </c>
      <c r="F209" t="s">
        <v>161</v>
      </c>
    </row>
    <row r="210" spans="1:6" ht="12.75">
      <c r="A210" s="1" t="s">
        <v>346</v>
      </c>
      <c r="B210" t="s">
        <v>74</v>
      </c>
      <c r="C210" t="s">
        <v>161</v>
      </c>
      <c r="D210" t="s">
        <v>346</v>
      </c>
      <c r="E210" t="s">
        <v>74</v>
      </c>
      <c r="F210" t="s">
        <v>161</v>
      </c>
    </row>
    <row r="211" spans="1:6" ht="12.75">
      <c r="A211" s="1" t="s">
        <v>289</v>
      </c>
      <c r="B211" t="s">
        <v>20</v>
      </c>
      <c r="C211" t="s">
        <v>1</v>
      </c>
      <c r="D211" t="s">
        <v>289</v>
      </c>
      <c r="E211" t="s">
        <v>20</v>
      </c>
      <c r="F211" t="s">
        <v>1</v>
      </c>
    </row>
    <row r="212" spans="1:6" ht="12.75">
      <c r="A212" s="1" t="s">
        <v>498</v>
      </c>
      <c r="B212" t="s">
        <v>222</v>
      </c>
      <c r="C212" t="s">
        <v>227</v>
      </c>
      <c r="D212" t="s">
        <v>498</v>
      </c>
      <c r="E212" t="s">
        <v>222</v>
      </c>
      <c r="F212" t="s">
        <v>227</v>
      </c>
    </row>
    <row r="213" spans="1:6" ht="12.75">
      <c r="A213" s="1" t="s">
        <v>408</v>
      </c>
      <c r="B213" t="s">
        <v>133</v>
      </c>
      <c r="C213" t="s">
        <v>127</v>
      </c>
      <c r="D213" t="s">
        <v>408</v>
      </c>
      <c r="E213" t="s">
        <v>133</v>
      </c>
      <c r="F213" t="s">
        <v>127</v>
      </c>
    </row>
    <row r="214" spans="1:6" ht="12.75">
      <c r="A214" s="1" t="s">
        <v>363</v>
      </c>
      <c r="B214" t="s">
        <v>267</v>
      </c>
      <c r="C214" t="s">
        <v>350</v>
      </c>
      <c r="D214" t="s">
        <v>363</v>
      </c>
      <c r="E214" t="s">
        <v>267</v>
      </c>
      <c r="F214" t="s">
        <v>350</v>
      </c>
    </row>
    <row r="215" spans="1:6" ht="12.75">
      <c r="A215" s="1" t="s">
        <v>477</v>
      </c>
      <c r="B215" t="s">
        <v>201</v>
      </c>
      <c r="C215" t="s">
        <v>134</v>
      </c>
      <c r="D215" t="s">
        <v>477</v>
      </c>
      <c r="E215" t="s">
        <v>201</v>
      </c>
      <c r="F215" t="s">
        <v>134</v>
      </c>
    </row>
    <row r="216" spans="1:6" ht="12.75">
      <c r="A216" s="1" t="s">
        <v>327</v>
      </c>
      <c r="B216" t="s">
        <v>55</v>
      </c>
      <c r="C216" t="s">
        <v>312</v>
      </c>
      <c r="D216" t="s">
        <v>327</v>
      </c>
      <c r="E216" t="s">
        <v>55</v>
      </c>
      <c r="F216" t="s">
        <v>312</v>
      </c>
    </row>
    <row r="217" spans="1:6" ht="12.75">
      <c r="A217" s="1" t="s">
        <v>458</v>
      </c>
      <c r="B217" t="s">
        <v>182</v>
      </c>
      <c r="C217" t="s">
        <v>433</v>
      </c>
      <c r="D217" t="s">
        <v>458</v>
      </c>
      <c r="E217" t="s">
        <v>182</v>
      </c>
      <c r="F217" t="s">
        <v>433</v>
      </c>
    </row>
    <row r="218" spans="1:6" ht="12.75">
      <c r="A218" s="1" t="s">
        <v>290</v>
      </c>
      <c r="B218" t="s">
        <v>21</v>
      </c>
      <c r="C218" t="s">
        <v>1</v>
      </c>
      <c r="D218" t="s">
        <v>290</v>
      </c>
      <c r="E218" t="s">
        <v>21</v>
      </c>
      <c r="F218" t="s">
        <v>1</v>
      </c>
    </row>
    <row r="219" spans="1:6" ht="12.75">
      <c r="A219" s="1" t="s">
        <v>499</v>
      </c>
      <c r="B219" t="s">
        <v>223</v>
      </c>
      <c r="C219" t="s">
        <v>227</v>
      </c>
      <c r="D219" t="s">
        <v>499</v>
      </c>
      <c r="E219" t="s">
        <v>223</v>
      </c>
      <c r="F219" t="s">
        <v>227</v>
      </c>
    </row>
    <row r="220" spans="1:6" ht="12.75">
      <c r="A220" s="1" t="s">
        <v>478</v>
      </c>
      <c r="B220" t="s">
        <v>202</v>
      </c>
      <c r="C220" t="s">
        <v>134</v>
      </c>
      <c r="D220" t="s">
        <v>478</v>
      </c>
      <c r="E220" t="s">
        <v>202</v>
      </c>
      <c r="F220" t="s">
        <v>134</v>
      </c>
    </row>
    <row r="221" spans="1:6" ht="12.75">
      <c r="A221" s="1" t="s">
        <v>409</v>
      </c>
      <c r="B221" t="s">
        <v>134</v>
      </c>
      <c r="C221" t="s">
        <v>127</v>
      </c>
      <c r="D221" t="s">
        <v>409</v>
      </c>
      <c r="E221" t="s">
        <v>134</v>
      </c>
      <c r="F221" t="s">
        <v>127</v>
      </c>
    </row>
    <row r="222" spans="1:6" ht="12.75">
      <c r="A222" s="1" t="s">
        <v>479</v>
      </c>
      <c r="B222" t="s">
        <v>203</v>
      </c>
      <c r="C222" t="s">
        <v>134</v>
      </c>
      <c r="D222" t="s">
        <v>479</v>
      </c>
      <c r="E222" t="s">
        <v>203</v>
      </c>
      <c r="F222" t="s">
        <v>134</v>
      </c>
    </row>
    <row r="223" spans="1:6" ht="12.75">
      <c r="A223" s="1" t="s">
        <v>328</v>
      </c>
      <c r="B223" t="s">
        <v>56</v>
      </c>
      <c r="C223" t="s">
        <v>312</v>
      </c>
      <c r="D223" t="s">
        <v>328</v>
      </c>
      <c r="E223" t="s">
        <v>56</v>
      </c>
      <c r="F223" t="s">
        <v>312</v>
      </c>
    </row>
    <row r="224" spans="1:6" ht="12.75">
      <c r="A224" s="1" t="s">
        <v>393</v>
      </c>
      <c r="B224" t="s">
        <v>118</v>
      </c>
      <c r="C224" t="s">
        <v>384</v>
      </c>
      <c r="D224" t="s">
        <v>393</v>
      </c>
      <c r="E224" t="s">
        <v>118</v>
      </c>
      <c r="F224" t="s">
        <v>384</v>
      </c>
    </row>
    <row r="225" spans="1:6" ht="12.75">
      <c r="A225" s="1" t="s">
        <v>523</v>
      </c>
      <c r="B225" t="s">
        <v>247</v>
      </c>
      <c r="C225" t="s">
        <v>250</v>
      </c>
      <c r="D225" t="s">
        <v>523</v>
      </c>
      <c r="E225" t="s">
        <v>247</v>
      </c>
      <c r="F225" t="s">
        <v>250</v>
      </c>
    </row>
    <row r="226" spans="1:6" ht="12.75">
      <c r="A226" s="1" t="s">
        <v>459</v>
      </c>
      <c r="B226" t="s">
        <v>183</v>
      </c>
      <c r="C226" t="s">
        <v>433</v>
      </c>
      <c r="D226" t="s">
        <v>459</v>
      </c>
      <c r="E226" t="s">
        <v>183</v>
      </c>
      <c r="F226" t="s">
        <v>433</v>
      </c>
    </row>
    <row r="227" spans="1:6" ht="12.75">
      <c r="A227" s="1" t="s">
        <v>410</v>
      </c>
      <c r="B227" t="s">
        <v>135</v>
      </c>
      <c r="C227" t="s">
        <v>127</v>
      </c>
      <c r="D227" t="s">
        <v>410</v>
      </c>
      <c r="E227" t="s">
        <v>135</v>
      </c>
      <c r="F227" t="s">
        <v>127</v>
      </c>
    </row>
    <row r="228" spans="1:6" ht="12.75">
      <c r="A228" s="1" t="s">
        <v>411</v>
      </c>
      <c r="B228" t="s">
        <v>136</v>
      </c>
      <c r="C228" t="s">
        <v>127</v>
      </c>
      <c r="D228" t="s">
        <v>411</v>
      </c>
      <c r="E228" t="s">
        <v>136</v>
      </c>
      <c r="F228" t="s">
        <v>127</v>
      </c>
    </row>
    <row r="229" spans="1:6" ht="12.75">
      <c r="A229" s="1" t="s">
        <v>431</v>
      </c>
      <c r="B229" t="s">
        <v>156</v>
      </c>
      <c r="C229" t="s">
        <v>154</v>
      </c>
      <c r="D229" t="s">
        <v>431</v>
      </c>
      <c r="E229" t="s">
        <v>156</v>
      </c>
      <c r="F229" t="s">
        <v>154</v>
      </c>
    </row>
    <row r="230" spans="1:6" ht="12.75">
      <c r="A230" s="1" t="s">
        <v>347</v>
      </c>
      <c r="B230" t="s">
        <v>75</v>
      </c>
      <c r="C230" t="s">
        <v>161</v>
      </c>
      <c r="D230" t="s">
        <v>347</v>
      </c>
      <c r="E230" t="s">
        <v>75</v>
      </c>
      <c r="F230" t="s">
        <v>161</v>
      </c>
    </row>
    <row r="231" spans="1:6" ht="12.75">
      <c r="A231" s="1" t="s">
        <v>460</v>
      </c>
      <c r="B231" t="s">
        <v>184</v>
      </c>
      <c r="C231" t="s">
        <v>433</v>
      </c>
      <c r="D231" t="s">
        <v>460</v>
      </c>
      <c r="E231" t="s">
        <v>184</v>
      </c>
      <c r="F231" t="s">
        <v>433</v>
      </c>
    </row>
    <row r="232" spans="1:6" ht="12.75">
      <c r="A232" s="1" t="s">
        <v>500</v>
      </c>
      <c r="B232" t="s">
        <v>224</v>
      </c>
      <c r="C232" t="s">
        <v>227</v>
      </c>
      <c r="D232" t="s">
        <v>500</v>
      </c>
      <c r="E232" t="s">
        <v>224</v>
      </c>
      <c r="F232" t="s">
        <v>227</v>
      </c>
    </row>
    <row r="233" spans="1:6" ht="12.75">
      <c r="A233" s="1" t="s">
        <v>432</v>
      </c>
      <c r="B233" t="s">
        <v>157</v>
      </c>
      <c r="C233" t="s">
        <v>154</v>
      </c>
      <c r="D233" t="s">
        <v>432</v>
      </c>
      <c r="E233" t="s">
        <v>157</v>
      </c>
      <c r="F233" t="s">
        <v>154</v>
      </c>
    </row>
    <row r="234" spans="1:6" ht="12.75">
      <c r="A234" s="1" t="s">
        <v>525</v>
      </c>
      <c r="B234" t="s">
        <v>249</v>
      </c>
      <c r="C234" t="s">
        <v>250</v>
      </c>
      <c r="D234" t="s">
        <v>525</v>
      </c>
      <c r="E234" t="s">
        <v>249</v>
      </c>
      <c r="F234" t="s">
        <v>250</v>
      </c>
    </row>
    <row r="235" spans="1:6" ht="12.75">
      <c r="A235" s="1" t="s">
        <v>461</v>
      </c>
      <c r="B235" t="s">
        <v>185</v>
      </c>
      <c r="C235" t="s">
        <v>433</v>
      </c>
      <c r="D235" t="s">
        <v>461</v>
      </c>
      <c r="E235" t="s">
        <v>185</v>
      </c>
      <c r="F235" t="s">
        <v>433</v>
      </c>
    </row>
    <row r="236" spans="1:6" ht="12.75">
      <c r="A236" s="1" t="s">
        <v>524</v>
      </c>
      <c r="B236" t="s">
        <v>248</v>
      </c>
      <c r="C236" t="s">
        <v>250</v>
      </c>
      <c r="D236" t="s">
        <v>524</v>
      </c>
      <c r="E236" t="s">
        <v>248</v>
      </c>
      <c r="F236" t="s">
        <v>250</v>
      </c>
    </row>
    <row r="237" spans="1:6" ht="12.75">
      <c r="A237" s="1" t="s">
        <v>291</v>
      </c>
      <c r="B237" t="s">
        <v>22</v>
      </c>
      <c r="C237" t="s">
        <v>1</v>
      </c>
      <c r="D237" t="s">
        <v>291</v>
      </c>
      <c r="E237" t="s">
        <v>22</v>
      </c>
      <c r="F237" t="s">
        <v>1</v>
      </c>
    </row>
    <row r="238" spans="1:6" ht="12.75">
      <c r="A238" s="1" t="s">
        <v>329</v>
      </c>
      <c r="B238" t="s">
        <v>57</v>
      </c>
      <c r="C238" t="s">
        <v>312</v>
      </c>
      <c r="D238" t="s">
        <v>329</v>
      </c>
      <c r="E238" t="s">
        <v>57</v>
      </c>
      <c r="F238" t="s">
        <v>312</v>
      </c>
    </row>
    <row r="239" spans="1:6" ht="12.75">
      <c r="A239" s="1" t="s">
        <v>292</v>
      </c>
      <c r="B239" t="s">
        <v>23</v>
      </c>
      <c r="C239" t="s">
        <v>1</v>
      </c>
      <c r="D239" t="s">
        <v>292</v>
      </c>
      <c r="E239" t="s">
        <v>23</v>
      </c>
      <c r="F239" t="s">
        <v>1</v>
      </c>
    </row>
    <row r="240" spans="1:6" ht="12.75">
      <c r="A240" s="1" t="s">
        <v>501</v>
      </c>
      <c r="B240" t="s">
        <v>225</v>
      </c>
      <c r="C240" t="s">
        <v>227</v>
      </c>
      <c r="D240" t="s">
        <v>501</v>
      </c>
      <c r="E240" t="s">
        <v>225</v>
      </c>
      <c r="F240" t="s">
        <v>227</v>
      </c>
    </row>
    <row r="241" spans="1:6" ht="12.75">
      <c r="A241" s="1" t="s">
        <v>412</v>
      </c>
      <c r="B241" t="s">
        <v>137</v>
      </c>
      <c r="C241" t="s">
        <v>127</v>
      </c>
      <c r="D241" t="s">
        <v>412</v>
      </c>
      <c r="E241" t="s">
        <v>137</v>
      </c>
      <c r="F241" t="s">
        <v>127</v>
      </c>
    </row>
    <row r="242" spans="1:6" ht="12.75">
      <c r="A242" s="1" t="s">
        <v>348</v>
      </c>
      <c r="B242" t="s">
        <v>76</v>
      </c>
      <c r="C242" t="s">
        <v>161</v>
      </c>
      <c r="D242" t="s">
        <v>348</v>
      </c>
      <c r="E242" t="s">
        <v>76</v>
      </c>
      <c r="F242" t="s">
        <v>161</v>
      </c>
    </row>
    <row r="243" spans="1:6" ht="12.75">
      <c r="A243" s="1" t="s">
        <v>502</v>
      </c>
      <c r="B243" t="s">
        <v>226</v>
      </c>
      <c r="C243" t="s">
        <v>227</v>
      </c>
      <c r="D243" t="s">
        <v>502</v>
      </c>
      <c r="E243" t="s">
        <v>226</v>
      </c>
      <c r="F243" t="s">
        <v>227</v>
      </c>
    </row>
    <row r="244" spans="1:6" ht="12.75">
      <c r="A244" s="1" t="s">
        <v>503</v>
      </c>
      <c r="B244" t="s">
        <v>227</v>
      </c>
      <c r="C244" t="s">
        <v>227</v>
      </c>
      <c r="D244" t="s">
        <v>503</v>
      </c>
      <c r="E244" t="s">
        <v>227</v>
      </c>
      <c r="F244" t="s">
        <v>227</v>
      </c>
    </row>
    <row r="245" spans="1:6" ht="12.75">
      <c r="A245" s="1" t="s">
        <v>526</v>
      </c>
      <c r="B245" t="s">
        <v>250</v>
      </c>
      <c r="C245" t="s">
        <v>250</v>
      </c>
      <c r="D245" t="s">
        <v>526</v>
      </c>
      <c r="E245" t="s">
        <v>250</v>
      </c>
      <c r="F245" t="s">
        <v>250</v>
      </c>
    </row>
    <row r="246" spans="1:6" ht="12.75">
      <c r="A246" s="1" t="s">
        <v>310</v>
      </c>
      <c r="B246" t="s">
        <v>39</v>
      </c>
      <c r="C246" t="s">
        <v>25</v>
      </c>
      <c r="D246" t="s">
        <v>310</v>
      </c>
      <c r="E246" t="s">
        <v>39</v>
      </c>
      <c r="F246" t="s">
        <v>25</v>
      </c>
    </row>
    <row r="247" spans="1:6" ht="12.75">
      <c r="A247" s="1" t="s">
        <v>349</v>
      </c>
      <c r="B247" t="s">
        <v>77</v>
      </c>
      <c r="C247" t="s">
        <v>161</v>
      </c>
      <c r="D247" t="s">
        <v>349</v>
      </c>
      <c r="E247" t="s">
        <v>77</v>
      </c>
      <c r="F247" t="s">
        <v>161</v>
      </c>
    </row>
    <row r="248" spans="1:6" ht="12.75">
      <c r="A248" s="1" t="s">
        <v>394</v>
      </c>
      <c r="B248" t="s">
        <v>119</v>
      </c>
      <c r="C248" t="s">
        <v>384</v>
      </c>
      <c r="D248" t="s">
        <v>394</v>
      </c>
      <c r="E248" t="s">
        <v>119</v>
      </c>
      <c r="F248" t="s">
        <v>384</v>
      </c>
    </row>
    <row r="249" spans="1:6" ht="12.75">
      <c r="A249" s="1" t="s">
        <v>480</v>
      </c>
      <c r="B249" t="s">
        <v>204</v>
      </c>
      <c r="C249" t="s">
        <v>134</v>
      </c>
      <c r="D249" t="s">
        <v>480</v>
      </c>
      <c r="E249" t="s">
        <v>204</v>
      </c>
      <c r="F249" t="s">
        <v>134</v>
      </c>
    </row>
    <row r="250" spans="1:6" ht="12.75">
      <c r="A250" s="1" t="s">
        <v>311</v>
      </c>
      <c r="B250" t="s">
        <v>40</v>
      </c>
      <c r="C250" t="s">
        <v>25</v>
      </c>
      <c r="D250" t="s">
        <v>311</v>
      </c>
      <c r="E250" t="s">
        <v>40</v>
      </c>
      <c r="F250" t="s">
        <v>25</v>
      </c>
    </row>
    <row r="251" spans="1:6" ht="12.75">
      <c r="A251" s="1" t="s">
        <v>527</v>
      </c>
      <c r="B251" t="s">
        <v>251</v>
      </c>
      <c r="C251" t="s">
        <v>250</v>
      </c>
      <c r="D251" t="s">
        <v>527</v>
      </c>
      <c r="E251" t="s">
        <v>251</v>
      </c>
      <c r="F251" t="s">
        <v>250</v>
      </c>
    </row>
    <row r="252" spans="1:6" ht="12.75">
      <c r="A252" s="1" t="s">
        <v>481</v>
      </c>
      <c r="B252" t="s">
        <v>205</v>
      </c>
      <c r="C252" t="s">
        <v>134</v>
      </c>
      <c r="D252" t="s">
        <v>481</v>
      </c>
      <c r="E252" t="s">
        <v>205</v>
      </c>
      <c r="F252" t="s">
        <v>134</v>
      </c>
    </row>
    <row r="253" spans="1:6" ht="12.75">
      <c r="A253" s="10">
        <v>252</v>
      </c>
      <c r="B253" t="s">
        <v>538</v>
      </c>
      <c r="C253" t="s">
        <v>161</v>
      </c>
      <c r="D253" s="2" t="s">
        <v>547</v>
      </c>
      <c r="E253" t="s">
        <v>538</v>
      </c>
      <c r="F253" t="s">
        <v>161</v>
      </c>
    </row>
    <row r="254" spans="1:6" ht="12.75">
      <c r="A254" s="10">
        <v>253</v>
      </c>
      <c r="B254" t="s">
        <v>67</v>
      </c>
      <c r="C254" t="s">
        <v>161</v>
      </c>
      <c r="D254" s="2" t="s">
        <v>339</v>
      </c>
      <c r="E254" t="s">
        <v>67</v>
      </c>
      <c r="F254" t="s">
        <v>161</v>
      </c>
    </row>
    <row r="255" spans="1:6" ht="12.75">
      <c r="A255" s="10">
        <v>254</v>
      </c>
      <c r="B255" t="s">
        <v>35</v>
      </c>
      <c r="C255" t="s">
        <v>25</v>
      </c>
      <c r="D255" s="2" t="s">
        <v>306</v>
      </c>
      <c r="E255" t="s">
        <v>35</v>
      </c>
      <c r="F255" t="s">
        <v>25</v>
      </c>
    </row>
    <row r="256" spans="1:6" ht="12.75">
      <c r="A256" s="10">
        <v>255</v>
      </c>
      <c r="B256" t="s">
        <v>539</v>
      </c>
      <c r="C256" t="s">
        <v>350</v>
      </c>
      <c r="D256" s="2" t="s">
        <v>548</v>
      </c>
      <c r="E256" t="s">
        <v>539</v>
      </c>
      <c r="F256" t="s">
        <v>350</v>
      </c>
    </row>
    <row r="257" spans="1:6" ht="12.75">
      <c r="A257" s="10">
        <v>256</v>
      </c>
      <c r="B257" t="s">
        <v>540</v>
      </c>
      <c r="C257" t="s">
        <v>350</v>
      </c>
      <c r="D257" s="2" t="s">
        <v>549</v>
      </c>
      <c r="E257" t="s">
        <v>540</v>
      </c>
      <c r="F257" t="s">
        <v>350</v>
      </c>
    </row>
    <row r="258" spans="1:6" ht="12.75">
      <c r="A258" s="10">
        <v>257</v>
      </c>
      <c r="B258" t="s">
        <v>537</v>
      </c>
      <c r="C258" t="s">
        <v>350</v>
      </c>
      <c r="D258" s="2" t="s">
        <v>536</v>
      </c>
      <c r="E258" t="s">
        <v>537</v>
      </c>
      <c r="F258" t="s">
        <v>350</v>
      </c>
    </row>
    <row r="259" spans="1:6" ht="12.75">
      <c r="A259" s="10">
        <v>258</v>
      </c>
      <c r="B259" t="s">
        <v>541</v>
      </c>
      <c r="C259" t="s">
        <v>25</v>
      </c>
      <c r="D259" s="2" t="s">
        <v>550</v>
      </c>
      <c r="E259" t="s">
        <v>541</v>
      </c>
      <c r="F259" t="s">
        <v>25</v>
      </c>
    </row>
    <row r="260" spans="1:6" ht="12.75">
      <c r="A260" s="10">
        <v>259</v>
      </c>
      <c r="B260" t="s">
        <v>542</v>
      </c>
      <c r="C260" t="s">
        <v>350</v>
      </c>
      <c r="D260" s="2" t="s">
        <v>551</v>
      </c>
      <c r="E260" t="s">
        <v>542</v>
      </c>
      <c r="F260" t="s">
        <v>350</v>
      </c>
    </row>
    <row r="261" spans="1:6" ht="12.75">
      <c r="A261" s="10">
        <v>260</v>
      </c>
      <c r="B261" t="s">
        <v>543</v>
      </c>
      <c r="C261" t="s">
        <v>227</v>
      </c>
      <c r="D261" s="2" t="s">
        <v>552</v>
      </c>
      <c r="E261" t="s">
        <v>543</v>
      </c>
      <c r="F261" t="s">
        <v>227</v>
      </c>
    </row>
    <row r="262" spans="1:6" ht="12.75">
      <c r="A262" s="10">
        <v>261</v>
      </c>
      <c r="B262" t="s">
        <v>544</v>
      </c>
      <c r="C262" t="s">
        <v>350</v>
      </c>
      <c r="D262" s="2" t="s">
        <v>553</v>
      </c>
      <c r="E262" t="s">
        <v>544</v>
      </c>
      <c r="F262" t="s">
        <v>350</v>
      </c>
    </row>
    <row r="263" spans="1:6" ht="12.75">
      <c r="A263" s="10">
        <v>262</v>
      </c>
      <c r="B263" t="s">
        <v>545</v>
      </c>
      <c r="C263" t="s">
        <v>350</v>
      </c>
      <c r="D263" s="2" t="s">
        <v>554</v>
      </c>
      <c r="E263" t="s">
        <v>545</v>
      </c>
      <c r="F263" t="s">
        <v>350</v>
      </c>
    </row>
    <row r="265" ht="12.75">
      <c r="A26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70"/>
  <sheetViews>
    <sheetView zoomScalePageLayoutView="0" workbookViewId="0" topLeftCell="A1">
      <pane ySplit="4" topLeftCell="A5" activePane="bottomLeft" state="frozen"/>
      <selection pane="topLeft" activeCell="A1" sqref="A1"/>
      <selection pane="bottomLeft" activeCell="A6" sqref="A6"/>
    </sheetView>
  </sheetViews>
  <sheetFormatPr defaultColWidth="9.140625" defaultRowHeight="12.75"/>
  <cols>
    <col min="2" max="2" width="17.140625" style="0" bestFit="1" customWidth="1"/>
    <col min="3" max="3" width="17.140625" style="0" customWidth="1"/>
    <col min="4" max="4" width="11.00390625" style="3" customWidth="1"/>
    <col min="5" max="5" width="11.140625" style="3" bestFit="1" customWidth="1"/>
    <col min="6" max="6" width="9.28125" style="3" bestFit="1" customWidth="1"/>
    <col min="7" max="7" width="10.140625" style="3" bestFit="1" customWidth="1"/>
    <col min="9" max="9" width="19.421875" style="0" bestFit="1" customWidth="1"/>
  </cols>
  <sheetData>
    <row r="1" ht="12.75">
      <c r="A1" s="5" t="s">
        <v>574</v>
      </c>
    </row>
    <row r="2" ht="12.75">
      <c r="A2" s="5"/>
    </row>
    <row r="3" spans="4:6" ht="12.75">
      <c r="D3" s="3" t="s">
        <v>528</v>
      </c>
      <c r="F3" s="3" t="s">
        <v>529</v>
      </c>
    </row>
    <row r="4" spans="1:7" ht="12.75">
      <c r="A4" t="s">
        <v>269</v>
      </c>
      <c r="B4" t="s">
        <v>0</v>
      </c>
      <c r="D4" s="3" t="s">
        <v>530</v>
      </c>
      <c r="E4" s="3" t="s">
        <v>531</v>
      </c>
      <c r="F4" s="3" t="s">
        <v>530</v>
      </c>
      <c r="G4" s="3" t="s">
        <v>531</v>
      </c>
    </row>
    <row r="5" spans="1:10" ht="12.75">
      <c r="A5" t="s">
        <v>270</v>
      </c>
      <c r="B5" t="s">
        <v>1</v>
      </c>
      <c r="D5" s="3">
        <v>294</v>
      </c>
      <c r="E5" s="3">
        <v>390336.6324</v>
      </c>
      <c r="F5" s="3">
        <v>57</v>
      </c>
      <c r="G5" s="3">
        <v>26890.134</v>
      </c>
      <c r="I5" t="str">
        <f>DataRaw!C2</f>
        <v>Addison</v>
      </c>
      <c r="J5" t="b">
        <f aca="true" t="shared" si="0" ref="J5:J68">I9=B5</f>
        <v>0</v>
      </c>
    </row>
    <row r="6" spans="1:10" ht="12.75">
      <c r="A6" t="s">
        <v>413</v>
      </c>
      <c r="B6" t="s">
        <v>138</v>
      </c>
      <c r="D6" s="3">
        <v>241</v>
      </c>
      <c r="E6" s="3">
        <v>234235.41599999985</v>
      </c>
      <c r="F6" s="3">
        <v>100</v>
      </c>
      <c r="G6" s="3">
        <v>36953.363999999994</v>
      </c>
      <c r="I6" t="str">
        <f>DataRaw!C3</f>
        <v>Albany</v>
      </c>
      <c r="J6" t="b">
        <f t="shared" si="0"/>
        <v>0</v>
      </c>
    </row>
    <row r="7" spans="1:10" ht="12.75">
      <c r="A7" t="s">
        <v>379</v>
      </c>
      <c r="B7" t="s">
        <v>105</v>
      </c>
      <c r="D7" s="3">
        <v>427</v>
      </c>
      <c r="E7" s="3">
        <v>505164.0136</v>
      </c>
      <c r="F7" s="3">
        <v>105</v>
      </c>
      <c r="G7" s="3">
        <v>33817.38909999999</v>
      </c>
      <c r="I7" t="str">
        <f>DataRaw!C4</f>
        <v>Alburg</v>
      </c>
      <c r="J7" t="b">
        <f t="shared" si="0"/>
        <v>0</v>
      </c>
    </row>
    <row r="8" spans="1:10" ht="12.75">
      <c r="A8" t="s">
        <v>504</v>
      </c>
      <c r="B8" t="s">
        <v>228</v>
      </c>
      <c r="D8" s="3">
        <v>137</v>
      </c>
      <c r="E8" s="3">
        <v>265939.9006000001</v>
      </c>
      <c r="F8" s="3">
        <v>25</v>
      </c>
      <c r="G8" s="3">
        <v>7483.653300000001</v>
      </c>
      <c r="I8" t="str">
        <f>DataRaw!C5</f>
        <v>Andover</v>
      </c>
      <c r="J8" t="b">
        <f t="shared" si="0"/>
        <v>0</v>
      </c>
    </row>
    <row r="9" spans="1:10" ht="12.75">
      <c r="A9" t="s">
        <v>293</v>
      </c>
      <c r="B9" t="s">
        <v>24</v>
      </c>
      <c r="D9" s="3">
        <v>520</v>
      </c>
      <c r="E9" s="3">
        <v>868766.6876000006</v>
      </c>
      <c r="F9" s="3">
        <v>118</v>
      </c>
      <c r="G9" s="3">
        <v>30589.0952</v>
      </c>
      <c r="I9" t="str">
        <f>DataRaw!C6</f>
        <v>Arlington</v>
      </c>
      <c r="J9" t="b">
        <f t="shared" si="0"/>
        <v>0</v>
      </c>
    </row>
    <row r="10" spans="1:10" ht="12.75">
      <c r="A10" t="s">
        <v>482</v>
      </c>
      <c r="B10" t="s">
        <v>206</v>
      </c>
      <c r="D10" s="3">
        <v>91</v>
      </c>
      <c r="E10" s="3">
        <v>96715.68279999995</v>
      </c>
      <c r="F10" s="3">
        <v>59</v>
      </c>
      <c r="G10" s="3">
        <v>62554.13229999999</v>
      </c>
      <c r="I10" t="str">
        <f>DataRaw!C7</f>
        <v>Athens</v>
      </c>
      <c r="J10" t="b">
        <f t="shared" si="0"/>
        <v>0</v>
      </c>
    </row>
    <row r="11" spans="1:10" ht="12.75">
      <c r="A11" t="s">
        <v>548</v>
      </c>
      <c r="B11" t="s">
        <v>562</v>
      </c>
      <c r="D11" s="3">
        <v>7</v>
      </c>
      <c r="E11" s="3">
        <v>6019.86</v>
      </c>
      <c r="F11" s="3" t="s">
        <v>532</v>
      </c>
      <c r="G11" s="3">
        <v>0</v>
      </c>
      <c r="I11" t="str">
        <f>DataRaw!C256</f>
        <v>Averill                 </v>
      </c>
      <c r="J11" t="b">
        <f t="shared" si="0"/>
        <v>0</v>
      </c>
    </row>
    <row r="12" spans="1:10" ht="12.75">
      <c r="A12" t="s">
        <v>364</v>
      </c>
      <c r="B12" t="s">
        <v>90</v>
      </c>
      <c r="D12" s="3">
        <v>296</v>
      </c>
      <c r="E12" s="3">
        <v>249753.7400000001</v>
      </c>
      <c r="F12" s="3">
        <v>57</v>
      </c>
      <c r="G12" s="3">
        <v>14881.096799999994</v>
      </c>
      <c r="I12" t="str">
        <f>DataRaw!C8</f>
        <v>Bakersfield</v>
      </c>
      <c r="J12" t="b">
        <f t="shared" si="0"/>
        <v>0</v>
      </c>
    </row>
    <row r="13" spans="1:10" ht="12.75">
      <c r="A13" t="s">
        <v>505</v>
      </c>
      <c r="B13" t="s">
        <v>229</v>
      </c>
      <c r="D13" s="3">
        <v>56</v>
      </c>
      <c r="E13" s="3">
        <v>45548.05040000001</v>
      </c>
      <c r="F13" s="3">
        <v>15</v>
      </c>
      <c r="G13" s="3">
        <v>6595.1907</v>
      </c>
      <c r="I13" t="str">
        <f>DataRaw!C9</f>
        <v>Baltimore</v>
      </c>
      <c r="J13" t="b">
        <f t="shared" si="0"/>
        <v>0</v>
      </c>
    </row>
    <row r="14" spans="1:10" ht="12.75">
      <c r="A14" t="s">
        <v>506</v>
      </c>
      <c r="B14" t="s">
        <v>230</v>
      </c>
      <c r="D14" s="3">
        <v>213</v>
      </c>
      <c r="E14" s="3">
        <v>504415.6804999999</v>
      </c>
      <c r="F14" s="3">
        <v>46</v>
      </c>
      <c r="G14" s="3">
        <v>16948.351300000002</v>
      </c>
      <c r="I14" t="str">
        <f>DataRaw!C10</f>
        <v>Barnard</v>
      </c>
      <c r="J14" t="b">
        <f t="shared" si="0"/>
        <v>0</v>
      </c>
    </row>
    <row r="15" spans="1:10" ht="12.75">
      <c r="A15" t="s">
        <v>313</v>
      </c>
      <c r="B15" t="s">
        <v>41</v>
      </c>
      <c r="D15" s="3">
        <v>358</v>
      </c>
      <c r="E15" s="3">
        <v>409844.25159999984</v>
      </c>
      <c r="F15" s="3">
        <v>135</v>
      </c>
      <c r="G15" s="3">
        <v>55480.484599999974</v>
      </c>
      <c r="I15" t="str">
        <f>DataRaw!C11</f>
        <v>Barnet</v>
      </c>
      <c r="J15" t="b">
        <f t="shared" si="0"/>
        <v>0</v>
      </c>
    </row>
    <row r="16" spans="1:10" ht="12.75">
      <c r="A16" t="s">
        <v>462</v>
      </c>
      <c r="B16" t="s">
        <v>186</v>
      </c>
      <c r="D16" s="3">
        <v>1129</v>
      </c>
      <c r="E16" s="3">
        <v>663426.6923000001</v>
      </c>
      <c r="F16" s="3">
        <v>671</v>
      </c>
      <c r="G16" s="3">
        <v>753819.0027999996</v>
      </c>
      <c r="I16" t="str">
        <f>DataRaw!C12</f>
        <v>Barre City</v>
      </c>
      <c r="J16" t="b">
        <f t="shared" si="0"/>
        <v>0</v>
      </c>
    </row>
    <row r="17" spans="1:10" ht="12.75">
      <c r="A17" t="s">
        <v>463</v>
      </c>
      <c r="B17" t="s">
        <v>187</v>
      </c>
      <c r="D17" s="3">
        <v>1606</v>
      </c>
      <c r="E17" s="3">
        <v>1296387.4469000017</v>
      </c>
      <c r="F17" s="3">
        <v>539</v>
      </c>
      <c r="G17" s="3">
        <v>268279.65579999995</v>
      </c>
      <c r="I17" t="str">
        <f>DataRaw!C13</f>
        <v>Barre Town</v>
      </c>
      <c r="J17" t="b">
        <f t="shared" si="0"/>
        <v>0</v>
      </c>
    </row>
    <row r="18" spans="1:10" ht="12.75">
      <c r="A18" t="s">
        <v>414</v>
      </c>
      <c r="B18" t="s">
        <v>139</v>
      </c>
      <c r="D18" s="3">
        <v>389</v>
      </c>
      <c r="E18" s="3">
        <v>211215.3338</v>
      </c>
      <c r="F18" s="3">
        <v>153</v>
      </c>
      <c r="G18" s="3">
        <v>67899.01870000004</v>
      </c>
      <c r="I18" t="str">
        <f>DataRaw!C14</f>
        <v>Barton</v>
      </c>
      <c r="J18" t="b">
        <f t="shared" si="0"/>
        <v>0</v>
      </c>
    </row>
    <row r="19" spans="1:10" ht="12.75">
      <c r="A19" t="s">
        <v>385</v>
      </c>
      <c r="B19" t="s">
        <v>110</v>
      </c>
      <c r="D19" s="3">
        <v>68</v>
      </c>
      <c r="E19" s="3">
        <v>58926.761000000006</v>
      </c>
      <c r="F19" s="3">
        <v>26</v>
      </c>
      <c r="G19" s="3">
        <v>7986.8834000000015</v>
      </c>
      <c r="I19" t="str">
        <f>DataRaw!C15</f>
        <v>Belvidere</v>
      </c>
      <c r="J19" t="b">
        <f t="shared" si="0"/>
        <v>0</v>
      </c>
    </row>
    <row r="20" spans="1:10" ht="12.75">
      <c r="A20" t="s">
        <v>294</v>
      </c>
      <c r="B20" t="s">
        <v>25</v>
      </c>
      <c r="D20" s="3">
        <v>2173</v>
      </c>
      <c r="E20" s="3">
        <v>1778602.9039999975</v>
      </c>
      <c r="F20" s="3">
        <v>999</v>
      </c>
      <c r="G20" s="3">
        <v>586210.8159999994</v>
      </c>
      <c r="I20" t="str">
        <f>DataRaw!C16</f>
        <v>Bennington</v>
      </c>
      <c r="J20" t="b">
        <f t="shared" si="0"/>
        <v>0</v>
      </c>
    </row>
    <row r="21" spans="1:10" ht="12.75">
      <c r="A21" t="s">
        <v>434</v>
      </c>
      <c r="B21" t="s">
        <v>158</v>
      </c>
      <c r="D21" s="3">
        <v>194</v>
      </c>
      <c r="E21" s="3">
        <v>167346.66139999995</v>
      </c>
      <c r="F21" s="3">
        <v>70</v>
      </c>
      <c r="G21" s="3">
        <v>31000.370399999993</v>
      </c>
      <c r="I21" t="str">
        <f>DataRaw!C17</f>
        <v>Benson</v>
      </c>
      <c r="J21" t="b">
        <f t="shared" si="0"/>
        <v>0</v>
      </c>
    </row>
    <row r="22" spans="1:10" ht="12.75">
      <c r="A22" t="s">
        <v>365</v>
      </c>
      <c r="B22" t="s">
        <v>91</v>
      </c>
      <c r="D22" s="3">
        <v>309</v>
      </c>
      <c r="E22" s="3">
        <v>232587.94549999994</v>
      </c>
      <c r="F22" s="3">
        <v>85</v>
      </c>
      <c r="G22" s="3">
        <v>30902.59249999999</v>
      </c>
      <c r="I22" t="str">
        <f>DataRaw!C18</f>
        <v>Berkshire</v>
      </c>
      <c r="J22" t="b">
        <f t="shared" si="0"/>
        <v>0</v>
      </c>
    </row>
    <row r="23" spans="1:10" ht="12.75">
      <c r="A23" t="s">
        <v>464</v>
      </c>
      <c r="B23" t="s">
        <v>188</v>
      </c>
      <c r="D23" s="3">
        <v>505</v>
      </c>
      <c r="E23" s="3">
        <v>612465.4207999998</v>
      </c>
      <c r="F23" s="3">
        <v>149</v>
      </c>
      <c r="G23" s="3">
        <v>57274.32960000001</v>
      </c>
      <c r="I23" t="str">
        <f>DataRaw!C19</f>
        <v>Berlin</v>
      </c>
      <c r="J23" t="b">
        <f t="shared" si="0"/>
        <v>0</v>
      </c>
    </row>
    <row r="24" spans="1:10" ht="12.75">
      <c r="A24" t="s">
        <v>507</v>
      </c>
      <c r="B24" t="s">
        <v>231</v>
      </c>
      <c r="D24" s="3">
        <v>403</v>
      </c>
      <c r="E24" s="3">
        <v>499703.9581000004</v>
      </c>
      <c r="F24" s="3">
        <v>184</v>
      </c>
      <c r="G24" s="3">
        <v>127151.84870000012</v>
      </c>
      <c r="I24" t="str">
        <f>DataRaw!C20</f>
        <v>Bethel</v>
      </c>
      <c r="J24" t="b">
        <f t="shared" si="0"/>
        <v>0</v>
      </c>
    </row>
    <row r="25" spans="1:10" ht="12.75">
      <c r="A25" t="s">
        <v>351</v>
      </c>
      <c r="B25" t="s">
        <v>78</v>
      </c>
      <c r="D25" s="3">
        <v>68</v>
      </c>
      <c r="E25" s="3">
        <v>37775.77199999999</v>
      </c>
      <c r="F25" s="3">
        <v>11</v>
      </c>
      <c r="G25" s="3">
        <v>2914.1560000000004</v>
      </c>
      <c r="I25" t="str">
        <f>DataRaw!C21</f>
        <v>Bloomfield</v>
      </c>
      <c r="J25" t="b">
        <f t="shared" si="0"/>
        <v>0</v>
      </c>
    </row>
    <row r="26" spans="1:10" ht="12.75">
      <c r="A26" t="s">
        <v>330</v>
      </c>
      <c r="B26" t="s">
        <v>58</v>
      </c>
      <c r="D26" s="3">
        <v>238</v>
      </c>
      <c r="E26" s="3">
        <v>261447.75200000012</v>
      </c>
      <c r="F26" s="3">
        <v>51</v>
      </c>
      <c r="G26" s="3">
        <v>15981.204000000005</v>
      </c>
      <c r="I26" t="str">
        <f>DataRaw!C22</f>
        <v>Bolton</v>
      </c>
      <c r="J26" t="b">
        <f t="shared" si="0"/>
        <v>0</v>
      </c>
    </row>
    <row r="27" spans="1:10" ht="12.75">
      <c r="A27" t="s">
        <v>395</v>
      </c>
      <c r="B27" t="s">
        <v>120</v>
      </c>
      <c r="D27" s="3">
        <v>506</v>
      </c>
      <c r="E27" s="3">
        <v>512336.12519999966</v>
      </c>
      <c r="F27" s="3">
        <v>223</v>
      </c>
      <c r="G27" s="3">
        <v>115723.17320000003</v>
      </c>
      <c r="I27" t="str">
        <f>DataRaw!C23</f>
        <v>Bradford</v>
      </c>
      <c r="J27" t="b">
        <f t="shared" si="0"/>
        <v>0</v>
      </c>
    </row>
    <row r="28" spans="1:10" ht="12.75">
      <c r="A28" t="s">
        <v>396</v>
      </c>
      <c r="B28" t="s">
        <v>121</v>
      </c>
      <c r="D28" s="3">
        <v>282</v>
      </c>
      <c r="E28" s="3">
        <v>232385.12689999994</v>
      </c>
      <c r="F28" s="3">
        <v>110</v>
      </c>
      <c r="G28" s="3">
        <v>49018.06000000002</v>
      </c>
      <c r="I28" t="str">
        <f>DataRaw!C24</f>
        <v>Braintree</v>
      </c>
      <c r="J28" t="b">
        <f t="shared" si="0"/>
        <v>0</v>
      </c>
    </row>
    <row r="29" spans="1:10" ht="12.75">
      <c r="A29" t="s">
        <v>435</v>
      </c>
      <c r="B29" t="s">
        <v>159</v>
      </c>
      <c r="D29" s="3">
        <v>779</v>
      </c>
      <c r="E29" s="3">
        <v>719202.4095000001</v>
      </c>
      <c r="F29" s="3">
        <v>308</v>
      </c>
      <c r="G29" s="3">
        <v>174697.92189999987</v>
      </c>
      <c r="I29" t="str">
        <f>DataRaw!C25</f>
        <v>Brandon</v>
      </c>
      <c r="J29" t="b">
        <f t="shared" si="0"/>
        <v>0</v>
      </c>
    </row>
    <row r="30" spans="1:10" ht="12.75">
      <c r="A30" t="s">
        <v>483</v>
      </c>
      <c r="B30" t="s">
        <v>207</v>
      </c>
      <c r="D30" s="3">
        <v>1711</v>
      </c>
      <c r="E30" s="3">
        <v>2070939.331700001</v>
      </c>
      <c r="F30" s="3">
        <v>815</v>
      </c>
      <c r="G30" s="3">
        <v>1037771.5447999998</v>
      </c>
      <c r="I30" t="str">
        <f>DataRaw!C26</f>
        <v>Brattleboro</v>
      </c>
      <c r="J30" t="b">
        <f t="shared" si="0"/>
        <v>0</v>
      </c>
    </row>
    <row r="31" spans="1:10" ht="12.75">
      <c r="A31" t="s">
        <v>508</v>
      </c>
      <c r="B31" t="s">
        <v>232</v>
      </c>
      <c r="D31" s="3">
        <v>197</v>
      </c>
      <c r="E31" s="3">
        <v>281466.68269999995</v>
      </c>
      <c r="F31" s="3">
        <v>54</v>
      </c>
      <c r="G31" s="3">
        <v>18015.231199999995</v>
      </c>
      <c r="I31" t="str">
        <f>DataRaw!C27</f>
        <v>Bridgewater</v>
      </c>
      <c r="J31" t="b">
        <f t="shared" si="0"/>
        <v>0</v>
      </c>
    </row>
    <row r="32" spans="1:10" ht="12.75">
      <c r="A32" t="s">
        <v>271</v>
      </c>
      <c r="B32" t="s">
        <v>2</v>
      </c>
      <c r="D32" s="3">
        <v>249</v>
      </c>
      <c r="E32" s="3">
        <v>375269.64829999994</v>
      </c>
      <c r="F32" s="3">
        <v>93</v>
      </c>
      <c r="G32" s="3">
        <v>40118.41419999999</v>
      </c>
      <c r="I32" t="str">
        <f>DataRaw!C28</f>
        <v>Bridport</v>
      </c>
      <c r="J32" t="b">
        <f t="shared" si="0"/>
        <v>0</v>
      </c>
    </row>
    <row r="33" spans="1:10" ht="12.75">
      <c r="A33" t="s">
        <v>352</v>
      </c>
      <c r="B33" t="s">
        <v>79</v>
      </c>
      <c r="D33" s="3">
        <v>265</v>
      </c>
      <c r="E33" s="3">
        <v>214653.5488</v>
      </c>
      <c r="F33" s="3">
        <v>107</v>
      </c>
      <c r="G33" s="3">
        <v>42131.16799999999</v>
      </c>
      <c r="I33" t="str">
        <f>DataRaw!C29</f>
        <v>Brighton</v>
      </c>
      <c r="J33" t="b">
        <f t="shared" si="0"/>
        <v>0</v>
      </c>
    </row>
    <row r="34" spans="1:10" ht="12.75">
      <c r="A34" t="s">
        <v>272</v>
      </c>
      <c r="B34" t="s">
        <v>3</v>
      </c>
      <c r="D34" s="3">
        <v>733</v>
      </c>
      <c r="E34" s="3">
        <v>857688.4808000003</v>
      </c>
      <c r="F34" s="3">
        <v>267</v>
      </c>
      <c r="G34" s="3">
        <v>162677.78920000003</v>
      </c>
      <c r="I34" t="str">
        <f>DataRaw!C30</f>
        <v>Bristol</v>
      </c>
      <c r="J34" t="b">
        <f t="shared" si="0"/>
        <v>0</v>
      </c>
    </row>
    <row r="35" spans="1:10" ht="12.75">
      <c r="A35" t="s">
        <v>397</v>
      </c>
      <c r="B35" t="s">
        <v>122</v>
      </c>
      <c r="D35" s="3">
        <v>283</v>
      </c>
      <c r="E35" s="3">
        <v>338974.59390000004</v>
      </c>
      <c r="F35" s="3">
        <v>91</v>
      </c>
      <c r="G35" s="3">
        <v>33223.466499999995</v>
      </c>
      <c r="I35" t="str">
        <f>DataRaw!C31</f>
        <v>Brookfield</v>
      </c>
      <c r="J35" t="b">
        <f t="shared" si="0"/>
        <v>0</v>
      </c>
    </row>
    <row r="36" spans="1:10" ht="12.75">
      <c r="A36" t="s">
        <v>484</v>
      </c>
      <c r="B36" t="s">
        <v>208</v>
      </c>
      <c r="D36" s="3">
        <v>126</v>
      </c>
      <c r="E36" s="3">
        <v>186478.78950000013</v>
      </c>
      <c r="F36" s="3">
        <v>22</v>
      </c>
      <c r="G36" s="3">
        <v>4803.071599999999</v>
      </c>
      <c r="I36" t="str">
        <f>DataRaw!C32</f>
        <v>Brookline</v>
      </c>
      <c r="J36" t="b">
        <f t="shared" si="0"/>
        <v>0</v>
      </c>
    </row>
    <row r="37" spans="1:10" ht="12.75">
      <c r="A37" t="s">
        <v>415</v>
      </c>
      <c r="B37" t="s">
        <v>140</v>
      </c>
      <c r="D37" s="3">
        <v>253</v>
      </c>
      <c r="E37" s="3">
        <v>161892.98479999998</v>
      </c>
      <c r="F37" s="3">
        <v>86</v>
      </c>
      <c r="G37" s="3">
        <v>33899.439200000015</v>
      </c>
      <c r="I37" t="str">
        <f>DataRaw!C33</f>
        <v>Brownington</v>
      </c>
      <c r="J37" t="b">
        <f t="shared" si="0"/>
        <v>0</v>
      </c>
    </row>
    <row r="38" spans="1:10" ht="12.75">
      <c r="A38" t="s">
        <v>353</v>
      </c>
      <c r="B38" t="s">
        <v>80</v>
      </c>
      <c r="D38" s="3">
        <v>28</v>
      </c>
      <c r="E38" s="3">
        <v>16088.351999999999</v>
      </c>
      <c r="F38" s="3" t="s">
        <v>532</v>
      </c>
      <c r="G38" s="3">
        <v>0</v>
      </c>
      <c r="I38" t="str">
        <f>DataRaw!C34</f>
        <v>Brunswick</v>
      </c>
      <c r="J38" t="b">
        <f t="shared" si="0"/>
        <v>0</v>
      </c>
    </row>
    <row r="39" spans="1:10" ht="14.25">
      <c r="A39" t="s">
        <v>547</v>
      </c>
      <c r="B39" t="s">
        <v>561</v>
      </c>
      <c r="D39" s="15" t="s">
        <v>532</v>
      </c>
      <c r="E39" s="15">
        <v>0</v>
      </c>
      <c r="F39" s="9">
        <v>0</v>
      </c>
      <c r="G39" s="9">
        <v>0</v>
      </c>
      <c r="I39" t="str">
        <f>DataRaw!C253</f>
        <v>Buel's Gore             </v>
      </c>
      <c r="J39" t="b">
        <f t="shared" si="0"/>
        <v>0</v>
      </c>
    </row>
    <row r="40" spans="1:10" ht="12.75">
      <c r="A40" t="s">
        <v>314</v>
      </c>
      <c r="B40" t="s">
        <v>42</v>
      </c>
      <c r="D40" s="3">
        <v>367</v>
      </c>
      <c r="E40" s="3">
        <v>413161.9390000001</v>
      </c>
      <c r="F40" s="3">
        <v>81</v>
      </c>
      <c r="G40" s="3">
        <v>23435.031</v>
      </c>
      <c r="I40" t="str">
        <f>DataRaw!C35</f>
        <v>Burke</v>
      </c>
      <c r="J40" t="b">
        <f t="shared" si="0"/>
        <v>0</v>
      </c>
    </row>
    <row r="41" spans="1:10" ht="12.75">
      <c r="A41" t="s">
        <v>331</v>
      </c>
      <c r="B41" t="s">
        <v>59</v>
      </c>
      <c r="D41" s="3">
        <v>3855</v>
      </c>
      <c r="E41" s="3">
        <v>6293307.835700011</v>
      </c>
      <c r="F41" s="3">
        <v>1402</v>
      </c>
      <c r="G41" s="3">
        <v>1070214.4305000007</v>
      </c>
      <c r="I41" t="str">
        <f>DataRaw!C36</f>
        <v>Burlington</v>
      </c>
      <c r="J41" t="b">
        <f t="shared" si="0"/>
        <v>0</v>
      </c>
    </row>
    <row r="42" spans="1:10" ht="12.75">
      <c r="A42" t="s">
        <v>465</v>
      </c>
      <c r="B42" t="s">
        <v>189</v>
      </c>
      <c r="D42" s="3">
        <v>316</v>
      </c>
      <c r="E42" s="3">
        <v>369649.5611999998</v>
      </c>
      <c r="F42" s="3">
        <v>188</v>
      </c>
      <c r="G42" s="3">
        <v>103549.50919999996</v>
      </c>
      <c r="I42" t="str">
        <f>DataRaw!C37</f>
        <v>Cabot</v>
      </c>
      <c r="J42" t="b">
        <f t="shared" si="0"/>
        <v>0</v>
      </c>
    </row>
    <row r="43" spans="1:10" ht="12.75">
      <c r="A43" t="s">
        <v>466</v>
      </c>
      <c r="B43" t="s">
        <v>190</v>
      </c>
      <c r="D43" s="3">
        <v>391</v>
      </c>
      <c r="E43" s="3">
        <v>535776.8795999999</v>
      </c>
      <c r="F43" s="3">
        <v>175</v>
      </c>
      <c r="G43" s="3">
        <v>105425.44480000003</v>
      </c>
      <c r="I43" t="str">
        <f>DataRaw!C38</f>
        <v>Calais</v>
      </c>
      <c r="J43" t="b">
        <f t="shared" si="0"/>
        <v>0</v>
      </c>
    </row>
    <row r="44" spans="1:10" ht="12.75">
      <c r="A44" t="s">
        <v>386</v>
      </c>
      <c r="B44" t="s">
        <v>111</v>
      </c>
      <c r="D44" s="3">
        <v>666</v>
      </c>
      <c r="E44" s="3">
        <v>826253.2521000002</v>
      </c>
      <c r="F44" s="3">
        <v>111</v>
      </c>
      <c r="G44" s="3">
        <v>31827.6343</v>
      </c>
      <c r="I44" t="str">
        <f>DataRaw!C39</f>
        <v>Cambridge</v>
      </c>
      <c r="J44" t="b">
        <f t="shared" si="0"/>
        <v>0</v>
      </c>
    </row>
    <row r="45" spans="1:10" ht="12.75">
      <c r="A45" t="s">
        <v>354</v>
      </c>
      <c r="B45" t="s">
        <v>81</v>
      </c>
      <c r="D45" s="3">
        <v>215</v>
      </c>
      <c r="E45" s="3">
        <v>119726.45860000009</v>
      </c>
      <c r="F45" s="3">
        <v>79</v>
      </c>
      <c r="G45" s="3">
        <v>23513.711599999995</v>
      </c>
      <c r="I45" t="str">
        <f>DataRaw!C40</f>
        <v>Canaan</v>
      </c>
      <c r="J45" t="b">
        <f t="shared" si="0"/>
        <v>0</v>
      </c>
    </row>
    <row r="46" spans="1:10" ht="12.75">
      <c r="A46" t="s">
        <v>436</v>
      </c>
      <c r="B46" t="s">
        <v>160</v>
      </c>
      <c r="D46" s="3">
        <v>707</v>
      </c>
      <c r="E46" s="3">
        <v>829742.3016</v>
      </c>
      <c r="F46" s="3">
        <v>138</v>
      </c>
      <c r="G46" s="3">
        <v>45996.24820000001</v>
      </c>
      <c r="I46" t="str">
        <f>DataRaw!C41</f>
        <v>Castleton</v>
      </c>
      <c r="J46" t="b">
        <f t="shared" si="0"/>
        <v>0</v>
      </c>
    </row>
    <row r="47" spans="1:10" ht="12.75">
      <c r="A47" t="s">
        <v>509</v>
      </c>
      <c r="B47" t="s">
        <v>233</v>
      </c>
      <c r="D47" s="3">
        <v>295</v>
      </c>
      <c r="E47" s="3">
        <v>375543.63099999994</v>
      </c>
      <c r="F47" s="3">
        <v>99</v>
      </c>
      <c r="G47" s="3">
        <v>32518.459000000006</v>
      </c>
      <c r="I47" t="str">
        <f>DataRaw!C42</f>
        <v>Cavendish</v>
      </c>
      <c r="J47" t="b">
        <f t="shared" si="0"/>
        <v>0</v>
      </c>
    </row>
    <row r="48" spans="1:10" ht="12.75">
      <c r="A48" t="s">
        <v>416</v>
      </c>
      <c r="B48" t="s">
        <v>141</v>
      </c>
      <c r="D48" s="3">
        <v>252</v>
      </c>
      <c r="E48" s="3">
        <v>165468.87580000027</v>
      </c>
      <c r="F48" s="3">
        <v>72</v>
      </c>
      <c r="G48" s="3">
        <v>20780.637199999994</v>
      </c>
      <c r="I48" t="str">
        <f>DataRaw!C43</f>
        <v>Charleston</v>
      </c>
      <c r="J48" t="b">
        <f t="shared" si="0"/>
        <v>0</v>
      </c>
    </row>
    <row r="49" spans="1:10" ht="12.75">
      <c r="A49" t="s">
        <v>332</v>
      </c>
      <c r="B49" t="s">
        <v>60</v>
      </c>
      <c r="D49" s="3">
        <v>481</v>
      </c>
      <c r="E49" s="3">
        <v>1369959.5581999999</v>
      </c>
      <c r="F49" s="3">
        <v>45</v>
      </c>
      <c r="G49" s="3">
        <v>9504.36</v>
      </c>
      <c r="I49" t="str">
        <f>DataRaw!C44</f>
        <v>Charlotte</v>
      </c>
      <c r="J49" t="b">
        <f t="shared" si="0"/>
        <v>0</v>
      </c>
    </row>
    <row r="50" spans="1:10" ht="12.75">
      <c r="A50" t="s">
        <v>398</v>
      </c>
      <c r="B50" t="s">
        <v>123</v>
      </c>
      <c r="D50" s="3">
        <v>282</v>
      </c>
      <c r="E50" s="3">
        <v>285139.9959000001</v>
      </c>
      <c r="F50" s="3">
        <v>110</v>
      </c>
      <c r="G50" s="3">
        <v>39598.6064</v>
      </c>
      <c r="I50" t="str">
        <f>DataRaw!C45</f>
        <v>Chelsea</v>
      </c>
      <c r="J50" t="b">
        <f t="shared" si="0"/>
        <v>0</v>
      </c>
    </row>
    <row r="51" spans="1:10" ht="12.75">
      <c r="A51" t="s">
        <v>510</v>
      </c>
      <c r="B51" t="s">
        <v>234</v>
      </c>
      <c r="D51" s="3">
        <v>684</v>
      </c>
      <c r="E51" s="3">
        <v>840920.0627999988</v>
      </c>
      <c r="F51" s="3">
        <v>304</v>
      </c>
      <c r="G51" s="3">
        <v>167606.2638</v>
      </c>
      <c r="I51" t="str">
        <f>DataRaw!C46</f>
        <v>Chester</v>
      </c>
      <c r="J51" t="b">
        <f t="shared" si="0"/>
        <v>0</v>
      </c>
    </row>
    <row r="52" spans="1:10" ht="12.75">
      <c r="A52" t="s">
        <v>437</v>
      </c>
      <c r="B52" t="s">
        <v>161</v>
      </c>
      <c r="D52" s="3">
        <v>241</v>
      </c>
      <c r="E52" s="3">
        <v>327657.7</v>
      </c>
      <c r="F52" s="3">
        <v>66</v>
      </c>
      <c r="G52" s="3">
        <v>27985.517499999998</v>
      </c>
      <c r="I52" t="str">
        <f>DataRaw!C47</f>
        <v>Chittenden</v>
      </c>
      <c r="J52" t="b">
        <f t="shared" si="0"/>
        <v>0</v>
      </c>
    </row>
    <row r="53" spans="1:10" ht="12.75">
      <c r="A53" t="s">
        <v>438</v>
      </c>
      <c r="B53" t="s">
        <v>162</v>
      </c>
      <c r="D53" s="3">
        <v>565</v>
      </c>
      <c r="E53" s="3">
        <v>608597.2040000001</v>
      </c>
      <c r="F53" s="3">
        <v>150</v>
      </c>
      <c r="G53" s="3">
        <v>51936.616</v>
      </c>
      <c r="I53" t="str">
        <f>DataRaw!C48</f>
        <v>Clarendon</v>
      </c>
      <c r="J53" t="b">
        <f t="shared" si="0"/>
        <v>0</v>
      </c>
    </row>
    <row r="54" spans="1:10" ht="12.75">
      <c r="A54" t="s">
        <v>333</v>
      </c>
      <c r="B54" t="s">
        <v>61</v>
      </c>
      <c r="D54" s="3">
        <v>2592</v>
      </c>
      <c r="E54" s="3">
        <v>3444939.0823000087</v>
      </c>
      <c r="F54" s="3">
        <v>652</v>
      </c>
      <c r="G54" s="3">
        <v>366781.4431000001</v>
      </c>
      <c r="I54" t="str">
        <f>DataRaw!C49</f>
        <v>Colchester</v>
      </c>
      <c r="J54" t="b">
        <f t="shared" si="0"/>
        <v>0</v>
      </c>
    </row>
    <row r="55" spans="1:10" ht="12.75">
      <c r="A55" t="s">
        <v>355</v>
      </c>
      <c r="B55" t="s">
        <v>82</v>
      </c>
      <c r="D55" s="3">
        <v>266</v>
      </c>
      <c r="E55" s="3">
        <v>195446.2796</v>
      </c>
      <c r="F55" s="3">
        <v>77</v>
      </c>
      <c r="G55" s="3">
        <v>23492.95109999999</v>
      </c>
      <c r="I55" t="str">
        <f>DataRaw!C50</f>
        <v>Concord</v>
      </c>
      <c r="J55" t="b">
        <f t="shared" si="0"/>
        <v>0</v>
      </c>
    </row>
    <row r="56" spans="1:10" ht="12.75">
      <c r="A56" t="s">
        <v>399</v>
      </c>
      <c r="B56" t="s">
        <v>124</v>
      </c>
      <c r="D56" s="3">
        <v>313</v>
      </c>
      <c r="E56" s="3">
        <v>319081.6004000003</v>
      </c>
      <c r="F56" s="3">
        <v>136</v>
      </c>
      <c r="G56" s="3">
        <v>64109.86599999999</v>
      </c>
      <c r="I56" t="str">
        <f>DataRaw!C51</f>
        <v>Corinth</v>
      </c>
      <c r="J56" t="b">
        <f t="shared" si="0"/>
        <v>0</v>
      </c>
    </row>
    <row r="57" spans="1:10" ht="12.75">
      <c r="A57" t="s">
        <v>273</v>
      </c>
      <c r="B57" t="s">
        <v>4</v>
      </c>
      <c r="D57" s="3">
        <v>209</v>
      </c>
      <c r="E57" s="3">
        <v>465969.7244999999</v>
      </c>
      <c r="F57" s="3">
        <v>77</v>
      </c>
      <c r="G57" s="3">
        <v>34559.879000000015</v>
      </c>
      <c r="I57" t="str">
        <f>DataRaw!C52</f>
        <v>Cornwall</v>
      </c>
      <c r="J57" t="b">
        <f t="shared" si="0"/>
        <v>0</v>
      </c>
    </row>
    <row r="58" spans="1:10" ht="12.75">
      <c r="A58" t="s">
        <v>417</v>
      </c>
      <c r="B58" t="s">
        <v>142</v>
      </c>
      <c r="D58" s="3">
        <v>252</v>
      </c>
      <c r="E58" s="3">
        <v>196449.6628000001</v>
      </c>
      <c r="F58" s="3">
        <v>17</v>
      </c>
      <c r="G58" s="3">
        <v>873.7152</v>
      </c>
      <c r="I58" t="str">
        <f>DataRaw!C53</f>
        <v>Coventry</v>
      </c>
      <c r="J58" t="b">
        <f t="shared" si="0"/>
        <v>0</v>
      </c>
    </row>
    <row r="59" spans="1:10" ht="12.75">
      <c r="A59" t="s">
        <v>418</v>
      </c>
      <c r="B59" t="s">
        <v>143</v>
      </c>
      <c r="D59" s="3">
        <v>275</v>
      </c>
      <c r="E59" s="3">
        <v>391465.9140000004</v>
      </c>
      <c r="F59" s="3">
        <v>129</v>
      </c>
      <c r="G59" s="3">
        <v>46046.502499999995</v>
      </c>
      <c r="I59" t="str">
        <f>DataRaw!C54</f>
        <v>Craftsbury</v>
      </c>
      <c r="J59" t="b">
        <f t="shared" si="0"/>
        <v>0</v>
      </c>
    </row>
    <row r="60" spans="1:10" ht="12.75">
      <c r="A60" t="s">
        <v>439</v>
      </c>
      <c r="B60" t="s">
        <v>163</v>
      </c>
      <c r="D60" s="3">
        <v>243</v>
      </c>
      <c r="E60" s="3">
        <v>245752.22850000008</v>
      </c>
      <c r="F60" s="3">
        <v>88</v>
      </c>
      <c r="G60" s="3">
        <v>33347.4745</v>
      </c>
      <c r="I60" t="str">
        <f>DataRaw!C55</f>
        <v>Danby</v>
      </c>
      <c r="J60" t="b">
        <f t="shared" si="0"/>
        <v>0</v>
      </c>
    </row>
    <row r="61" spans="1:10" ht="12.75">
      <c r="A61" t="s">
        <v>315</v>
      </c>
      <c r="B61" t="s">
        <v>43</v>
      </c>
      <c r="D61" s="3">
        <v>536</v>
      </c>
      <c r="E61" s="3">
        <v>571528.9917999997</v>
      </c>
      <c r="F61" s="3">
        <v>136</v>
      </c>
      <c r="G61" s="3">
        <v>50113.559100000006</v>
      </c>
      <c r="I61" t="str">
        <f>DataRaw!C56</f>
        <v>Danville</v>
      </c>
      <c r="J61" t="b">
        <f t="shared" si="0"/>
        <v>0</v>
      </c>
    </row>
    <row r="62" spans="1:10" ht="12.75">
      <c r="A62" t="s">
        <v>419</v>
      </c>
      <c r="B62" t="s">
        <v>144</v>
      </c>
      <c r="D62" s="3">
        <v>1027</v>
      </c>
      <c r="E62" s="3">
        <v>946398.6635999996</v>
      </c>
      <c r="F62" s="3">
        <v>187</v>
      </c>
      <c r="G62" s="3">
        <v>53919.82920000001</v>
      </c>
      <c r="I62" t="str">
        <f>DataRaw!C57</f>
        <v>Derby</v>
      </c>
      <c r="J62" t="b">
        <f t="shared" si="0"/>
        <v>0</v>
      </c>
    </row>
    <row r="63" spans="1:10" ht="12.75">
      <c r="A63" t="s">
        <v>295</v>
      </c>
      <c r="B63" t="s">
        <v>26</v>
      </c>
      <c r="D63" s="3">
        <v>377</v>
      </c>
      <c r="E63" s="3">
        <v>910946.3611999996</v>
      </c>
      <c r="F63" s="3">
        <v>81</v>
      </c>
      <c r="G63" s="3">
        <v>25486.973399999995</v>
      </c>
      <c r="I63" t="str">
        <f>DataRaw!C58</f>
        <v>Dorset</v>
      </c>
      <c r="J63" t="b">
        <f t="shared" si="0"/>
        <v>0</v>
      </c>
    </row>
    <row r="64" spans="1:10" ht="12.75">
      <c r="A64" t="s">
        <v>485</v>
      </c>
      <c r="B64" t="s">
        <v>209</v>
      </c>
      <c r="D64" s="3">
        <v>300</v>
      </c>
      <c r="E64" s="3">
        <v>572447.2524999995</v>
      </c>
      <c r="F64" s="3">
        <v>99</v>
      </c>
      <c r="G64" s="3">
        <v>42914.70639999999</v>
      </c>
      <c r="I64" t="str">
        <f>DataRaw!C59</f>
        <v>Dover</v>
      </c>
      <c r="J64" t="b">
        <f t="shared" si="0"/>
        <v>0</v>
      </c>
    </row>
    <row r="65" spans="1:10" ht="12.75">
      <c r="A65" t="s">
        <v>486</v>
      </c>
      <c r="B65" t="s">
        <v>210</v>
      </c>
      <c r="D65" s="3">
        <v>415</v>
      </c>
      <c r="E65" s="3">
        <v>644803.7991999994</v>
      </c>
      <c r="F65" s="3">
        <v>86</v>
      </c>
      <c r="G65" s="3">
        <v>19802.417799999996</v>
      </c>
      <c r="I65" t="str">
        <f>DataRaw!C60</f>
        <v>Dummerston</v>
      </c>
      <c r="J65" t="b">
        <f t="shared" si="0"/>
        <v>0</v>
      </c>
    </row>
    <row r="66" spans="1:10" ht="12.75">
      <c r="A66" t="s">
        <v>467</v>
      </c>
      <c r="B66" t="s">
        <v>191</v>
      </c>
      <c r="D66" s="3">
        <v>283</v>
      </c>
      <c r="E66" s="3">
        <v>372257.48900000006</v>
      </c>
      <c r="F66" s="3">
        <v>61</v>
      </c>
      <c r="G66" s="3">
        <v>21841.1813</v>
      </c>
      <c r="I66" t="str">
        <f>DataRaw!C61</f>
        <v>Duxbury</v>
      </c>
      <c r="J66" t="b">
        <f t="shared" si="0"/>
        <v>0</v>
      </c>
    </row>
    <row r="67" spans="1:10" ht="12.75">
      <c r="A67" t="s">
        <v>356</v>
      </c>
      <c r="B67" t="s">
        <v>83</v>
      </c>
      <c r="D67" s="3">
        <v>67</v>
      </c>
      <c r="E67" s="3">
        <v>22481.61820000001</v>
      </c>
      <c r="F67" s="3">
        <v>10</v>
      </c>
      <c r="G67" s="3">
        <v>2840.1681</v>
      </c>
      <c r="I67" t="str">
        <f>DataRaw!C62</f>
        <v>East Haven</v>
      </c>
      <c r="J67" t="b">
        <f t="shared" si="0"/>
        <v>0</v>
      </c>
    </row>
    <row r="68" spans="1:10" ht="12.75">
      <c r="A68" t="s">
        <v>468</v>
      </c>
      <c r="B68" t="s">
        <v>192</v>
      </c>
      <c r="D68" s="3">
        <v>552</v>
      </c>
      <c r="E68" s="3">
        <v>819004.1558000004</v>
      </c>
      <c r="F68" s="3">
        <v>162</v>
      </c>
      <c r="G68" s="3">
        <v>86889.40530000004</v>
      </c>
      <c r="I68" t="str">
        <f>DataRaw!C63</f>
        <v>East Montpelier</v>
      </c>
      <c r="J68" t="b">
        <f t="shared" si="0"/>
        <v>0</v>
      </c>
    </row>
    <row r="69" spans="1:10" ht="12.75">
      <c r="A69" t="s">
        <v>387</v>
      </c>
      <c r="B69" t="s">
        <v>112</v>
      </c>
      <c r="D69" s="3">
        <v>295</v>
      </c>
      <c r="E69" s="3">
        <v>286088.83320000005</v>
      </c>
      <c r="F69" s="3">
        <v>97</v>
      </c>
      <c r="G69" s="3">
        <v>31488.144399999994</v>
      </c>
      <c r="I69" t="str">
        <f>DataRaw!C64</f>
        <v>Eden</v>
      </c>
      <c r="J69" t="b">
        <f aca="true" t="shared" si="1" ref="J69:J132">I73=B69</f>
        <v>0</v>
      </c>
    </row>
    <row r="70" spans="1:10" ht="12.75">
      <c r="A70" t="s">
        <v>388</v>
      </c>
      <c r="B70" t="s">
        <v>113</v>
      </c>
      <c r="D70" s="3">
        <v>186</v>
      </c>
      <c r="E70" s="3">
        <v>213237.01799999995</v>
      </c>
      <c r="F70" s="3">
        <v>57</v>
      </c>
      <c r="G70" s="3">
        <v>19450.804600000003</v>
      </c>
      <c r="I70" t="str">
        <f>DataRaw!C65</f>
        <v>Elmore</v>
      </c>
      <c r="J70" t="b">
        <f t="shared" si="1"/>
        <v>0</v>
      </c>
    </row>
    <row r="71" spans="1:10" ht="12.75">
      <c r="A71" t="s">
        <v>366</v>
      </c>
      <c r="B71" t="s">
        <v>92</v>
      </c>
      <c r="D71" s="3">
        <v>442</v>
      </c>
      <c r="E71" s="3">
        <v>306473.8517999999</v>
      </c>
      <c r="F71" s="3">
        <v>194</v>
      </c>
      <c r="G71" s="3">
        <v>95088.81590000002</v>
      </c>
      <c r="I71" t="str">
        <f>DataRaw!C66</f>
        <v>Enosburg</v>
      </c>
      <c r="J71" t="b">
        <f t="shared" si="1"/>
        <v>0</v>
      </c>
    </row>
    <row r="72" spans="1:10" ht="12.75">
      <c r="A72" t="s">
        <v>334</v>
      </c>
      <c r="B72" t="s">
        <v>62</v>
      </c>
      <c r="D72" s="3">
        <v>1658</v>
      </c>
      <c r="E72" s="3">
        <v>2373987.8115999936</v>
      </c>
      <c r="F72" s="3">
        <v>464</v>
      </c>
      <c r="G72" s="3">
        <v>327592.8467999998</v>
      </c>
      <c r="I72" t="str">
        <f>DataRaw!C67</f>
        <v>Essex Junction</v>
      </c>
      <c r="J72" t="b">
        <f t="shared" si="1"/>
        <v>0</v>
      </c>
    </row>
    <row r="73" spans="1:10" ht="12.75">
      <c r="A73" t="s">
        <v>335</v>
      </c>
      <c r="B73" t="s">
        <v>63</v>
      </c>
      <c r="D73" s="3">
        <v>1838</v>
      </c>
      <c r="E73" s="3">
        <v>2876880.2023999994</v>
      </c>
      <c r="F73" s="3">
        <v>405</v>
      </c>
      <c r="G73" s="3">
        <v>166533.07820000013</v>
      </c>
      <c r="I73" t="str">
        <f>DataRaw!C68</f>
        <v>Essex Town</v>
      </c>
      <c r="J73" t="b">
        <f t="shared" si="1"/>
        <v>0</v>
      </c>
    </row>
    <row r="74" spans="1:10" ht="12.75">
      <c r="A74" t="s">
        <v>440</v>
      </c>
      <c r="B74" t="s">
        <v>164</v>
      </c>
      <c r="D74" s="3">
        <v>464</v>
      </c>
      <c r="E74" s="3">
        <v>327421.0273999999</v>
      </c>
      <c r="F74" s="3">
        <v>250</v>
      </c>
      <c r="G74" s="3">
        <v>139516.61689999994</v>
      </c>
      <c r="I74" t="str">
        <f>DataRaw!C71</f>
        <v>Fair Haven</v>
      </c>
      <c r="J74" t="b">
        <f t="shared" si="1"/>
        <v>0</v>
      </c>
    </row>
    <row r="75" spans="1:10" ht="12.75">
      <c r="A75" t="s">
        <v>367</v>
      </c>
      <c r="B75" t="s">
        <v>93</v>
      </c>
      <c r="D75" s="3">
        <v>903</v>
      </c>
      <c r="E75" s="3">
        <v>937045.3751999991</v>
      </c>
      <c r="F75" s="3">
        <v>111</v>
      </c>
      <c r="G75" s="3">
        <v>39921.63680000001</v>
      </c>
      <c r="I75" t="str">
        <f>DataRaw!C69</f>
        <v>Fairfax</v>
      </c>
      <c r="J75" t="b">
        <f t="shared" si="1"/>
        <v>0</v>
      </c>
    </row>
    <row r="76" spans="1:10" ht="12.75">
      <c r="A76" t="s">
        <v>368</v>
      </c>
      <c r="B76" t="s">
        <v>94</v>
      </c>
      <c r="D76" s="3">
        <v>357</v>
      </c>
      <c r="E76" s="3">
        <v>359071.66840000026</v>
      </c>
      <c r="F76" s="3">
        <v>127</v>
      </c>
      <c r="G76" s="3">
        <v>59899.764400000015</v>
      </c>
      <c r="I76" t="str">
        <f>DataRaw!C70</f>
        <v>Fairfield</v>
      </c>
      <c r="J76" t="b">
        <f t="shared" si="1"/>
        <v>0</v>
      </c>
    </row>
    <row r="77" spans="1:10" ht="12.75">
      <c r="A77" t="s">
        <v>400</v>
      </c>
      <c r="B77" t="s">
        <v>125</v>
      </c>
      <c r="D77" s="3">
        <v>211</v>
      </c>
      <c r="E77" s="3">
        <v>349307.17</v>
      </c>
      <c r="F77" s="3">
        <v>53</v>
      </c>
      <c r="G77" s="3">
        <v>17102.702499999996</v>
      </c>
      <c r="I77" t="str">
        <f>DataRaw!C72</f>
        <v>Fairlee</v>
      </c>
      <c r="J77" t="b">
        <f t="shared" si="1"/>
        <v>0</v>
      </c>
    </row>
    <row r="78" spans="1:10" ht="12.75">
      <c r="A78" t="s">
        <v>469</v>
      </c>
      <c r="B78" t="s">
        <v>193</v>
      </c>
      <c r="D78" s="3">
        <v>250</v>
      </c>
      <c r="E78" s="3">
        <v>536119.2568999998</v>
      </c>
      <c r="F78" s="3">
        <v>30</v>
      </c>
      <c r="G78" s="3">
        <v>8235.6837</v>
      </c>
      <c r="I78" t="str">
        <f>DataRaw!C73</f>
        <v>Fayston</v>
      </c>
      <c r="J78" t="b">
        <f t="shared" si="1"/>
        <v>0</v>
      </c>
    </row>
    <row r="79" spans="1:10" ht="12.75">
      <c r="A79" t="s">
        <v>536</v>
      </c>
      <c r="B79" t="s">
        <v>537</v>
      </c>
      <c r="D79" s="3">
        <v>7</v>
      </c>
      <c r="E79" s="3">
        <v>2710.4100000000003</v>
      </c>
      <c r="F79" s="3">
        <v>0</v>
      </c>
      <c r="G79" s="3">
        <v>0</v>
      </c>
      <c r="I79" t="str">
        <f>DataRaw!C257</f>
        <v>Ferdinand</v>
      </c>
      <c r="J79" t="b">
        <f t="shared" si="1"/>
        <v>0</v>
      </c>
    </row>
    <row r="80" spans="1:10" ht="12.75">
      <c r="A80" t="s">
        <v>274</v>
      </c>
      <c r="B80" t="s">
        <v>5</v>
      </c>
      <c r="D80" s="3">
        <v>541</v>
      </c>
      <c r="E80" s="3">
        <v>905126.2477000003</v>
      </c>
      <c r="F80" s="3">
        <v>102</v>
      </c>
      <c r="G80" s="3">
        <v>27954.16259999998</v>
      </c>
      <c r="I80" t="str">
        <f>DataRaw!C74</f>
        <v>Ferrisburgh</v>
      </c>
      <c r="J80" t="b">
        <f t="shared" si="1"/>
        <v>0</v>
      </c>
    </row>
    <row r="81" spans="1:10" ht="12.75">
      <c r="A81" t="s">
        <v>369</v>
      </c>
      <c r="B81" t="s">
        <v>95</v>
      </c>
      <c r="D81" s="3">
        <v>303</v>
      </c>
      <c r="E81" s="3">
        <v>328365.01979999983</v>
      </c>
      <c r="F81" s="3">
        <v>83</v>
      </c>
      <c r="G81" s="3">
        <v>32411.95339999999</v>
      </c>
      <c r="I81" t="str">
        <f>DataRaw!C75</f>
        <v>Fletcher</v>
      </c>
      <c r="J81" t="b">
        <f t="shared" si="1"/>
        <v>0</v>
      </c>
    </row>
    <row r="82" spans="1:10" ht="12.75">
      <c r="A82" t="s">
        <v>370</v>
      </c>
      <c r="B82" t="s">
        <v>96</v>
      </c>
      <c r="D82" s="3">
        <v>305</v>
      </c>
      <c r="E82" s="3">
        <v>292123.6224</v>
      </c>
      <c r="F82" s="3">
        <v>20</v>
      </c>
      <c r="G82" s="3">
        <v>4298.6803</v>
      </c>
      <c r="I82" t="str">
        <f>DataRaw!C76</f>
        <v>Franklin</v>
      </c>
      <c r="J82" t="b">
        <f t="shared" si="1"/>
        <v>0</v>
      </c>
    </row>
    <row r="83" spans="1:10" ht="12.75">
      <c r="A83" t="s">
        <v>371</v>
      </c>
      <c r="B83" t="s">
        <v>97</v>
      </c>
      <c r="D83" s="3">
        <v>980</v>
      </c>
      <c r="E83" s="3">
        <v>1158113.4855999993</v>
      </c>
      <c r="F83" s="3">
        <v>82</v>
      </c>
      <c r="G83" s="3">
        <v>24328.744500000008</v>
      </c>
      <c r="I83" t="str">
        <f>DataRaw!C77</f>
        <v>Georgia</v>
      </c>
      <c r="J83" t="b">
        <f t="shared" si="1"/>
        <v>0</v>
      </c>
    </row>
    <row r="84" spans="1:10" ht="12.75">
      <c r="A84" t="s">
        <v>550</v>
      </c>
      <c r="B84" t="s">
        <v>541</v>
      </c>
      <c r="D84" s="3" t="s">
        <v>532</v>
      </c>
      <c r="E84" s="3">
        <v>0</v>
      </c>
      <c r="F84" s="3">
        <v>0</v>
      </c>
      <c r="G84" s="3">
        <v>0</v>
      </c>
      <c r="I84" t="str">
        <f>DataRaw!C258</f>
        <v>Glastenbury             </v>
      </c>
      <c r="J84" t="b">
        <f t="shared" si="1"/>
        <v>0</v>
      </c>
    </row>
    <row r="85" spans="1:10" ht="12.75">
      <c r="A85" t="s">
        <v>420</v>
      </c>
      <c r="B85" t="s">
        <v>145</v>
      </c>
      <c r="D85" s="3">
        <v>262</v>
      </c>
      <c r="E85" s="3">
        <v>218816.47800000006</v>
      </c>
      <c r="F85" s="3">
        <v>82</v>
      </c>
      <c r="G85" s="3">
        <v>29285.230800000005</v>
      </c>
      <c r="I85" t="str">
        <f>DataRaw!C78</f>
        <v>Glover</v>
      </c>
      <c r="J85" t="b">
        <f t="shared" si="1"/>
        <v>0</v>
      </c>
    </row>
    <row r="86" spans="1:10" ht="12.75">
      <c r="A86" t="s">
        <v>275</v>
      </c>
      <c r="B86" t="s">
        <v>6</v>
      </c>
      <c r="D86" s="3">
        <v>42</v>
      </c>
      <c r="E86" s="3">
        <v>41645.0721</v>
      </c>
      <c r="F86" s="3">
        <v>27</v>
      </c>
      <c r="G86" s="3">
        <v>18887.2561</v>
      </c>
      <c r="I86" t="str">
        <f>DataRaw!C79</f>
        <v>Goshen</v>
      </c>
      <c r="J86" t="b">
        <f t="shared" si="1"/>
        <v>0</v>
      </c>
    </row>
    <row r="87" spans="1:10" ht="12.75">
      <c r="A87" t="s">
        <v>487</v>
      </c>
      <c r="B87" t="s">
        <v>211</v>
      </c>
      <c r="D87" s="3">
        <v>152</v>
      </c>
      <c r="E87" s="3">
        <v>263190.3472000001</v>
      </c>
      <c r="F87" s="3">
        <v>64</v>
      </c>
      <c r="G87" s="3">
        <v>51068.71239999999</v>
      </c>
      <c r="I87" t="str">
        <f>DataRaw!C80</f>
        <v>Grafton</v>
      </c>
      <c r="J87" t="b">
        <f t="shared" si="1"/>
        <v>0</v>
      </c>
    </row>
    <row r="88" spans="1:10" ht="12.75">
      <c r="A88" t="s">
        <v>357</v>
      </c>
      <c r="B88" t="s">
        <v>84</v>
      </c>
      <c r="D88" s="3">
        <v>20</v>
      </c>
      <c r="E88" s="3">
        <v>9748.770799999998</v>
      </c>
      <c r="F88" s="3" t="s">
        <v>532</v>
      </c>
      <c r="G88" s="3">
        <v>0</v>
      </c>
      <c r="I88" t="str">
        <f>DataRaw!C81</f>
        <v>Granby</v>
      </c>
      <c r="J88" t="b">
        <f t="shared" si="1"/>
        <v>0</v>
      </c>
    </row>
    <row r="89" spans="1:10" ht="12.75">
      <c r="A89" t="s">
        <v>380</v>
      </c>
      <c r="B89" t="s">
        <v>106</v>
      </c>
      <c r="D89" s="3">
        <v>426</v>
      </c>
      <c r="E89" s="3">
        <v>724414.6739999994</v>
      </c>
      <c r="F89" s="3">
        <v>45</v>
      </c>
      <c r="G89" s="3">
        <v>13116.842000000004</v>
      </c>
      <c r="I89" t="str">
        <f>DataRaw!C82</f>
        <v>Grand Isle</v>
      </c>
      <c r="J89" t="b">
        <f t="shared" si="1"/>
        <v>0</v>
      </c>
    </row>
    <row r="90" spans="1:10" ht="12.75">
      <c r="A90" t="s">
        <v>276</v>
      </c>
      <c r="B90" t="s">
        <v>7</v>
      </c>
      <c r="D90" s="3">
        <v>67</v>
      </c>
      <c r="E90" s="3">
        <v>46271.5736</v>
      </c>
      <c r="F90" s="3">
        <v>16</v>
      </c>
      <c r="G90" s="3">
        <v>7939.0386</v>
      </c>
      <c r="I90" t="str">
        <f>DataRaw!C83</f>
        <v>Granville</v>
      </c>
      <c r="J90" t="b">
        <f t="shared" si="1"/>
        <v>0</v>
      </c>
    </row>
    <row r="91" spans="1:10" ht="12.75">
      <c r="A91" t="s">
        <v>421</v>
      </c>
      <c r="B91" t="s">
        <v>146</v>
      </c>
      <c r="D91" s="3">
        <v>182</v>
      </c>
      <c r="E91" s="3">
        <v>248966.9922000001</v>
      </c>
      <c r="F91" s="3">
        <v>80</v>
      </c>
      <c r="G91" s="3">
        <v>34707.444699999985</v>
      </c>
      <c r="I91" t="str">
        <f>DataRaw!C84</f>
        <v>Greensboro</v>
      </c>
      <c r="J91" t="b">
        <f t="shared" si="1"/>
        <v>0</v>
      </c>
    </row>
    <row r="92" spans="1:10" ht="12.75">
      <c r="A92" t="s">
        <v>316</v>
      </c>
      <c r="B92" t="s">
        <v>44</v>
      </c>
      <c r="D92" s="3">
        <v>214</v>
      </c>
      <c r="E92" s="3">
        <v>188831.08699999982</v>
      </c>
      <c r="F92" s="3">
        <v>55</v>
      </c>
      <c r="G92" s="3">
        <v>15178.55000000001</v>
      </c>
      <c r="I92" t="str">
        <f>DataRaw!C85</f>
        <v>Groton</v>
      </c>
      <c r="J92" t="b">
        <f t="shared" si="1"/>
        <v>0</v>
      </c>
    </row>
    <row r="93" spans="1:10" ht="12.75">
      <c r="A93" t="s">
        <v>358</v>
      </c>
      <c r="B93" t="s">
        <v>85</v>
      </c>
      <c r="D93" s="3">
        <v>71</v>
      </c>
      <c r="E93" s="3">
        <v>42185.125499999995</v>
      </c>
      <c r="F93" s="3">
        <v>19</v>
      </c>
      <c r="G93" s="3">
        <v>5098.4664999999995</v>
      </c>
      <c r="I93" t="str">
        <f>DataRaw!C86</f>
        <v>Guildhall</v>
      </c>
      <c r="J93" t="b">
        <f t="shared" si="1"/>
        <v>0</v>
      </c>
    </row>
    <row r="94" spans="1:10" ht="12.75">
      <c r="A94" t="s">
        <v>488</v>
      </c>
      <c r="B94" t="s">
        <v>212</v>
      </c>
      <c r="D94" s="3">
        <v>441</v>
      </c>
      <c r="E94" s="3">
        <v>661267.9552000002</v>
      </c>
      <c r="F94" s="3">
        <v>176</v>
      </c>
      <c r="G94" s="3">
        <v>96396.55279999999</v>
      </c>
      <c r="I94" t="str">
        <f>DataRaw!C87</f>
        <v>Guilford</v>
      </c>
      <c r="J94" t="b">
        <f t="shared" si="1"/>
        <v>0</v>
      </c>
    </row>
    <row r="95" spans="1:10" ht="12.75">
      <c r="A95" t="s">
        <v>489</v>
      </c>
      <c r="B95" t="s">
        <v>213</v>
      </c>
      <c r="D95" s="3">
        <v>204</v>
      </c>
      <c r="E95" s="3">
        <v>243769.24920000008</v>
      </c>
      <c r="F95" s="3">
        <v>108</v>
      </c>
      <c r="G95" s="3">
        <v>68597.5336</v>
      </c>
      <c r="I95" t="str">
        <f>DataRaw!C88</f>
        <v>Halifax</v>
      </c>
      <c r="J95" t="b">
        <f t="shared" si="1"/>
        <v>0</v>
      </c>
    </row>
    <row r="96" spans="1:10" ht="12.75">
      <c r="A96" t="s">
        <v>277</v>
      </c>
      <c r="B96" t="s">
        <v>8</v>
      </c>
      <c r="D96" s="3">
        <v>70</v>
      </c>
      <c r="E96" s="3">
        <v>56868.72999999998</v>
      </c>
      <c r="F96" s="3">
        <v>39</v>
      </c>
      <c r="G96" s="3">
        <v>28187.8808</v>
      </c>
      <c r="I96" t="str">
        <f>DataRaw!C89</f>
        <v>Hancock</v>
      </c>
      <c r="J96" t="b">
        <f t="shared" si="1"/>
        <v>0</v>
      </c>
    </row>
    <row r="97" spans="1:10" ht="12.75">
      <c r="A97" t="s">
        <v>317</v>
      </c>
      <c r="B97" t="s">
        <v>45</v>
      </c>
      <c r="D97" s="3">
        <v>581</v>
      </c>
      <c r="E97" s="3">
        <v>405259.4538000002</v>
      </c>
      <c r="F97" s="3">
        <v>312</v>
      </c>
      <c r="G97" s="3">
        <v>211782.27419999978</v>
      </c>
      <c r="I97" t="str">
        <f>DataRaw!C90</f>
        <v>Hardwick</v>
      </c>
      <c r="J97" t="b">
        <f t="shared" si="1"/>
        <v>0</v>
      </c>
    </row>
    <row r="98" spans="1:10" ht="12.75">
      <c r="A98" t="s">
        <v>511</v>
      </c>
      <c r="B98" t="s">
        <v>235</v>
      </c>
      <c r="D98" s="3">
        <v>1713</v>
      </c>
      <c r="E98" s="3">
        <v>2081551.4832000039</v>
      </c>
      <c r="F98" s="3">
        <v>650</v>
      </c>
      <c r="G98" s="3">
        <v>451997.53119999997</v>
      </c>
      <c r="I98" t="str">
        <f>DataRaw!C91</f>
        <v>Hartford</v>
      </c>
      <c r="J98" t="b">
        <f t="shared" si="1"/>
        <v>0</v>
      </c>
    </row>
    <row r="99" spans="1:10" ht="12.75">
      <c r="A99" t="s">
        <v>512</v>
      </c>
      <c r="B99" t="s">
        <v>236</v>
      </c>
      <c r="D99" s="3">
        <v>699</v>
      </c>
      <c r="E99" s="3">
        <v>1127182.4637999993</v>
      </c>
      <c r="F99" s="3">
        <v>206</v>
      </c>
      <c r="G99" s="3">
        <v>77654.58759999994</v>
      </c>
      <c r="I99" t="str">
        <f>DataRaw!C92</f>
        <v>Hartland</v>
      </c>
      <c r="J99" t="b">
        <f t="shared" si="1"/>
        <v>0</v>
      </c>
    </row>
    <row r="100" spans="1:10" ht="12.75">
      <c r="A100" t="s">
        <v>372</v>
      </c>
      <c r="B100" t="s">
        <v>98</v>
      </c>
      <c r="D100" s="3">
        <v>744</v>
      </c>
      <c r="E100" s="3">
        <v>632423.4096000002</v>
      </c>
      <c r="F100" s="3">
        <v>56</v>
      </c>
      <c r="G100" s="3">
        <v>10360.217599999998</v>
      </c>
      <c r="I100" t="str">
        <f>DataRaw!C93</f>
        <v>Highgate</v>
      </c>
      <c r="J100" t="b">
        <f t="shared" si="1"/>
        <v>0</v>
      </c>
    </row>
    <row r="101" spans="1:10" ht="12.75">
      <c r="A101" t="s">
        <v>336</v>
      </c>
      <c r="B101" t="s">
        <v>64</v>
      </c>
      <c r="D101" s="3">
        <v>845</v>
      </c>
      <c r="E101" s="3">
        <v>1104102.5637</v>
      </c>
      <c r="F101" s="3">
        <v>197</v>
      </c>
      <c r="G101" s="3">
        <v>84017.56850000004</v>
      </c>
      <c r="I101" t="str">
        <f>DataRaw!C94</f>
        <v>Hinesburg</v>
      </c>
      <c r="J101" t="b">
        <f t="shared" si="1"/>
        <v>0</v>
      </c>
    </row>
    <row r="102" spans="1:10" ht="12.75">
      <c r="A102" t="s">
        <v>422</v>
      </c>
      <c r="B102" t="s">
        <v>147</v>
      </c>
      <c r="D102" s="3">
        <v>150</v>
      </c>
      <c r="E102" s="3">
        <v>86959.10800000005</v>
      </c>
      <c r="F102" s="3">
        <v>53</v>
      </c>
      <c r="G102" s="3">
        <v>20312.352000000003</v>
      </c>
      <c r="I102" t="str">
        <f>DataRaw!C95</f>
        <v>Holland</v>
      </c>
      <c r="J102" t="b">
        <f t="shared" si="1"/>
        <v>0</v>
      </c>
    </row>
    <row r="103" spans="1:10" ht="12.75">
      <c r="A103" t="s">
        <v>441</v>
      </c>
      <c r="B103" t="s">
        <v>165</v>
      </c>
      <c r="D103" s="3">
        <v>171</v>
      </c>
      <c r="E103" s="3">
        <v>177103.48119999998</v>
      </c>
      <c r="F103" s="3">
        <v>73</v>
      </c>
      <c r="G103" s="3">
        <v>40808.7761</v>
      </c>
      <c r="I103" t="str">
        <f>DataRaw!C96</f>
        <v>Hubbardton</v>
      </c>
      <c r="J103" t="b">
        <f t="shared" si="1"/>
        <v>0</v>
      </c>
    </row>
    <row r="104" spans="1:10" ht="12.75">
      <c r="A104" t="s">
        <v>337</v>
      </c>
      <c r="B104" t="s">
        <v>65</v>
      </c>
      <c r="D104" s="3">
        <v>406</v>
      </c>
      <c r="E104" s="3">
        <v>533301.6544000006</v>
      </c>
      <c r="F104" s="3">
        <v>120</v>
      </c>
      <c r="G104" s="3">
        <v>62425.73600000002</v>
      </c>
      <c r="I104" t="str">
        <f>DataRaw!C97</f>
        <v>Huntington</v>
      </c>
      <c r="J104" t="b">
        <f t="shared" si="1"/>
        <v>0</v>
      </c>
    </row>
    <row r="105" spans="1:10" ht="12.75">
      <c r="A105" t="s">
        <v>389</v>
      </c>
      <c r="B105" t="s">
        <v>114</v>
      </c>
      <c r="D105" s="3">
        <v>662</v>
      </c>
      <c r="E105" s="3">
        <v>645651.3647999999</v>
      </c>
      <c r="F105" s="3">
        <v>265</v>
      </c>
      <c r="G105" s="3">
        <v>134212.64639999997</v>
      </c>
      <c r="I105" t="str">
        <f>DataRaw!C98</f>
        <v>Hyde Park</v>
      </c>
      <c r="J105" t="b">
        <f t="shared" si="1"/>
        <v>0</v>
      </c>
    </row>
    <row r="106" spans="1:10" ht="12.75">
      <c r="A106" t="s">
        <v>442</v>
      </c>
      <c r="B106" t="s">
        <v>166</v>
      </c>
      <c r="D106" s="3">
        <v>96</v>
      </c>
      <c r="E106" s="3">
        <v>108262.4904</v>
      </c>
      <c r="F106" s="3">
        <v>13</v>
      </c>
      <c r="G106" s="3">
        <v>4382.3128</v>
      </c>
      <c r="I106" t="str">
        <f>DataRaw!C99</f>
        <v>Ira</v>
      </c>
      <c r="J106" t="b">
        <f t="shared" si="1"/>
        <v>0</v>
      </c>
    </row>
    <row r="107" spans="1:10" ht="12.75">
      <c r="A107" t="s">
        <v>423</v>
      </c>
      <c r="B107" t="s">
        <v>148</v>
      </c>
      <c r="D107" s="3">
        <v>282</v>
      </c>
      <c r="E107" s="3">
        <v>217345.38</v>
      </c>
      <c r="F107" s="3">
        <v>49</v>
      </c>
      <c r="G107" s="3">
        <v>15454.635999999999</v>
      </c>
      <c r="I107" t="str">
        <f>DataRaw!C100</f>
        <v>Irasburg</v>
      </c>
      <c r="J107" t="b">
        <f t="shared" si="1"/>
        <v>0</v>
      </c>
    </row>
    <row r="108" spans="1:10" ht="12.75">
      <c r="A108" t="s">
        <v>381</v>
      </c>
      <c r="B108" t="s">
        <v>107</v>
      </c>
      <c r="D108" s="3">
        <v>135</v>
      </c>
      <c r="E108" s="3">
        <v>184143.2686</v>
      </c>
      <c r="F108" s="3">
        <v>35</v>
      </c>
      <c r="G108" s="3">
        <v>8377.907199999998</v>
      </c>
      <c r="I108" t="str">
        <f>DataRaw!C101</f>
        <v>Isle La Motte</v>
      </c>
      <c r="J108" t="b">
        <f t="shared" si="1"/>
        <v>0</v>
      </c>
    </row>
    <row r="109" spans="1:10" ht="12.75">
      <c r="A109" t="s">
        <v>490</v>
      </c>
      <c r="B109" t="s">
        <v>214</v>
      </c>
      <c r="D109" s="3">
        <v>215</v>
      </c>
      <c r="E109" s="3">
        <v>303676.5502</v>
      </c>
      <c r="F109" s="3">
        <v>70</v>
      </c>
      <c r="G109" s="3">
        <v>22395.5458</v>
      </c>
      <c r="I109" t="str">
        <f>DataRaw!C102</f>
        <v>Jamaica</v>
      </c>
      <c r="J109" t="b">
        <f t="shared" si="1"/>
        <v>0</v>
      </c>
    </row>
    <row r="110" spans="1:10" ht="12.75">
      <c r="A110" t="s">
        <v>424</v>
      </c>
      <c r="B110" t="s">
        <v>149</v>
      </c>
      <c r="D110" s="3">
        <v>105</v>
      </c>
      <c r="E110" s="3">
        <v>114951.33840000002</v>
      </c>
      <c r="F110" s="3">
        <v>22</v>
      </c>
      <c r="G110" s="3">
        <v>5937.5916</v>
      </c>
      <c r="I110" t="str">
        <f>DataRaw!C103</f>
        <v>Jay</v>
      </c>
      <c r="J110" t="b">
        <f t="shared" si="1"/>
        <v>0</v>
      </c>
    </row>
    <row r="111" spans="1:10" ht="12.75">
      <c r="A111" t="s">
        <v>338</v>
      </c>
      <c r="B111" t="s">
        <v>66</v>
      </c>
      <c r="D111" s="3">
        <v>659</v>
      </c>
      <c r="E111" s="3">
        <v>938538.0580000004</v>
      </c>
      <c r="F111" s="3">
        <v>129</v>
      </c>
      <c r="G111" s="3">
        <v>52098.5612</v>
      </c>
      <c r="I111" t="str">
        <f>DataRaw!C104</f>
        <v>Jericho</v>
      </c>
      <c r="J111" t="b">
        <f t="shared" si="1"/>
        <v>0</v>
      </c>
    </row>
    <row r="112" spans="1:10" ht="12.75">
      <c r="A112" t="s">
        <v>339</v>
      </c>
      <c r="B112" t="s">
        <v>67</v>
      </c>
      <c r="D112" s="3">
        <v>185</v>
      </c>
      <c r="E112" s="3">
        <v>274088.29150000017</v>
      </c>
      <c r="F112" s="3">
        <v>31</v>
      </c>
      <c r="G112" s="3">
        <v>15464.4382</v>
      </c>
      <c r="I112" t="str">
        <f>DataRaw!C254</f>
        <v>Jericho ID</v>
      </c>
      <c r="J112" t="b">
        <f t="shared" si="1"/>
        <v>0</v>
      </c>
    </row>
    <row r="113" spans="1:10" ht="12.75">
      <c r="A113" t="s">
        <v>390</v>
      </c>
      <c r="B113" t="s">
        <v>115</v>
      </c>
      <c r="D113" s="3">
        <v>458</v>
      </c>
      <c r="E113" s="3">
        <v>380911.7869999998</v>
      </c>
      <c r="F113" s="3">
        <v>192</v>
      </c>
      <c r="G113" s="3">
        <v>80363.27529999995</v>
      </c>
      <c r="I113" t="str">
        <f>DataRaw!C105</f>
        <v>Johnson</v>
      </c>
      <c r="J113" t="b">
        <f t="shared" si="1"/>
        <v>0</v>
      </c>
    </row>
    <row r="114" spans="1:10" ht="12.75">
      <c r="A114" t="s">
        <v>443</v>
      </c>
      <c r="B114" t="s">
        <v>167</v>
      </c>
      <c r="D114" s="3">
        <v>180</v>
      </c>
      <c r="E114" s="3">
        <v>427629.0136000003</v>
      </c>
      <c r="F114" s="3">
        <v>42</v>
      </c>
      <c r="G114" s="3">
        <v>18187.1808</v>
      </c>
      <c r="I114" t="str">
        <f>DataRaw!C186</f>
        <v>Killington</v>
      </c>
      <c r="J114" t="b">
        <f t="shared" si="1"/>
        <v>0</v>
      </c>
    </row>
    <row r="115" spans="1:10" ht="12.75">
      <c r="A115" t="s">
        <v>318</v>
      </c>
      <c r="B115" t="s">
        <v>46</v>
      </c>
      <c r="D115" s="3">
        <v>106</v>
      </c>
      <c r="E115" s="3">
        <v>118873.40799999998</v>
      </c>
      <c r="F115" s="3">
        <v>30</v>
      </c>
      <c r="G115" s="3">
        <v>10124.637400000001</v>
      </c>
      <c r="I115" t="str">
        <f>DataRaw!C106</f>
        <v>Kirby</v>
      </c>
      <c r="J115" t="b">
        <f t="shared" si="1"/>
        <v>0</v>
      </c>
    </row>
    <row r="116" spans="1:10" ht="12.75">
      <c r="A116" t="s">
        <v>296</v>
      </c>
      <c r="B116" t="s">
        <v>27</v>
      </c>
      <c r="D116" s="3">
        <v>29</v>
      </c>
      <c r="E116" s="3">
        <v>82280.25399999999</v>
      </c>
      <c r="F116" s="3">
        <v>8</v>
      </c>
      <c r="G116" s="3">
        <v>3542.4528</v>
      </c>
      <c r="I116" t="str">
        <f>DataRaw!C107</f>
        <v>Landgrove</v>
      </c>
      <c r="J116" t="b">
        <f t="shared" si="1"/>
        <v>0</v>
      </c>
    </row>
    <row r="117" spans="1:10" ht="12.75">
      <c r="A117" t="s">
        <v>278</v>
      </c>
      <c r="B117" t="s">
        <v>9</v>
      </c>
      <c r="D117" s="3">
        <v>256</v>
      </c>
      <c r="E117" s="3">
        <v>332760.1782</v>
      </c>
      <c r="F117" s="3">
        <v>42</v>
      </c>
      <c r="G117" s="3">
        <v>10818.677999999998</v>
      </c>
      <c r="I117" t="str">
        <f>DataRaw!C108</f>
        <v>Leicester</v>
      </c>
      <c r="J117" t="b">
        <f t="shared" si="1"/>
        <v>0</v>
      </c>
    </row>
    <row r="118" spans="1:10" ht="12.75">
      <c r="A118" t="s">
        <v>359</v>
      </c>
      <c r="B118" t="s">
        <v>86</v>
      </c>
      <c r="D118" s="3">
        <v>30</v>
      </c>
      <c r="E118" s="3">
        <v>19030.166</v>
      </c>
      <c r="F118" s="3" t="s">
        <v>532</v>
      </c>
      <c r="G118" s="3">
        <v>0</v>
      </c>
      <c r="I118" t="str">
        <f>DataRaw!C109</f>
        <v>Lemington</v>
      </c>
      <c r="J118" t="b">
        <f t="shared" si="1"/>
        <v>0</v>
      </c>
    </row>
    <row r="119" spans="1:10" ht="12.75">
      <c r="A119" t="s">
        <v>279</v>
      </c>
      <c r="B119" t="s">
        <v>10</v>
      </c>
      <c r="D119" s="3">
        <v>294</v>
      </c>
      <c r="E119" s="3">
        <v>473269.2235000003</v>
      </c>
      <c r="F119" s="3">
        <v>130</v>
      </c>
      <c r="G119" s="3">
        <v>97219.15530000001</v>
      </c>
      <c r="I119" t="str">
        <f>DataRaw!C110</f>
        <v>Lincoln</v>
      </c>
      <c r="J119" t="b">
        <f t="shared" si="1"/>
        <v>0</v>
      </c>
    </row>
    <row r="120" spans="1:10" ht="12.75">
      <c r="A120" t="s">
        <v>491</v>
      </c>
      <c r="B120" t="s">
        <v>215</v>
      </c>
      <c r="D120" s="3">
        <v>340</v>
      </c>
      <c r="E120" s="3">
        <v>521164.14399999985</v>
      </c>
      <c r="F120" s="3">
        <v>63</v>
      </c>
      <c r="G120" s="3">
        <v>13448.275999999998</v>
      </c>
      <c r="I120" t="str">
        <f>DataRaw!C111</f>
        <v>Londonderry</v>
      </c>
      <c r="J120" t="b">
        <f t="shared" si="1"/>
        <v>0</v>
      </c>
    </row>
    <row r="121" spans="1:10" ht="12.75">
      <c r="A121" t="s">
        <v>425</v>
      </c>
      <c r="B121" t="s">
        <v>150</v>
      </c>
      <c r="D121" s="3">
        <v>193</v>
      </c>
      <c r="E121" s="3">
        <v>140200.20769999994</v>
      </c>
      <c r="F121" s="3">
        <v>57</v>
      </c>
      <c r="G121" s="3">
        <v>18948.497800000005</v>
      </c>
      <c r="I121" t="str">
        <f>DataRaw!C112</f>
        <v>Lowell</v>
      </c>
      <c r="J121" t="b">
        <f t="shared" si="1"/>
        <v>0</v>
      </c>
    </row>
    <row r="122" spans="1:10" ht="12.75">
      <c r="A122" t="s">
        <v>513</v>
      </c>
      <c r="B122" t="s">
        <v>237</v>
      </c>
      <c r="D122" s="3">
        <v>396</v>
      </c>
      <c r="E122" s="3">
        <v>772688.3043999999</v>
      </c>
      <c r="F122" s="3">
        <v>113</v>
      </c>
      <c r="G122" s="3">
        <v>39439.795599999976</v>
      </c>
      <c r="I122" t="str">
        <f>DataRaw!C113</f>
        <v>Ludlow</v>
      </c>
      <c r="J122" t="b">
        <f t="shared" si="1"/>
        <v>0</v>
      </c>
    </row>
    <row r="123" spans="1:10" ht="12.75">
      <c r="A123" t="s">
        <v>360</v>
      </c>
      <c r="B123" t="s">
        <v>87</v>
      </c>
      <c r="D123" s="3">
        <v>285</v>
      </c>
      <c r="E123" s="3">
        <v>137581.87149999995</v>
      </c>
      <c r="F123" s="3">
        <v>126</v>
      </c>
      <c r="G123" s="3">
        <v>43681.29309999998</v>
      </c>
      <c r="I123" t="str">
        <f>DataRaw!C114</f>
        <v>Lunenburg</v>
      </c>
      <c r="J123" t="b">
        <f t="shared" si="1"/>
        <v>0</v>
      </c>
    </row>
    <row r="124" spans="1:10" ht="12.75">
      <c r="A124" t="s">
        <v>319</v>
      </c>
      <c r="B124" t="s">
        <v>47</v>
      </c>
      <c r="D124" s="3">
        <v>950</v>
      </c>
      <c r="E124" s="3">
        <v>702609.0749000005</v>
      </c>
      <c r="F124" s="3">
        <v>329</v>
      </c>
      <c r="G124" s="3">
        <v>140348.33600000004</v>
      </c>
      <c r="I124" t="str">
        <f>DataRaw!C115</f>
        <v>Lyndon</v>
      </c>
      <c r="J124" t="b">
        <f t="shared" si="1"/>
        <v>0</v>
      </c>
    </row>
    <row r="125" spans="1:10" ht="12.75">
      <c r="A125" t="s">
        <v>361</v>
      </c>
      <c r="B125" t="s">
        <v>88</v>
      </c>
      <c r="D125" s="3">
        <v>55</v>
      </c>
      <c r="E125" s="3">
        <v>75278.9412</v>
      </c>
      <c r="F125" s="3">
        <v>7</v>
      </c>
      <c r="G125" s="3">
        <v>1461.0440999999998</v>
      </c>
      <c r="I125" t="str">
        <f>DataRaw!C116</f>
        <v>Maidstone</v>
      </c>
      <c r="J125" t="b">
        <f t="shared" si="1"/>
        <v>0</v>
      </c>
    </row>
    <row r="126" spans="1:10" ht="12.75">
      <c r="A126" t="s">
        <v>297</v>
      </c>
      <c r="B126" t="s">
        <v>28</v>
      </c>
      <c r="D126" s="3">
        <v>697</v>
      </c>
      <c r="E126" s="3">
        <v>1684619.9921999988</v>
      </c>
      <c r="F126" s="3">
        <v>156</v>
      </c>
      <c r="G126" s="3">
        <v>53131.949000000015</v>
      </c>
      <c r="I126" t="str">
        <f>DataRaw!C117</f>
        <v>Manchester</v>
      </c>
      <c r="J126" t="b">
        <f t="shared" si="1"/>
        <v>0</v>
      </c>
    </row>
    <row r="127" spans="1:10" ht="12.75">
      <c r="A127" t="s">
        <v>492</v>
      </c>
      <c r="B127" t="s">
        <v>216</v>
      </c>
      <c r="D127" s="3">
        <v>199</v>
      </c>
      <c r="E127" s="3">
        <v>302816.30759999994</v>
      </c>
      <c r="F127" s="3">
        <v>44</v>
      </c>
      <c r="G127" s="3">
        <v>13905.918099999997</v>
      </c>
      <c r="I127" t="str">
        <f>DataRaw!C118</f>
        <v>Marlboro</v>
      </c>
      <c r="J127" t="b">
        <f t="shared" si="1"/>
        <v>0</v>
      </c>
    </row>
    <row r="128" spans="1:10" ht="12.75">
      <c r="A128" t="s">
        <v>470</v>
      </c>
      <c r="B128" t="s">
        <v>194</v>
      </c>
      <c r="D128" s="3">
        <v>332</v>
      </c>
      <c r="E128" s="3">
        <v>335566.44180000003</v>
      </c>
      <c r="F128" s="3">
        <v>107</v>
      </c>
      <c r="G128" s="3">
        <v>41682.50599999998</v>
      </c>
      <c r="I128" t="str">
        <f>DataRaw!C119</f>
        <v>Marshfield</v>
      </c>
      <c r="J128" t="b">
        <f t="shared" si="1"/>
        <v>0</v>
      </c>
    </row>
    <row r="129" spans="1:10" ht="12.75">
      <c r="A129" t="s">
        <v>444</v>
      </c>
      <c r="B129" t="s">
        <v>168</v>
      </c>
      <c r="D129" s="3">
        <v>203</v>
      </c>
      <c r="E129" s="3">
        <v>258921.51989999996</v>
      </c>
      <c r="F129" s="3">
        <v>45</v>
      </c>
      <c r="G129" s="3">
        <v>25411.72260000001</v>
      </c>
      <c r="I129" t="str">
        <f>DataRaw!C120</f>
        <v>Mendon</v>
      </c>
      <c r="J129" t="b">
        <f t="shared" si="1"/>
        <v>0</v>
      </c>
    </row>
    <row r="130" spans="1:10" ht="12.75">
      <c r="A130" t="s">
        <v>280</v>
      </c>
      <c r="B130" t="s">
        <v>11</v>
      </c>
      <c r="D130" s="3">
        <v>1025</v>
      </c>
      <c r="E130" s="3">
        <v>1550550.9890000015</v>
      </c>
      <c r="F130" s="3">
        <v>389</v>
      </c>
      <c r="G130" s="3">
        <v>341238.1562000002</v>
      </c>
      <c r="I130" t="str">
        <f>DataRaw!C121</f>
        <v>Middlebury</v>
      </c>
      <c r="J130" t="b">
        <f t="shared" si="1"/>
        <v>0</v>
      </c>
    </row>
    <row r="131" spans="1:10" ht="12.75">
      <c r="A131" t="s">
        <v>471</v>
      </c>
      <c r="B131" t="s">
        <v>195</v>
      </c>
      <c r="D131" s="3">
        <v>355</v>
      </c>
      <c r="E131" s="3">
        <v>459048.2975999997</v>
      </c>
      <c r="F131" s="3">
        <v>88</v>
      </c>
      <c r="G131" s="3">
        <v>32039.092000000004</v>
      </c>
      <c r="I131" t="str">
        <f>DataRaw!C122</f>
        <v>Middlesex</v>
      </c>
      <c r="J131" t="b">
        <f t="shared" si="1"/>
        <v>0</v>
      </c>
    </row>
    <row r="132" spans="1:10" ht="12.75">
      <c r="A132" t="s">
        <v>445</v>
      </c>
      <c r="B132" t="s">
        <v>169</v>
      </c>
      <c r="D132" s="3">
        <v>200</v>
      </c>
      <c r="E132" s="3">
        <v>313093.8955999999</v>
      </c>
      <c r="F132" s="3">
        <v>86</v>
      </c>
      <c r="G132" s="3">
        <v>46896.967800000006</v>
      </c>
      <c r="I132" t="str">
        <f>DataRaw!C123</f>
        <v>Middletown Springs</v>
      </c>
      <c r="J132" t="b">
        <f t="shared" si="1"/>
        <v>0</v>
      </c>
    </row>
    <row r="133" spans="1:10" ht="12.75">
      <c r="A133" t="s">
        <v>340</v>
      </c>
      <c r="B133" t="s">
        <v>68</v>
      </c>
      <c r="D133" s="3">
        <v>2206</v>
      </c>
      <c r="E133" s="3">
        <v>2576781.2862000028</v>
      </c>
      <c r="F133" s="3">
        <v>420</v>
      </c>
      <c r="G133" s="3">
        <v>168867.2382</v>
      </c>
      <c r="I133" t="str">
        <f>DataRaw!C124</f>
        <v>Milton</v>
      </c>
      <c r="J133" t="b">
        <f aca="true" t="shared" si="2" ref="J133:J196">I137=B133</f>
        <v>0</v>
      </c>
    </row>
    <row r="134" spans="1:10" ht="12.75">
      <c r="A134" t="s">
        <v>281</v>
      </c>
      <c r="B134" t="s">
        <v>12</v>
      </c>
      <c r="D134" s="3">
        <v>409</v>
      </c>
      <c r="E134" s="3">
        <v>583276.6715000004</v>
      </c>
      <c r="F134" s="3">
        <v>73</v>
      </c>
      <c r="G134" s="3">
        <v>22185.277499999993</v>
      </c>
      <c r="I134" t="str">
        <f>DataRaw!C125</f>
        <v>Monkton</v>
      </c>
      <c r="J134" t="b">
        <f t="shared" si="2"/>
        <v>0</v>
      </c>
    </row>
    <row r="135" spans="1:10" ht="12.75">
      <c r="A135" t="s">
        <v>373</v>
      </c>
      <c r="B135" t="s">
        <v>99</v>
      </c>
      <c r="D135" s="3">
        <v>286</v>
      </c>
      <c r="E135" s="3">
        <v>254163.59159999999</v>
      </c>
      <c r="F135" s="3">
        <v>55</v>
      </c>
      <c r="G135" s="3">
        <v>14301.5566</v>
      </c>
      <c r="I135" t="str">
        <f>DataRaw!C126</f>
        <v>Montgomery</v>
      </c>
      <c r="J135" t="b">
        <f t="shared" si="2"/>
        <v>0</v>
      </c>
    </row>
    <row r="136" spans="1:10" ht="12.75">
      <c r="A136" t="s">
        <v>472</v>
      </c>
      <c r="B136" t="s">
        <v>196</v>
      </c>
      <c r="D136" s="3">
        <v>1230</v>
      </c>
      <c r="E136" s="3">
        <v>1398512.8956000025</v>
      </c>
      <c r="F136" s="3">
        <v>502</v>
      </c>
      <c r="G136" s="3">
        <v>565894.3408</v>
      </c>
      <c r="I136" t="str">
        <f>DataRaw!C127</f>
        <v>Montpelier</v>
      </c>
      <c r="J136" t="b">
        <f t="shared" si="2"/>
        <v>0</v>
      </c>
    </row>
    <row r="137" spans="1:10" ht="12.75">
      <c r="A137" t="s">
        <v>473</v>
      </c>
      <c r="B137" t="s">
        <v>197</v>
      </c>
      <c r="D137" s="3">
        <v>322</v>
      </c>
      <c r="E137" s="3">
        <v>489856.4140000001</v>
      </c>
      <c r="F137" s="3">
        <v>36</v>
      </c>
      <c r="G137" s="3">
        <v>8671.351999999999</v>
      </c>
      <c r="I137" t="str">
        <f>DataRaw!C128</f>
        <v>Moretown</v>
      </c>
      <c r="J137" t="b">
        <f t="shared" si="2"/>
        <v>0</v>
      </c>
    </row>
    <row r="138" spans="1:10" ht="12.75">
      <c r="A138" t="s">
        <v>426</v>
      </c>
      <c r="B138" t="s">
        <v>151</v>
      </c>
      <c r="D138" s="3">
        <v>172</v>
      </c>
      <c r="E138" s="3">
        <v>221010.60300000003</v>
      </c>
      <c r="F138" s="3">
        <v>35</v>
      </c>
      <c r="G138" s="3">
        <v>10526.8368</v>
      </c>
      <c r="I138" t="str">
        <f>DataRaw!C129</f>
        <v>Morgan</v>
      </c>
      <c r="J138" t="b">
        <f t="shared" si="2"/>
        <v>0</v>
      </c>
    </row>
    <row r="139" spans="1:10" ht="12.75">
      <c r="A139" t="s">
        <v>391</v>
      </c>
      <c r="B139" t="s">
        <v>116</v>
      </c>
      <c r="D139" s="3">
        <v>962</v>
      </c>
      <c r="E139" s="3">
        <v>1163592.807999999</v>
      </c>
      <c r="F139" s="3">
        <v>421</v>
      </c>
      <c r="G139" s="3">
        <v>277422.7676</v>
      </c>
      <c r="I139" t="str">
        <f>DataRaw!C130</f>
        <v>Morristown</v>
      </c>
      <c r="J139" t="b">
        <f t="shared" si="2"/>
        <v>0</v>
      </c>
    </row>
    <row r="140" spans="1:10" ht="12.75">
      <c r="A140" t="s">
        <v>446</v>
      </c>
      <c r="B140" t="s">
        <v>170</v>
      </c>
      <c r="D140" s="3">
        <v>309</v>
      </c>
      <c r="E140" s="3">
        <v>546742.8908</v>
      </c>
      <c r="F140" s="3">
        <v>93</v>
      </c>
      <c r="G140" s="3">
        <v>29169.208400000007</v>
      </c>
      <c r="I140" t="str">
        <f>DataRaw!C131</f>
        <v>Mt. Holly</v>
      </c>
      <c r="J140" t="b">
        <f t="shared" si="2"/>
        <v>0</v>
      </c>
    </row>
    <row r="141" spans="1:10" ht="12.75">
      <c r="A141" t="s">
        <v>447</v>
      </c>
      <c r="B141" t="s">
        <v>171</v>
      </c>
      <c r="D141" s="3">
        <v>45</v>
      </c>
      <c r="E141" s="3">
        <v>51922.36030000002</v>
      </c>
      <c r="F141" s="3" t="s">
        <v>532</v>
      </c>
      <c r="G141" s="3">
        <v>0</v>
      </c>
      <c r="I141" t="str">
        <f>DataRaw!C132</f>
        <v>Mt. Tabor</v>
      </c>
      <c r="J141" t="b">
        <f t="shared" si="2"/>
        <v>0</v>
      </c>
    </row>
    <row r="142" spans="1:10" ht="12.75">
      <c r="A142" t="s">
        <v>298</v>
      </c>
      <c r="B142" t="s">
        <v>29</v>
      </c>
      <c r="D142" s="3">
        <v>134</v>
      </c>
      <c r="E142" s="3">
        <v>118708.92540000002</v>
      </c>
      <c r="F142" s="3">
        <v>57</v>
      </c>
      <c r="G142" s="3">
        <v>40785.3682</v>
      </c>
      <c r="I142" t="str">
        <f>DataRaw!C139</f>
        <v>N. Bennington ID</v>
      </c>
      <c r="J142" t="b">
        <f t="shared" si="2"/>
        <v>0</v>
      </c>
    </row>
    <row r="143" spans="1:10" ht="12.75">
      <c r="A143" t="s">
        <v>282</v>
      </c>
      <c r="B143" t="s">
        <v>13</v>
      </c>
      <c r="D143" s="3">
        <v>373</v>
      </c>
      <c r="E143" s="3">
        <v>569313.3872000005</v>
      </c>
      <c r="F143" s="3">
        <v>117</v>
      </c>
      <c r="G143" s="3">
        <v>52820.80439999997</v>
      </c>
      <c r="I143" t="str">
        <f>DataRaw!C136</f>
        <v>New Haven</v>
      </c>
      <c r="J143" t="b">
        <f t="shared" si="2"/>
        <v>0</v>
      </c>
    </row>
    <row r="144" spans="1:10" ht="12.75">
      <c r="A144" t="s">
        <v>320</v>
      </c>
      <c r="B144" t="s">
        <v>48</v>
      </c>
      <c r="D144" s="3">
        <v>150</v>
      </c>
      <c r="E144" s="3">
        <v>143826.39900000003</v>
      </c>
      <c r="F144" s="3">
        <v>56</v>
      </c>
      <c r="G144" s="3">
        <v>17568.766499999998</v>
      </c>
      <c r="I144" t="str">
        <f>DataRaw!C133</f>
        <v>Newark</v>
      </c>
      <c r="J144" t="b">
        <f t="shared" si="2"/>
        <v>0</v>
      </c>
    </row>
    <row r="145" spans="1:10" ht="12.75">
      <c r="A145" t="s">
        <v>401</v>
      </c>
      <c r="B145" t="s">
        <v>126</v>
      </c>
      <c r="D145" s="3">
        <v>404</v>
      </c>
      <c r="E145" s="3">
        <v>401612.5390000001</v>
      </c>
      <c r="F145" s="3">
        <v>130</v>
      </c>
      <c r="G145" s="3">
        <v>53039.56000000001</v>
      </c>
      <c r="I145" t="str">
        <f>DataRaw!C134</f>
        <v>Newbury</v>
      </c>
      <c r="J145" t="b">
        <f t="shared" si="2"/>
        <v>0</v>
      </c>
    </row>
    <row r="146" spans="1:10" ht="12.75">
      <c r="A146" t="s">
        <v>493</v>
      </c>
      <c r="B146" t="s">
        <v>217</v>
      </c>
      <c r="D146" s="3">
        <v>420</v>
      </c>
      <c r="E146" s="3">
        <v>622710.4234999998</v>
      </c>
      <c r="F146" s="3">
        <v>130</v>
      </c>
      <c r="G146" s="3">
        <v>48984.92899999998</v>
      </c>
      <c r="I146" t="str">
        <f>DataRaw!C135</f>
        <v>Newfane</v>
      </c>
      <c r="J146" t="b">
        <f t="shared" si="2"/>
        <v>0</v>
      </c>
    </row>
    <row r="147" spans="1:10" ht="12.75">
      <c r="A147" t="s">
        <v>427</v>
      </c>
      <c r="B147" t="s">
        <v>152</v>
      </c>
      <c r="D147" s="3">
        <v>626</v>
      </c>
      <c r="E147" s="3">
        <v>399828.03620000003</v>
      </c>
      <c r="F147" s="3">
        <v>332</v>
      </c>
      <c r="G147" s="3">
        <v>229391.12459999992</v>
      </c>
      <c r="I147" t="str">
        <f>DataRaw!C137</f>
        <v>Newport City</v>
      </c>
      <c r="J147" t="b">
        <f t="shared" si="2"/>
        <v>0</v>
      </c>
    </row>
    <row r="148" spans="1:10" ht="12.75">
      <c r="A148" t="s">
        <v>428</v>
      </c>
      <c r="B148" t="s">
        <v>153</v>
      </c>
      <c r="D148" s="3">
        <v>375</v>
      </c>
      <c r="E148" s="3">
        <v>431064.0699999996</v>
      </c>
      <c r="F148" s="3">
        <v>116</v>
      </c>
      <c r="G148" s="3">
        <v>37355.3825</v>
      </c>
      <c r="I148" t="str">
        <f>DataRaw!C138</f>
        <v>Newport Town</v>
      </c>
      <c r="J148" t="b">
        <f t="shared" si="2"/>
        <v>0</v>
      </c>
    </row>
    <row r="149" spans="1:10" ht="12.75">
      <c r="A149" t="s">
        <v>382</v>
      </c>
      <c r="B149" t="s">
        <v>108</v>
      </c>
      <c r="D149" s="3">
        <v>215</v>
      </c>
      <c r="E149" s="3">
        <v>415277.71159999986</v>
      </c>
      <c r="F149" s="3">
        <v>28</v>
      </c>
      <c r="G149" s="3">
        <v>7731.0665</v>
      </c>
      <c r="I149" t="str">
        <f>DataRaw!C141</f>
        <v>North Hero</v>
      </c>
      <c r="J149" t="b">
        <f t="shared" si="2"/>
        <v>0</v>
      </c>
    </row>
    <row r="150" spans="1:10" ht="12.75">
      <c r="A150" t="s">
        <v>474</v>
      </c>
      <c r="B150" t="s">
        <v>198</v>
      </c>
      <c r="D150" s="3">
        <v>645</v>
      </c>
      <c r="E150" s="3">
        <v>495849.10499999963</v>
      </c>
      <c r="F150" s="3">
        <v>290</v>
      </c>
      <c r="G150" s="3">
        <v>182268.24979999993</v>
      </c>
      <c r="I150" t="str">
        <f>DataRaw!C140</f>
        <v>Northfield</v>
      </c>
      <c r="J150" t="b">
        <f t="shared" si="2"/>
        <v>0</v>
      </c>
    </row>
    <row r="151" spans="1:10" ht="12.75">
      <c r="A151" t="s">
        <v>362</v>
      </c>
      <c r="B151" t="s">
        <v>89</v>
      </c>
      <c r="D151" s="3">
        <v>50</v>
      </c>
      <c r="E151" s="3">
        <v>30563.114999999998</v>
      </c>
      <c r="F151" s="3">
        <v>7</v>
      </c>
      <c r="G151" s="3">
        <v>2304.9716</v>
      </c>
      <c r="I151" t="str">
        <f>DataRaw!C142</f>
        <v>Norton</v>
      </c>
      <c r="J151" t="b">
        <f t="shared" si="2"/>
        <v>0</v>
      </c>
    </row>
    <row r="152" spans="1:10" ht="12.75">
      <c r="A152" t="s">
        <v>514</v>
      </c>
      <c r="B152" t="s">
        <v>238</v>
      </c>
      <c r="D152" s="3">
        <v>384</v>
      </c>
      <c r="E152" s="3">
        <v>1255740.9980999995</v>
      </c>
      <c r="F152" s="3">
        <v>125</v>
      </c>
      <c r="G152" s="3">
        <v>102342.27479999997</v>
      </c>
      <c r="I152" t="str">
        <f>DataRaw!C143</f>
        <v>Norwich</v>
      </c>
      <c r="J152" t="b">
        <f t="shared" si="2"/>
        <v>0</v>
      </c>
    </row>
    <row r="153" spans="1:10" ht="12.75">
      <c r="A153" t="s">
        <v>402</v>
      </c>
      <c r="B153" t="s">
        <v>127</v>
      </c>
      <c r="D153" s="3">
        <v>276</v>
      </c>
      <c r="E153" s="3">
        <v>252842.49289999992</v>
      </c>
      <c r="F153" s="3">
        <v>84</v>
      </c>
      <c r="G153" s="3">
        <v>25454.222</v>
      </c>
      <c r="I153" t="str">
        <f>DataRaw!C144</f>
        <v>Orange</v>
      </c>
      <c r="J153" t="b">
        <f t="shared" si="2"/>
        <v>0</v>
      </c>
    </row>
    <row r="154" spans="1:10" ht="12.75">
      <c r="A154" t="s">
        <v>429</v>
      </c>
      <c r="B154" t="s">
        <v>154</v>
      </c>
      <c r="D154" s="3">
        <v>140</v>
      </c>
      <c r="E154" s="3">
        <v>63477.61259999999</v>
      </c>
      <c r="F154" s="3">
        <v>88</v>
      </c>
      <c r="G154" s="3">
        <v>55232.2445</v>
      </c>
      <c r="I154" t="str">
        <f>DataRaw!C145</f>
        <v>Orleans</v>
      </c>
      <c r="J154" t="b">
        <f t="shared" si="2"/>
        <v>0</v>
      </c>
    </row>
    <row r="155" spans="1:10" ht="12.75">
      <c r="A155" t="s">
        <v>283</v>
      </c>
      <c r="B155" t="s">
        <v>14</v>
      </c>
      <c r="D155" s="3">
        <v>299</v>
      </c>
      <c r="E155" s="3">
        <v>339963.5139999999</v>
      </c>
      <c r="F155" s="3">
        <v>106</v>
      </c>
      <c r="G155" s="3">
        <v>49292.43000000001</v>
      </c>
      <c r="I155" t="str">
        <f>DataRaw!C146</f>
        <v>Orwell</v>
      </c>
      <c r="J155" t="b">
        <f t="shared" si="2"/>
        <v>0</v>
      </c>
    </row>
    <row r="156" spans="1:10" ht="12.75">
      <c r="A156" t="s">
        <v>284</v>
      </c>
      <c r="B156" t="s">
        <v>15</v>
      </c>
      <c r="D156" s="3">
        <v>143</v>
      </c>
      <c r="E156" s="3">
        <v>223698.92500000005</v>
      </c>
      <c r="F156" s="3">
        <v>51</v>
      </c>
      <c r="G156" s="3">
        <v>34895.149999999994</v>
      </c>
      <c r="I156" t="str">
        <f>DataRaw!C147</f>
        <v>Panton</v>
      </c>
      <c r="J156" t="b">
        <f t="shared" si="2"/>
        <v>0</v>
      </c>
    </row>
    <row r="157" spans="1:10" ht="12.75">
      <c r="A157" t="s">
        <v>448</v>
      </c>
      <c r="B157" t="s">
        <v>172</v>
      </c>
      <c r="D157" s="3">
        <v>292</v>
      </c>
      <c r="E157" s="3">
        <v>397359.12299999985</v>
      </c>
      <c r="F157" s="3">
        <v>83</v>
      </c>
      <c r="G157" s="3">
        <v>28476.57379999999</v>
      </c>
      <c r="I157" t="str">
        <f>DataRaw!C148</f>
        <v>Pawlet</v>
      </c>
      <c r="J157" t="b">
        <f t="shared" si="2"/>
        <v>0</v>
      </c>
    </row>
    <row r="158" spans="1:10" ht="12.75">
      <c r="A158" t="s">
        <v>321</v>
      </c>
      <c r="B158" t="s">
        <v>49</v>
      </c>
      <c r="D158" s="3">
        <v>172</v>
      </c>
      <c r="E158" s="3">
        <v>246576.951</v>
      </c>
      <c r="F158" s="3">
        <v>47</v>
      </c>
      <c r="G158" s="3">
        <v>15864.5288</v>
      </c>
      <c r="I158" t="str">
        <f>DataRaw!C149</f>
        <v>Peacham</v>
      </c>
      <c r="J158" t="b">
        <f t="shared" si="2"/>
        <v>0</v>
      </c>
    </row>
    <row r="159" spans="1:10" ht="12.75">
      <c r="A159" t="s">
        <v>299</v>
      </c>
      <c r="B159" t="s">
        <v>30</v>
      </c>
      <c r="D159" s="3">
        <v>81</v>
      </c>
      <c r="E159" s="3">
        <v>190706.30749999997</v>
      </c>
      <c r="F159" s="3">
        <v>23</v>
      </c>
      <c r="G159" s="3">
        <v>5378.525</v>
      </c>
      <c r="I159" t="str">
        <f>DataRaw!C150</f>
        <v>Peru</v>
      </c>
      <c r="J159" t="b">
        <f t="shared" si="2"/>
        <v>0</v>
      </c>
    </row>
    <row r="160" spans="1:10" ht="12.75">
      <c r="A160" t="s">
        <v>449</v>
      </c>
      <c r="B160" t="s">
        <v>173</v>
      </c>
      <c r="D160" s="3">
        <v>108</v>
      </c>
      <c r="E160" s="3">
        <v>179834.04150000005</v>
      </c>
      <c r="F160" s="3">
        <v>47</v>
      </c>
      <c r="G160" s="3">
        <v>30315.6861</v>
      </c>
      <c r="I160" t="str">
        <f>DataRaw!C151</f>
        <v>Pittsfield</v>
      </c>
      <c r="J160" t="b">
        <f t="shared" si="2"/>
        <v>0</v>
      </c>
    </row>
    <row r="161" spans="1:10" ht="12.75">
      <c r="A161" t="s">
        <v>450</v>
      </c>
      <c r="B161" t="s">
        <v>174</v>
      </c>
      <c r="D161" s="3">
        <v>612</v>
      </c>
      <c r="E161" s="3">
        <v>674243.0736999995</v>
      </c>
      <c r="F161" s="3">
        <v>184</v>
      </c>
      <c r="G161" s="3">
        <v>74612.0937</v>
      </c>
      <c r="I161" t="str">
        <f>DataRaw!C152</f>
        <v>Pittsford</v>
      </c>
      <c r="J161" t="b">
        <f t="shared" si="2"/>
        <v>0</v>
      </c>
    </row>
    <row r="162" spans="1:10" ht="12.75">
      <c r="A162" t="s">
        <v>475</v>
      </c>
      <c r="B162" t="s">
        <v>199</v>
      </c>
      <c r="D162" s="3">
        <v>243</v>
      </c>
      <c r="E162" s="3">
        <v>259271.52740000002</v>
      </c>
      <c r="F162" s="3">
        <v>103</v>
      </c>
      <c r="G162" s="3">
        <v>57570.152</v>
      </c>
      <c r="I162" t="str">
        <f>DataRaw!C153</f>
        <v>Plainfield</v>
      </c>
      <c r="J162" t="b">
        <f t="shared" si="2"/>
        <v>0</v>
      </c>
    </row>
    <row r="163" spans="1:10" ht="12.75">
      <c r="A163" t="s">
        <v>515</v>
      </c>
      <c r="B163" t="s">
        <v>239</v>
      </c>
      <c r="D163" s="3">
        <v>130</v>
      </c>
      <c r="E163" s="3">
        <v>197393.2169999999</v>
      </c>
      <c r="F163" s="3">
        <v>37</v>
      </c>
      <c r="G163" s="3">
        <v>24120.557399999994</v>
      </c>
      <c r="I163" t="str">
        <f>DataRaw!C154</f>
        <v>Plymouth</v>
      </c>
      <c r="J163" t="b">
        <f t="shared" si="2"/>
        <v>0</v>
      </c>
    </row>
    <row r="164" spans="1:10" ht="12.75">
      <c r="A164" t="s">
        <v>516</v>
      </c>
      <c r="B164" t="s">
        <v>240</v>
      </c>
      <c r="D164" s="3">
        <v>156</v>
      </c>
      <c r="E164" s="3">
        <v>378128.7220000001</v>
      </c>
      <c r="F164" s="3">
        <v>49</v>
      </c>
      <c r="G164" s="3">
        <v>26187.207000000002</v>
      </c>
      <c r="I164" t="str">
        <f>DataRaw!C155</f>
        <v>Pomfret</v>
      </c>
      <c r="J164" t="b">
        <f t="shared" si="2"/>
        <v>0</v>
      </c>
    </row>
    <row r="165" spans="1:10" ht="12.75">
      <c r="A165" t="s">
        <v>451</v>
      </c>
      <c r="B165" t="s">
        <v>175</v>
      </c>
      <c r="D165" s="3">
        <v>546</v>
      </c>
      <c r="E165" s="3">
        <v>606422.1650999998</v>
      </c>
      <c r="F165" s="3">
        <v>195</v>
      </c>
      <c r="G165" s="3">
        <v>73493.49459999999</v>
      </c>
      <c r="I165" t="str">
        <f>DataRaw!C156</f>
        <v>Poultney</v>
      </c>
      <c r="J165" t="b">
        <f t="shared" si="2"/>
        <v>0</v>
      </c>
    </row>
    <row r="166" spans="1:10" ht="12.75">
      <c r="A166" t="s">
        <v>300</v>
      </c>
      <c r="B166" t="s">
        <v>31</v>
      </c>
      <c r="D166" s="3">
        <v>692</v>
      </c>
      <c r="E166" s="3">
        <v>603857.8050000006</v>
      </c>
      <c r="F166" s="3">
        <v>158</v>
      </c>
      <c r="G166" s="3">
        <v>52843.749999999956</v>
      </c>
      <c r="I166" t="str">
        <f>DataRaw!C157</f>
        <v>Pownal</v>
      </c>
      <c r="J166" t="b">
        <f t="shared" si="2"/>
        <v>0</v>
      </c>
    </row>
    <row r="167" spans="1:10" ht="12.75">
      <c r="A167" t="s">
        <v>452</v>
      </c>
      <c r="B167" t="s">
        <v>176</v>
      </c>
      <c r="D167" s="3">
        <v>290</v>
      </c>
      <c r="E167" s="3">
        <v>215196.6148000001</v>
      </c>
      <c r="F167" s="3">
        <v>160</v>
      </c>
      <c r="G167" s="3">
        <v>106172.51089999998</v>
      </c>
      <c r="I167" t="str">
        <f>DataRaw!C158</f>
        <v>Proctor</v>
      </c>
      <c r="J167" t="b">
        <f t="shared" si="2"/>
        <v>0</v>
      </c>
    </row>
    <row r="168" spans="1:10" ht="12.75">
      <c r="A168" t="s">
        <v>494</v>
      </c>
      <c r="B168" t="s">
        <v>218</v>
      </c>
      <c r="D168" s="3">
        <v>372</v>
      </c>
      <c r="E168" s="3">
        <v>576257.1658999996</v>
      </c>
      <c r="F168" s="3">
        <v>154</v>
      </c>
      <c r="G168" s="3">
        <v>70895.34959999999</v>
      </c>
      <c r="I168" t="str">
        <f>DataRaw!C159</f>
        <v>Putney</v>
      </c>
      <c r="J168" t="b">
        <f t="shared" si="2"/>
        <v>0</v>
      </c>
    </row>
    <row r="169" spans="1:10" ht="12.75">
      <c r="A169" t="s">
        <v>403</v>
      </c>
      <c r="B169" t="s">
        <v>128</v>
      </c>
      <c r="D169" s="3">
        <v>749</v>
      </c>
      <c r="E169" s="3">
        <v>722136.8665999996</v>
      </c>
      <c r="F169" s="3">
        <v>350</v>
      </c>
      <c r="G169" s="3">
        <v>274297.43919999973</v>
      </c>
      <c r="I169" t="str">
        <f>DataRaw!C160</f>
        <v>Randolph</v>
      </c>
      <c r="J169" t="b">
        <f t="shared" si="2"/>
        <v>0</v>
      </c>
    </row>
    <row r="170" spans="1:10" ht="12.75">
      <c r="A170" t="s">
        <v>517</v>
      </c>
      <c r="B170" t="s">
        <v>241</v>
      </c>
      <c r="D170" s="3">
        <v>162</v>
      </c>
      <c r="E170" s="3">
        <v>317908.81999999995</v>
      </c>
      <c r="F170" s="3">
        <v>66</v>
      </c>
      <c r="G170" s="3">
        <v>26393.784000000007</v>
      </c>
      <c r="I170" t="str">
        <f>DataRaw!C161</f>
        <v>Reading</v>
      </c>
      <c r="J170" t="b">
        <f t="shared" si="2"/>
        <v>0</v>
      </c>
    </row>
    <row r="171" spans="1:10" ht="12.75">
      <c r="A171" t="s">
        <v>301</v>
      </c>
      <c r="B171" t="s">
        <v>32</v>
      </c>
      <c r="D171" s="3">
        <v>156</v>
      </c>
      <c r="E171" s="3">
        <v>94796.51</v>
      </c>
      <c r="F171" s="3">
        <v>74</v>
      </c>
      <c r="G171" s="3">
        <v>53948.00999999998</v>
      </c>
      <c r="I171" t="str">
        <f>DataRaw!C162</f>
        <v>Readsboro</v>
      </c>
      <c r="J171" t="b">
        <f t="shared" si="2"/>
        <v>0</v>
      </c>
    </row>
    <row r="172" spans="1:10" ht="12.75">
      <c r="A172" t="s">
        <v>374</v>
      </c>
      <c r="B172" t="s">
        <v>100</v>
      </c>
      <c r="D172" s="3">
        <v>394</v>
      </c>
      <c r="E172" s="3">
        <v>206617.19050000008</v>
      </c>
      <c r="F172" s="3">
        <v>168</v>
      </c>
      <c r="G172" s="3">
        <v>75188.47900000004</v>
      </c>
      <c r="I172" t="str">
        <f>DataRaw!C163</f>
        <v>Richford</v>
      </c>
      <c r="J172" t="b">
        <f t="shared" si="2"/>
        <v>0</v>
      </c>
    </row>
    <row r="173" spans="1:10" ht="12.75">
      <c r="A173" t="s">
        <v>341</v>
      </c>
      <c r="B173" t="s">
        <v>69</v>
      </c>
      <c r="D173" s="3">
        <v>664</v>
      </c>
      <c r="E173" s="3">
        <v>973131.0190000007</v>
      </c>
      <c r="F173" s="3">
        <v>171</v>
      </c>
      <c r="G173" s="3">
        <v>122276.8345</v>
      </c>
      <c r="I173" t="str">
        <f>DataRaw!C164</f>
        <v>Richmond</v>
      </c>
      <c r="J173" t="b">
        <f t="shared" si="2"/>
        <v>0</v>
      </c>
    </row>
    <row r="174" spans="1:10" ht="12.75">
      <c r="A174" t="s">
        <v>285</v>
      </c>
      <c r="B174" t="s">
        <v>16</v>
      </c>
      <c r="D174" s="3">
        <v>119</v>
      </c>
      <c r="E174" s="3">
        <v>143424.75530000005</v>
      </c>
      <c r="F174" s="3">
        <v>21</v>
      </c>
      <c r="G174" s="3">
        <v>5911.1449</v>
      </c>
      <c r="I174" t="str">
        <f>DataRaw!C165</f>
        <v>Ripton</v>
      </c>
      <c r="J174" t="b">
        <f t="shared" si="2"/>
        <v>0</v>
      </c>
    </row>
    <row r="175" spans="1:10" ht="12.75">
      <c r="A175" t="s">
        <v>518</v>
      </c>
      <c r="B175" t="s">
        <v>242</v>
      </c>
      <c r="D175" s="3">
        <v>240</v>
      </c>
      <c r="E175" s="3">
        <v>231137.14930000008</v>
      </c>
      <c r="F175" s="3">
        <v>70</v>
      </c>
      <c r="G175" s="3">
        <v>26078.090300000007</v>
      </c>
      <c r="I175" t="str">
        <f>DataRaw!C166</f>
        <v>Rochester</v>
      </c>
      <c r="J175" t="b">
        <f t="shared" si="2"/>
        <v>0</v>
      </c>
    </row>
    <row r="176" spans="1:10" ht="12.75">
      <c r="A176" t="s">
        <v>495</v>
      </c>
      <c r="B176" t="s">
        <v>219</v>
      </c>
      <c r="D176" s="3">
        <v>755</v>
      </c>
      <c r="E176" s="3">
        <v>709611.7647000003</v>
      </c>
      <c r="F176" s="3">
        <v>449</v>
      </c>
      <c r="G176" s="3">
        <v>439883.43010000023</v>
      </c>
      <c r="I176" t="str">
        <f>DataRaw!C167</f>
        <v>Rockingham</v>
      </c>
      <c r="J176" t="b">
        <f t="shared" si="2"/>
        <v>0</v>
      </c>
    </row>
    <row r="177" spans="1:10" ht="12.75">
      <c r="A177" t="s">
        <v>476</v>
      </c>
      <c r="B177" t="s">
        <v>200</v>
      </c>
      <c r="D177" s="3">
        <v>154</v>
      </c>
      <c r="E177" s="3">
        <v>154242.12500000003</v>
      </c>
      <c r="F177" s="3">
        <v>58</v>
      </c>
      <c r="G177" s="3">
        <v>32499.199999999997</v>
      </c>
      <c r="I177" t="str">
        <f>DataRaw!C168</f>
        <v>Roxbury</v>
      </c>
      <c r="J177" t="b">
        <f t="shared" si="2"/>
        <v>0</v>
      </c>
    </row>
    <row r="178" spans="1:10" ht="12.75">
      <c r="A178" t="s">
        <v>519</v>
      </c>
      <c r="B178" t="s">
        <v>243</v>
      </c>
      <c r="D178" s="3">
        <v>479</v>
      </c>
      <c r="E178" s="3">
        <v>510757.3099999999</v>
      </c>
      <c r="F178" s="3">
        <v>217</v>
      </c>
      <c r="G178" s="3">
        <v>108883.55600000001</v>
      </c>
      <c r="I178" t="str">
        <f>DataRaw!C169</f>
        <v>Royalton</v>
      </c>
      <c r="J178" t="b">
        <f t="shared" si="2"/>
        <v>0</v>
      </c>
    </row>
    <row r="179" spans="1:10" ht="12.75">
      <c r="A179" t="s">
        <v>302</v>
      </c>
      <c r="B179" t="s">
        <v>33</v>
      </c>
      <c r="D179" s="3">
        <v>166</v>
      </c>
      <c r="E179" s="3">
        <v>254556.64239999998</v>
      </c>
      <c r="F179" s="3">
        <v>49</v>
      </c>
      <c r="G179" s="3">
        <v>23419.970800000003</v>
      </c>
      <c r="I179" t="str">
        <f>DataRaw!C170</f>
        <v>Rupert</v>
      </c>
      <c r="J179" t="b">
        <f t="shared" si="2"/>
        <v>0</v>
      </c>
    </row>
    <row r="180" spans="1:10" ht="12.75">
      <c r="A180" t="s">
        <v>453</v>
      </c>
      <c r="B180" t="s">
        <v>177</v>
      </c>
      <c r="D180" s="3">
        <v>2262</v>
      </c>
      <c r="E180" s="3">
        <v>1646974.1897999982</v>
      </c>
      <c r="F180" s="3">
        <v>1245</v>
      </c>
      <c r="G180" s="3">
        <v>1087549.4198</v>
      </c>
      <c r="I180" t="str">
        <f>DataRaw!C171</f>
        <v>Rutland City</v>
      </c>
      <c r="J180" t="b">
        <f t="shared" si="2"/>
        <v>0</v>
      </c>
    </row>
    <row r="181" spans="1:10" ht="12.75">
      <c r="A181" t="s">
        <v>454</v>
      </c>
      <c r="B181" t="s">
        <v>178</v>
      </c>
      <c r="D181" s="3">
        <v>797</v>
      </c>
      <c r="E181" s="3">
        <v>1143442.766600002</v>
      </c>
      <c r="F181" s="3">
        <v>53</v>
      </c>
      <c r="G181" s="3">
        <v>11096.8486</v>
      </c>
      <c r="I181" t="str">
        <f>DataRaw!C172</f>
        <v>Rutland Town</v>
      </c>
      <c r="J181" t="b">
        <f t="shared" si="2"/>
        <v>0</v>
      </c>
    </row>
    <row r="182" spans="1:10" ht="12.75">
      <c r="A182" t="s">
        <v>322</v>
      </c>
      <c r="B182" t="s">
        <v>50</v>
      </c>
      <c r="D182" s="3">
        <v>287</v>
      </c>
      <c r="E182" s="3">
        <v>279707.1223999999</v>
      </c>
      <c r="F182" s="3">
        <v>103</v>
      </c>
      <c r="G182" s="3">
        <v>40355.385</v>
      </c>
      <c r="I182" t="str">
        <f>DataRaw!C173</f>
        <v>Ryegate</v>
      </c>
      <c r="J182" t="b">
        <f t="shared" si="2"/>
        <v>0</v>
      </c>
    </row>
    <row r="183" spans="1:10" ht="12.75">
      <c r="A183" t="s">
        <v>286</v>
      </c>
      <c r="B183" t="s">
        <v>17</v>
      </c>
      <c r="D183" s="3">
        <v>241</v>
      </c>
      <c r="E183" s="3">
        <v>383272.0545000001</v>
      </c>
      <c r="F183" s="3">
        <v>44</v>
      </c>
      <c r="G183" s="3">
        <v>12950.201999999997</v>
      </c>
      <c r="I183" t="str">
        <f>DataRaw!C178</f>
        <v>Salisbury</v>
      </c>
      <c r="J183" t="b">
        <f t="shared" si="2"/>
        <v>0</v>
      </c>
    </row>
    <row r="184" spans="1:10" ht="12.75">
      <c r="A184" t="s">
        <v>303</v>
      </c>
      <c r="B184" t="s">
        <v>34</v>
      </c>
      <c r="D184" s="3">
        <v>96</v>
      </c>
      <c r="E184" s="3">
        <v>123013.82400000005</v>
      </c>
      <c r="F184" s="3">
        <v>34</v>
      </c>
      <c r="G184" s="3">
        <v>12895.891999999996</v>
      </c>
      <c r="I184" t="str">
        <f>DataRaw!C179</f>
        <v>Sandgate</v>
      </c>
      <c r="J184" t="b">
        <f t="shared" si="2"/>
        <v>0</v>
      </c>
    </row>
    <row r="185" spans="1:10" ht="12.75">
      <c r="A185" t="s">
        <v>304</v>
      </c>
      <c r="B185" t="s">
        <v>305</v>
      </c>
      <c r="D185" s="3">
        <v>30</v>
      </c>
      <c r="E185" s="3">
        <v>16586.945</v>
      </c>
      <c r="F185" s="3">
        <v>11</v>
      </c>
      <c r="G185" s="3">
        <v>3704.5163</v>
      </c>
      <c r="I185" t="str">
        <f>DataRaw!C180</f>
        <v>Searsburg</v>
      </c>
      <c r="J185" t="b">
        <f t="shared" si="2"/>
        <v>0</v>
      </c>
    </row>
    <row r="186" spans="1:10" ht="12.75">
      <c r="A186" t="s">
        <v>306</v>
      </c>
      <c r="B186" t="s">
        <v>35</v>
      </c>
      <c r="D186" s="3">
        <v>154</v>
      </c>
      <c r="E186" s="3">
        <v>185844.7232</v>
      </c>
      <c r="F186" s="3">
        <v>29</v>
      </c>
      <c r="G186" s="3">
        <v>8180.3762</v>
      </c>
      <c r="I186" t="str">
        <f>DataRaw!C255</f>
        <v>Shaftbury ID</v>
      </c>
      <c r="J186" t="b">
        <f t="shared" si="2"/>
        <v>0</v>
      </c>
    </row>
    <row r="187" spans="1:10" ht="12.75">
      <c r="A187" t="s">
        <v>307</v>
      </c>
      <c r="B187" t="s">
        <v>36</v>
      </c>
      <c r="D187" s="3">
        <v>635</v>
      </c>
      <c r="E187" s="3">
        <v>723771.6930000001</v>
      </c>
      <c r="F187" s="3">
        <v>126</v>
      </c>
      <c r="G187" s="3">
        <v>35163.17739999999</v>
      </c>
      <c r="I187" t="str">
        <f>DataRaw!C181</f>
        <v>Shaftsbury</v>
      </c>
      <c r="J187" t="b">
        <f t="shared" si="2"/>
        <v>0</v>
      </c>
    </row>
    <row r="188" spans="1:10" ht="12.75">
      <c r="A188" t="s">
        <v>520</v>
      </c>
      <c r="B188" t="s">
        <v>244</v>
      </c>
      <c r="D188" s="3">
        <v>289</v>
      </c>
      <c r="E188" s="3">
        <v>355405.20430000004</v>
      </c>
      <c r="F188" s="3">
        <v>115</v>
      </c>
      <c r="G188" s="3">
        <v>57701.24900000003</v>
      </c>
      <c r="I188" t="str">
        <f>DataRaw!C182</f>
        <v>Sharon</v>
      </c>
      <c r="J188" t="b">
        <f t="shared" si="2"/>
        <v>0</v>
      </c>
    </row>
    <row r="189" spans="1:10" ht="12.75">
      <c r="A189" t="s">
        <v>323</v>
      </c>
      <c r="B189" t="s">
        <v>51</v>
      </c>
      <c r="D189" s="3">
        <v>136</v>
      </c>
      <c r="E189" s="3">
        <v>85327.37279999997</v>
      </c>
      <c r="F189" s="3">
        <v>10</v>
      </c>
      <c r="G189" s="3">
        <v>1334.24</v>
      </c>
      <c r="I189" t="str">
        <f>DataRaw!C183</f>
        <v>Sheffield</v>
      </c>
      <c r="J189" t="b">
        <f t="shared" si="2"/>
        <v>0</v>
      </c>
    </row>
    <row r="190" spans="1:10" ht="12.75">
      <c r="A190" t="s">
        <v>342</v>
      </c>
      <c r="B190" t="s">
        <v>70</v>
      </c>
      <c r="D190" s="3">
        <v>932</v>
      </c>
      <c r="E190" s="3">
        <v>1934303.6165999991</v>
      </c>
      <c r="F190" s="3">
        <v>222</v>
      </c>
      <c r="G190" s="3">
        <v>100033.08910000006</v>
      </c>
      <c r="I190" t="str">
        <f>DataRaw!C184</f>
        <v>Shelburne</v>
      </c>
      <c r="J190" t="b">
        <f t="shared" si="2"/>
        <v>0</v>
      </c>
    </row>
    <row r="191" spans="1:10" ht="12.75">
      <c r="A191" t="s">
        <v>375</v>
      </c>
      <c r="B191" t="s">
        <v>101</v>
      </c>
      <c r="D191" s="3">
        <v>417</v>
      </c>
      <c r="E191" s="3">
        <v>370133.73659999995</v>
      </c>
      <c r="F191" s="3">
        <v>52</v>
      </c>
      <c r="G191" s="3">
        <v>17490.372399999997</v>
      </c>
      <c r="I191" t="str">
        <f>DataRaw!C185</f>
        <v>Sheldon</v>
      </c>
      <c r="J191" t="b">
        <f t="shared" si="2"/>
        <v>0</v>
      </c>
    </row>
    <row r="192" spans="1:10" ht="12.75">
      <c r="A192" t="s">
        <v>287</v>
      </c>
      <c r="B192" t="s">
        <v>18</v>
      </c>
      <c r="D192" s="3">
        <v>275</v>
      </c>
      <c r="E192" s="3">
        <v>377952.49480000004</v>
      </c>
      <c r="F192" s="3">
        <v>94</v>
      </c>
      <c r="G192" s="3">
        <v>45808.67139999999</v>
      </c>
      <c r="I192" t="str">
        <f>DataRaw!C187</f>
        <v>Shoreham</v>
      </c>
      <c r="J192" t="b">
        <f t="shared" si="2"/>
        <v>0</v>
      </c>
    </row>
    <row r="193" spans="1:10" ht="12.75">
      <c r="A193" t="s">
        <v>455</v>
      </c>
      <c r="B193" t="s">
        <v>179</v>
      </c>
      <c r="D193" s="3">
        <v>208</v>
      </c>
      <c r="E193" s="3">
        <v>187380.42020000005</v>
      </c>
      <c r="F193" s="3">
        <v>54</v>
      </c>
      <c r="G193" s="3">
        <v>19556.356300000007</v>
      </c>
      <c r="I193" t="str">
        <f>DataRaw!C188</f>
        <v>Shrewsbury</v>
      </c>
      <c r="J193" t="b">
        <f t="shared" si="2"/>
        <v>0</v>
      </c>
    </row>
    <row r="194" spans="1:10" ht="12.75">
      <c r="A194" t="s">
        <v>552</v>
      </c>
      <c r="B194" t="s">
        <v>543</v>
      </c>
      <c r="D194" s="3" t="s">
        <v>532</v>
      </c>
      <c r="E194" s="3">
        <v>0</v>
      </c>
      <c r="F194" s="3">
        <v>0</v>
      </c>
      <c r="G194" s="3">
        <v>0</v>
      </c>
      <c r="I194" t="str">
        <f>DataRaw!C259</f>
        <v>Somerset                </v>
      </c>
      <c r="J194" t="b">
        <f t="shared" si="2"/>
        <v>0</v>
      </c>
    </row>
    <row r="195" spans="1:10" ht="12.75">
      <c r="A195" t="s">
        <v>343</v>
      </c>
      <c r="B195" t="s">
        <v>71</v>
      </c>
      <c r="D195" s="3">
        <v>2918</v>
      </c>
      <c r="E195" s="3">
        <v>5021788.341999999</v>
      </c>
      <c r="F195" s="3">
        <v>651</v>
      </c>
      <c r="G195" s="3">
        <v>271382.88570000033</v>
      </c>
      <c r="I195" t="str">
        <f>DataRaw!C189</f>
        <v>South Burlington</v>
      </c>
      <c r="J195" t="b">
        <f t="shared" si="2"/>
        <v>0</v>
      </c>
    </row>
    <row r="196" spans="1:10" ht="12.75">
      <c r="A196" t="s">
        <v>383</v>
      </c>
      <c r="B196" t="s">
        <v>109</v>
      </c>
      <c r="D196" s="3">
        <v>315</v>
      </c>
      <c r="E196" s="3">
        <v>707577.1937000004</v>
      </c>
      <c r="F196" s="3">
        <v>56</v>
      </c>
      <c r="G196" s="3">
        <v>27352.1001</v>
      </c>
      <c r="I196" t="str">
        <f>DataRaw!C190</f>
        <v>South Hero</v>
      </c>
      <c r="J196" t="b">
        <f t="shared" si="2"/>
        <v>0</v>
      </c>
    </row>
    <row r="197" spans="1:10" ht="12.75">
      <c r="A197" t="s">
        <v>521</v>
      </c>
      <c r="B197" t="s">
        <v>245</v>
      </c>
      <c r="D197" s="3">
        <v>1593</v>
      </c>
      <c r="E197" s="3">
        <v>1577047.0901000013</v>
      </c>
      <c r="F197" s="3">
        <v>951</v>
      </c>
      <c r="G197" s="3">
        <v>1238006.0798000006</v>
      </c>
      <c r="I197" t="str">
        <f>DataRaw!C191</f>
        <v>Springfield</v>
      </c>
      <c r="J197" t="b">
        <f aca="true" t="shared" si="3" ref="J197:J260">I201=B197</f>
        <v>0</v>
      </c>
    </row>
    <row r="198" spans="1:10" ht="12.75">
      <c r="A198" t="s">
        <v>376</v>
      </c>
      <c r="B198" t="s">
        <v>102</v>
      </c>
      <c r="D198" s="3">
        <v>893</v>
      </c>
      <c r="E198" s="3">
        <v>744260.7002000002</v>
      </c>
      <c r="F198" s="3">
        <v>426</v>
      </c>
      <c r="G198" s="3">
        <v>232254.94159999993</v>
      </c>
      <c r="I198" t="str">
        <f>DataRaw!C174</f>
        <v>St. Albans City</v>
      </c>
      <c r="J198" t="b">
        <f t="shared" si="3"/>
        <v>0</v>
      </c>
    </row>
    <row r="199" spans="1:10" ht="12.75">
      <c r="A199" t="s">
        <v>377</v>
      </c>
      <c r="B199" t="s">
        <v>103</v>
      </c>
      <c r="D199" s="3">
        <v>1232</v>
      </c>
      <c r="E199" s="3">
        <v>1462855.0204000003</v>
      </c>
      <c r="F199" s="3">
        <v>228</v>
      </c>
      <c r="G199" s="3">
        <v>76247.72829999997</v>
      </c>
      <c r="I199" t="str">
        <f>DataRaw!C175</f>
        <v>St. Albans Town</v>
      </c>
      <c r="J199" t="b">
        <f t="shared" si="3"/>
        <v>0</v>
      </c>
    </row>
    <row r="200" spans="1:10" ht="12.75">
      <c r="A200" t="s">
        <v>344</v>
      </c>
      <c r="B200" t="s">
        <v>72</v>
      </c>
      <c r="D200" s="3">
        <v>123</v>
      </c>
      <c r="E200" s="3">
        <v>168911.98349999997</v>
      </c>
      <c r="F200" s="3">
        <v>12</v>
      </c>
      <c r="G200" s="3">
        <v>2946.6343</v>
      </c>
      <c r="I200" t="str">
        <f>DataRaw!C176</f>
        <v>St. George</v>
      </c>
      <c r="J200" t="b">
        <f t="shared" si="3"/>
        <v>0</v>
      </c>
    </row>
    <row r="201" spans="1:10" ht="12.75">
      <c r="A201" t="s">
        <v>324</v>
      </c>
      <c r="B201" t="s">
        <v>52</v>
      </c>
      <c r="D201" s="3">
        <v>1028</v>
      </c>
      <c r="E201" s="3">
        <v>707446.0274000008</v>
      </c>
      <c r="F201" s="3">
        <v>477</v>
      </c>
      <c r="G201" s="3">
        <v>257153.48990000054</v>
      </c>
      <c r="I201" t="str">
        <f>DataRaw!C177</f>
        <v>St. Johnsbury</v>
      </c>
      <c r="J201" t="b">
        <f t="shared" si="3"/>
        <v>0</v>
      </c>
    </row>
    <row r="202" spans="1:10" ht="12.75">
      <c r="A202" t="s">
        <v>308</v>
      </c>
      <c r="B202" t="s">
        <v>37</v>
      </c>
      <c r="D202" s="3">
        <v>186</v>
      </c>
      <c r="E202" s="3">
        <v>172833.71600000004</v>
      </c>
      <c r="F202" s="3">
        <v>69</v>
      </c>
      <c r="G202" s="3">
        <v>35078.279200000004</v>
      </c>
      <c r="I202" t="str">
        <f>DataRaw!C192</f>
        <v>Stamford</v>
      </c>
      <c r="J202" t="b">
        <f t="shared" si="3"/>
        <v>0</v>
      </c>
    </row>
    <row r="203" spans="1:10" ht="12.75">
      <c r="A203" t="s">
        <v>325</v>
      </c>
      <c r="B203" t="s">
        <v>53</v>
      </c>
      <c r="D203" s="3">
        <v>43</v>
      </c>
      <c r="E203" s="3">
        <v>30950.454</v>
      </c>
      <c r="F203" s="3">
        <v>26</v>
      </c>
      <c r="G203" s="3">
        <v>18974.320399999997</v>
      </c>
      <c r="I203" t="str">
        <f>DataRaw!C193</f>
        <v>Stannard</v>
      </c>
      <c r="J203" t="b">
        <f t="shared" si="3"/>
        <v>0</v>
      </c>
    </row>
    <row r="204" spans="1:10" ht="12.75">
      <c r="A204" t="s">
        <v>288</v>
      </c>
      <c r="B204" t="s">
        <v>19</v>
      </c>
      <c r="D204" s="3">
        <v>388</v>
      </c>
      <c r="E204" s="3">
        <v>463954.5493999998</v>
      </c>
      <c r="F204" s="3">
        <v>95</v>
      </c>
      <c r="G204" s="3">
        <v>29823.696400000008</v>
      </c>
      <c r="I204" t="str">
        <f>DataRaw!C194</f>
        <v>Starksboro</v>
      </c>
      <c r="J204" t="b">
        <f t="shared" si="3"/>
        <v>0</v>
      </c>
    </row>
    <row r="205" spans="1:10" ht="12.75">
      <c r="A205" t="s">
        <v>522</v>
      </c>
      <c r="B205" t="s">
        <v>246</v>
      </c>
      <c r="D205" s="3">
        <v>166</v>
      </c>
      <c r="E205" s="3">
        <v>194912.05340000003</v>
      </c>
      <c r="F205" s="3">
        <v>74</v>
      </c>
      <c r="G205" s="3">
        <v>36014.200600000004</v>
      </c>
      <c r="I205" t="str">
        <f>DataRaw!C195</f>
        <v>Stockbridge</v>
      </c>
      <c r="J205" t="b">
        <f t="shared" si="3"/>
        <v>0</v>
      </c>
    </row>
    <row r="206" spans="1:10" ht="12.75">
      <c r="A206" t="s">
        <v>392</v>
      </c>
      <c r="B206" t="s">
        <v>117</v>
      </c>
      <c r="D206" s="3">
        <v>576</v>
      </c>
      <c r="E206" s="3">
        <v>1561897.261200001</v>
      </c>
      <c r="F206" s="3">
        <v>183</v>
      </c>
      <c r="G206" s="3">
        <v>104911.3936</v>
      </c>
      <c r="I206" t="str">
        <f>DataRaw!C196</f>
        <v>Stowe</v>
      </c>
      <c r="J206" t="b">
        <f t="shared" si="3"/>
        <v>0</v>
      </c>
    </row>
    <row r="207" spans="1:10" ht="12.75">
      <c r="A207" t="s">
        <v>404</v>
      </c>
      <c r="B207" t="s">
        <v>129</v>
      </c>
      <c r="D207" s="3">
        <v>238</v>
      </c>
      <c r="E207" s="3">
        <v>403667.3279999999</v>
      </c>
      <c r="F207" s="3">
        <v>91</v>
      </c>
      <c r="G207" s="3">
        <v>60587.55600000001</v>
      </c>
      <c r="I207" t="str">
        <f>DataRaw!C197</f>
        <v>Strafford</v>
      </c>
      <c r="J207" t="b">
        <f t="shared" si="3"/>
        <v>0</v>
      </c>
    </row>
    <row r="208" spans="1:10" ht="12.75">
      <c r="A208" t="s">
        <v>496</v>
      </c>
      <c r="B208" t="s">
        <v>220</v>
      </c>
      <c r="D208" s="3">
        <v>48</v>
      </c>
      <c r="E208" s="3">
        <v>93069.11210000001</v>
      </c>
      <c r="F208" s="3">
        <v>9</v>
      </c>
      <c r="G208" s="3">
        <v>1225.5765</v>
      </c>
      <c r="I208" t="str">
        <f>DataRaw!C198</f>
        <v>Stratton</v>
      </c>
      <c r="J208" t="b">
        <f t="shared" si="3"/>
        <v>0</v>
      </c>
    </row>
    <row r="209" spans="1:10" ht="12.75">
      <c r="A209" t="s">
        <v>456</v>
      </c>
      <c r="B209" t="s">
        <v>180</v>
      </c>
      <c r="D209" s="3">
        <v>134</v>
      </c>
      <c r="E209" s="3">
        <v>179993.07000000004</v>
      </c>
      <c r="F209" s="3">
        <v>17</v>
      </c>
      <c r="G209" s="3">
        <v>4523.095</v>
      </c>
      <c r="I209" t="str">
        <f>DataRaw!C199</f>
        <v>Sudbury</v>
      </c>
      <c r="J209" t="b">
        <f t="shared" si="3"/>
        <v>0</v>
      </c>
    </row>
    <row r="210" spans="1:10" ht="12.75">
      <c r="A210" t="s">
        <v>309</v>
      </c>
      <c r="B210" t="s">
        <v>38</v>
      </c>
      <c r="D210" s="3">
        <v>225</v>
      </c>
      <c r="E210" s="3">
        <v>320822.83760000026</v>
      </c>
      <c r="F210" s="3">
        <v>45</v>
      </c>
      <c r="G210" s="3">
        <v>9353.069200000002</v>
      </c>
      <c r="I210" t="str">
        <f>DataRaw!C200</f>
        <v>Sunderland</v>
      </c>
      <c r="J210" t="b">
        <f t="shared" si="3"/>
        <v>0</v>
      </c>
    </row>
    <row r="211" spans="1:10" ht="14.25">
      <c r="A211" t="s">
        <v>326</v>
      </c>
      <c r="B211" t="s">
        <v>54</v>
      </c>
      <c r="D211" s="9">
        <v>220</v>
      </c>
      <c r="E211" s="9">
        <v>171588.84680000006</v>
      </c>
      <c r="F211" s="9">
        <v>97</v>
      </c>
      <c r="G211" s="9">
        <v>35428.012200000005</v>
      </c>
      <c r="I211" t="str">
        <f>DataRaw!C201</f>
        <v>Sutton</v>
      </c>
      <c r="J211" t="b">
        <f t="shared" si="3"/>
        <v>0</v>
      </c>
    </row>
    <row r="212" spans="1:10" ht="14.25">
      <c r="A212" t="s">
        <v>378</v>
      </c>
      <c r="B212" t="s">
        <v>104</v>
      </c>
      <c r="D212" s="9">
        <v>1307</v>
      </c>
      <c r="E212" s="9">
        <v>1096349.0923000001</v>
      </c>
      <c r="F212" s="9">
        <v>246</v>
      </c>
      <c r="G212" s="9">
        <v>100125.11399999999</v>
      </c>
      <c r="I212" t="str">
        <f>DataRaw!C202</f>
        <v>Swanton</v>
      </c>
      <c r="J212" t="b">
        <f t="shared" si="3"/>
        <v>0</v>
      </c>
    </row>
    <row r="213" spans="1:10" ht="14.25">
      <c r="A213" t="s">
        <v>405</v>
      </c>
      <c r="B213" t="s">
        <v>130</v>
      </c>
      <c r="D213" s="9">
        <v>583</v>
      </c>
      <c r="E213" s="9">
        <v>1101872.2924</v>
      </c>
      <c r="F213" s="9">
        <v>217</v>
      </c>
      <c r="G213" s="9">
        <v>114619.96999999999</v>
      </c>
      <c r="I213" t="str">
        <f>DataRaw!C203</f>
        <v>Thetford</v>
      </c>
      <c r="J213" t="b">
        <f t="shared" si="3"/>
        <v>0</v>
      </c>
    </row>
    <row r="214" spans="1:10" ht="14.25">
      <c r="A214" t="s">
        <v>457</v>
      </c>
      <c r="B214" t="s">
        <v>181</v>
      </c>
      <c r="D214" s="9">
        <v>139</v>
      </c>
      <c r="E214" s="9">
        <v>202824.81209999992</v>
      </c>
      <c r="F214" s="9">
        <v>60</v>
      </c>
      <c r="G214" s="9">
        <v>34672.96629999999</v>
      </c>
      <c r="I214" t="str">
        <f>DataRaw!C204</f>
        <v>Tinmouth</v>
      </c>
      <c r="J214" t="b">
        <f t="shared" si="3"/>
        <v>0</v>
      </c>
    </row>
    <row r="215" spans="1:10" ht="14.25">
      <c r="A215" t="s">
        <v>406</v>
      </c>
      <c r="B215" t="s">
        <v>131</v>
      </c>
      <c r="D215" s="9">
        <v>275</v>
      </c>
      <c r="E215" s="9">
        <v>210911.55620000005</v>
      </c>
      <c r="F215" s="9">
        <v>131</v>
      </c>
      <c r="G215" s="9">
        <v>59847.46160000002</v>
      </c>
      <c r="I215" t="str">
        <f>DataRaw!C205</f>
        <v>Topsham</v>
      </c>
      <c r="J215" t="b">
        <f t="shared" si="3"/>
        <v>0</v>
      </c>
    </row>
    <row r="216" spans="1:10" ht="14.25">
      <c r="A216" t="s">
        <v>497</v>
      </c>
      <c r="B216" t="s">
        <v>221</v>
      </c>
      <c r="D216" s="9">
        <v>289</v>
      </c>
      <c r="E216" s="9">
        <v>493368.2032000003</v>
      </c>
      <c r="F216" s="9">
        <v>123</v>
      </c>
      <c r="G216" s="9">
        <v>61842.83430000001</v>
      </c>
      <c r="I216" t="str">
        <f>DataRaw!C206</f>
        <v>Townshend</v>
      </c>
      <c r="J216" t="b">
        <f t="shared" si="3"/>
        <v>0</v>
      </c>
    </row>
    <row r="217" spans="1:10" ht="14.25">
      <c r="A217" t="s">
        <v>430</v>
      </c>
      <c r="B217" t="s">
        <v>155</v>
      </c>
      <c r="D217" s="9">
        <v>356</v>
      </c>
      <c r="E217" s="9">
        <v>253563.2778</v>
      </c>
      <c r="F217" s="9">
        <v>134</v>
      </c>
      <c r="G217" s="9">
        <v>49898.36530000002</v>
      </c>
      <c r="I217" t="str">
        <f>DataRaw!C207</f>
        <v>Troy</v>
      </c>
      <c r="J217" t="b">
        <f t="shared" si="3"/>
        <v>0</v>
      </c>
    </row>
    <row r="218" spans="1:10" ht="14.25">
      <c r="A218" t="s">
        <v>407</v>
      </c>
      <c r="B218" t="s">
        <v>132</v>
      </c>
      <c r="D218" s="9">
        <v>321</v>
      </c>
      <c r="E218" s="9">
        <v>368313.3936</v>
      </c>
      <c r="F218" s="9">
        <v>97</v>
      </c>
      <c r="G218" s="9">
        <v>35436.3698</v>
      </c>
      <c r="I218" t="str">
        <f>DataRaw!C209</f>
        <v>Underhill ID</v>
      </c>
      <c r="J218" t="b">
        <f t="shared" si="3"/>
        <v>0</v>
      </c>
    </row>
    <row r="219" spans="1:10" ht="14.25">
      <c r="A219" t="s">
        <v>345</v>
      </c>
      <c r="B219" t="s">
        <v>73</v>
      </c>
      <c r="D219" s="9">
        <v>118</v>
      </c>
      <c r="E219" s="9">
        <v>161520.99960000004</v>
      </c>
      <c r="F219" s="9">
        <v>29</v>
      </c>
      <c r="G219" s="9">
        <v>12685.2213</v>
      </c>
      <c r="I219" t="str">
        <f>DataRaw!C210</f>
        <v>Underhill Town</v>
      </c>
      <c r="J219" t="b">
        <f t="shared" si="3"/>
        <v>0</v>
      </c>
    </row>
    <row r="220" spans="1:10" ht="14.25">
      <c r="A220" t="s">
        <v>346</v>
      </c>
      <c r="B220" t="s">
        <v>74</v>
      </c>
      <c r="D220" s="9">
        <v>437</v>
      </c>
      <c r="E220" s="9">
        <v>683280.1985000009</v>
      </c>
      <c r="F220" s="9">
        <v>93</v>
      </c>
      <c r="G220" s="9">
        <v>42416.524300000005</v>
      </c>
      <c r="I220" t="str">
        <f>DataRaw!C211</f>
        <v>Vergennes</v>
      </c>
      <c r="J220" t="b">
        <f t="shared" si="3"/>
        <v>0</v>
      </c>
    </row>
    <row r="221" spans="1:10" ht="14.25">
      <c r="A221" t="s">
        <v>289</v>
      </c>
      <c r="B221" t="s">
        <v>20</v>
      </c>
      <c r="D221" s="9">
        <v>470</v>
      </c>
      <c r="E221" s="9">
        <v>469530.3499999997</v>
      </c>
      <c r="F221" s="9">
        <v>160</v>
      </c>
      <c r="G221" s="9">
        <v>74010.925</v>
      </c>
      <c r="I221" t="str">
        <f>DataRaw!C212</f>
        <v>Vernon</v>
      </c>
      <c r="J221" t="b">
        <f t="shared" si="3"/>
        <v>0</v>
      </c>
    </row>
    <row r="222" spans="1:10" ht="14.25">
      <c r="A222" t="s">
        <v>498</v>
      </c>
      <c r="B222" t="s">
        <v>222</v>
      </c>
      <c r="D222" s="9">
        <v>314</v>
      </c>
      <c r="E222" s="9">
        <v>216272.82570000004</v>
      </c>
      <c r="F222" s="9">
        <v>116</v>
      </c>
      <c r="G222" s="9">
        <v>38931.1109</v>
      </c>
      <c r="I222" t="str">
        <f>DataRaw!C213</f>
        <v>Vershire</v>
      </c>
      <c r="J222" t="b">
        <f t="shared" si="3"/>
        <v>0</v>
      </c>
    </row>
    <row r="223" spans="1:10" ht="14.25">
      <c r="A223" t="s">
        <v>408</v>
      </c>
      <c r="B223" t="s">
        <v>133</v>
      </c>
      <c r="D223" s="9">
        <v>154</v>
      </c>
      <c r="E223" s="9">
        <v>160848.95250000007</v>
      </c>
      <c r="F223" s="9">
        <v>95</v>
      </c>
      <c r="G223" s="9">
        <v>56132.877499999995</v>
      </c>
      <c r="I223" t="str">
        <f>DataRaw!C214</f>
        <v>Victory</v>
      </c>
      <c r="J223" t="b">
        <f t="shared" si="3"/>
        <v>0</v>
      </c>
    </row>
    <row r="224" spans="1:10" ht="14.25">
      <c r="A224" t="s">
        <v>363</v>
      </c>
      <c r="B224" t="s">
        <v>267</v>
      </c>
      <c r="D224" s="9">
        <v>31</v>
      </c>
      <c r="E224" s="9">
        <v>16552.364000000005</v>
      </c>
      <c r="F224" s="9">
        <v>6</v>
      </c>
      <c r="G224" s="9">
        <v>604.986</v>
      </c>
      <c r="I224" t="str">
        <f>DataRaw!C215</f>
        <v>Waitsfield</v>
      </c>
      <c r="J224" t="b">
        <f t="shared" si="3"/>
        <v>0</v>
      </c>
    </row>
    <row r="225" spans="1:10" ht="14.25">
      <c r="A225" t="s">
        <v>477</v>
      </c>
      <c r="B225" t="s">
        <v>201</v>
      </c>
      <c r="D225" s="9">
        <v>340</v>
      </c>
      <c r="E225" s="9">
        <v>638034.4366999997</v>
      </c>
      <c r="F225" s="9">
        <v>79</v>
      </c>
      <c r="G225" s="9">
        <v>30039.05939999999</v>
      </c>
      <c r="I225" t="str">
        <f>DataRaw!C216</f>
        <v>Walden</v>
      </c>
      <c r="J225" t="b">
        <f t="shared" si="3"/>
        <v>0</v>
      </c>
    </row>
    <row r="226" spans="1:10" ht="14.25">
      <c r="A226" t="s">
        <v>327</v>
      </c>
      <c r="B226" t="s">
        <v>55</v>
      </c>
      <c r="D226" s="9">
        <v>231</v>
      </c>
      <c r="E226" s="9">
        <v>210907.796</v>
      </c>
      <c r="F226" s="9">
        <v>80</v>
      </c>
      <c r="G226" s="9">
        <v>27934.15849999999</v>
      </c>
      <c r="I226" t="str">
        <f>DataRaw!C217</f>
        <v>Wallingford</v>
      </c>
      <c r="J226" t="b">
        <f t="shared" si="3"/>
        <v>0</v>
      </c>
    </row>
    <row r="227" spans="1:10" ht="14.25">
      <c r="A227" t="s">
        <v>458</v>
      </c>
      <c r="B227" t="s">
        <v>182</v>
      </c>
      <c r="D227" s="9">
        <v>442</v>
      </c>
      <c r="E227" s="9">
        <v>520661.26949999994</v>
      </c>
      <c r="F227" s="9">
        <v>111</v>
      </c>
      <c r="G227" s="9">
        <v>29351.77130000002</v>
      </c>
      <c r="I227" t="str">
        <f>DataRaw!C218</f>
        <v>Waltham</v>
      </c>
      <c r="J227" t="b">
        <f t="shared" si="3"/>
        <v>0</v>
      </c>
    </row>
    <row r="228" spans="1:10" ht="14.25">
      <c r="A228" t="s">
        <v>290</v>
      </c>
      <c r="B228" t="s">
        <v>21</v>
      </c>
      <c r="D228" s="9">
        <v>90</v>
      </c>
      <c r="E228" s="9">
        <v>104625.436</v>
      </c>
      <c r="F228" s="9">
        <v>24</v>
      </c>
      <c r="G228" s="9">
        <v>7242.425</v>
      </c>
      <c r="I228" t="str">
        <f>DataRaw!C219</f>
        <v>Wardsboro</v>
      </c>
      <c r="J228" t="b">
        <f t="shared" si="3"/>
        <v>0</v>
      </c>
    </row>
    <row r="229" spans="1:10" ht="14.25">
      <c r="A229" t="s">
        <v>499</v>
      </c>
      <c r="B229" t="s">
        <v>223</v>
      </c>
      <c r="D229" s="9">
        <v>215</v>
      </c>
      <c r="E229" s="9">
        <v>259075.88399999987</v>
      </c>
      <c r="F229" s="9">
        <v>100</v>
      </c>
      <c r="G229" s="9">
        <v>40268.77599999999</v>
      </c>
      <c r="I229" t="str">
        <f>DataRaw!C220</f>
        <v>Warren</v>
      </c>
      <c r="J229" t="b">
        <f t="shared" si="3"/>
        <v>0</v>
      </c>
    </row>
    <row r="230" spans="1:10" ht="14.25">
      <c r="A230" t="s">
        <v>478</v>
      </c>
      <c r="B230" t="s">
        <v>202</v>
      </c>
      <c r="D230" s="9">
        <v>322</v>
      </c>
      <c r="E230" s="9">
        <v>660082.3435000002</v>
      </c>
      <c r="F230" s="9">
        <v>75</v>
      </c>
      <c r="G230" s="9">
        <v>27196.160000000007</v>
      </c>
      <c r="I230" t="str">
        <f>DataRaw!C260</f>
        <v>Warren's Gore           </v>
      </c>
      <c r="J230" t="b">
        <f t="shared" si="3"/>
        <v>0</v>
      </c>
    </row>
    <row r="231" spans="1:10" ht="14.25">
      <c r="A231" t="s">
        <v>554</v>
      </c>
      <c r="B231" t="s">
        <v>545</v>
      </c>
      <c r="D231" s="15" t="s">
        <v>532</v>
      </c>
      <c r="E231" s="15">
        <v>0</v>
      </c>
      <c r="F231" s="9">
        <v>0</v>
      </c>
      <c r="G231" s="9">
        <v>0</v>
      </c>
      <c r="I231" t="str">
        <f>DataRaw!C221</f>
        <v>Washington</v>
      </c>
      <c r="J231" t="b">
        <f t="shared" si="3"/>
        <v>0</v>
      </c>
    </row>
    <row r="232" spans="1:10" ht="14.25">
      <c r="A232" t="s">
        <v>409</v>
      </c>
      <c r="B232" t="s">
        <v>134</v>
      </c>
      <c r="D232" s="9">
        <v>259</v>
      </c>
      <c r="E232" s="9">
        <v>267841.7328000002</v>
      </c>
      <c r="F232" s="9">
        <v>77</v>
      </c>
      <c r="G232" s="9">
        <v>30963.22040000001</v>
      </c>
      <c r="I232" t="str">
        <f>DataRaw!C222</f>
        <v>Waterbury</v>
      </c>
      <c r="J232" t="b">
        <f t="shared" si="3"/>
        <v>0</v>
      </c>
    </row>
    <row r="233" spans="1:10" ht="14.25">
      <c r="A233" t="s">
        <v>479</v>
      </c>
      <c r="B233" t="s">
        <v>203</v>
      </c>
      <c r="D233" s="9">
        <v>833</v>
      </c>
      <c r="E233" s="9">
        <v>1226802.0432</v>
      </c>
      <c r="F233" s="9">
        <v>170</v>
      </c>
      <c r="G233" s="9">
        <v>68477.73180000001</v>
      </c>
      <c r="I233" t="str">
        <f>DataRaw!C223</f>
        <v>Waterford</v>
      </c>
      <c r="J233" t="b">
        <f t="shared" si="3"/>
        <v>0</v>
      </c>
    </row>
    <row r="234" spans="1:10" ht="14.25">
      <c r="A234" t="s">
        <v>328</v>
      </c>
      <c r="B234" t="s">
        <v>56</v>
      </c>
      <c r="D234" s="9">
        <v>315</v>
      </c>
      <c r="E234" s="9">
        <v>451917.5222000002</v>
      </c>
      <c r="F234" s="9">
        <v>60</v>
      </c>
      <c r="G234" s="9">
        <v>15734.680600000002</v>
      </c>
      <c r="I234" t="str">
        <f>DataRaw!C224</f>
        <v>Waterville</v>
      </c>
      <c r="J234" t="b">
        <f t="shared" si="3"/>
        <v>0</v>
      </c>
    </row>
    <row r="235" spans="1:10" ht="14.25">
      <c r="A235" t="s">
        <v>393</v>
      </c>
      <c r="B235" t="s">
        <v>118</v>
      </c>
      <c r="D235" s="9">
        <v>149</v>
      </c>
      <c r="E235" s="9">
        <v>171823.4052</v>
      </c>
      <c r="F235" s="9">
        <v>55</v>
      </c>
      <c r="G235" s="9">
        <v>20423.534800000005</v>
      </c>
      <c r="I235" t="str">
        <f>DataRaw!C225</f>
        <v>Weathersfield</v>
      </c>
      <c r="J235" t="b">
        <f t="shared" si="3"/>
        <v>0</v>
      </c>
    </row>
    <row r="236" spans="1:10" ht="14.25">
      <c r="A236" t="s">
        <v>523</v>
      </c>
      <c r="B236" t="s">
        <v>247</v>
      </c>
      <c r="D236" s="9">
        <v>699</v>
      </c>
      <c r="E236" s="9">
        <v>877722.1746999987</v>
      </c>
      <c r="F236" s="9">
        <v>288</v>
      </c>
      <c r="G236" s="9">
        <v>139607.71359999993</v>
      </c>
      <c r="I236" t="str">
        <f>DataRaw!C226</f>
        <v>Wells</v>
      </c>
      <c r="J236" t="b">
        <f t="shared" si="3"/>
        <v>0</v>
      </c>
    </row>
    <row r="237" spans="1:10" ht="14.25">
      <c r="A237" t="s">
        <v>459</v>
      </c>
      <c r="B237" t="s">
        <v>183</v>
      </c>
      <c r="D237" s="9">
        <v>266</v>
      </c>
      <c r="E237" s="9">
        <v>270820.4242</v>
      </c>
      <c r="F237" s="9">
        <v>56</v>
      </c>
      <c r="G237" s="9">
        <v>14953.151800000001</v>
      </c>
      <c r="I237" t="str">
        <f>DataRaw!C227</f>
        <v>Wells River</v>
      </c>
      <c r="J237" t="b">
        <f t="shared" si="3"/>
        <v>0</v>
      </c>
    </row>
    <row r="238" spans="1:10" ht="14.25">
      <c r="A238" t="s">
        <v>410</v>
      </c>
      <c r="B238" t="s">
        <v>135</v>
      </c>
      <c r="D238" s="9">
        <v>63</v>
      </c>
      <c r="E238" s="9">
        <v>54208.7472</v>
      </c>
      <c r="F238" s="9">
        <v>34</v>
      </c>
      <c r="G238" s="9">
        <v>30465.3726</v>
      </c>
      <c r="I238" t="str">
        <f>DataRaw!C228</f>
        <v>West Fairlee</v>
      </c>
      <c r="J238" t="b">
        <f t="shared" si="3"/>
        <v>0</v>
      </c>
    </row>
    <row r="239" spans="1:10" ht="14.25">
      <c r="A239" t="s">
        <v>411</v>
      </c>
      <c r="B239" t="s">
        <v>136</v>
      </c>
      <c r="D239" s="9">
        <v>136</v>
      </c>
      <c r="E239" s="9">
        <v>150188.52250000005</v>
      </c>
      <c r="F239" s="9">
        <v>70</v>
      </c>
      <c r="G239" s="9">
        <v>41590.2475</v>
      </c>
      <c r="I239" t="str">
        <f>DataRaw!C231</f>
        <v>West Haven</v>
      </c>
      <c r="J239" t="b">
        <f t="shared" si="3"/>
        <v>0</v>
      </c>
    </row>
    <row r="240" spans="1:10" ht="14.25">
      <c r="A240" t="s">
        <v>460</v>
      </c>
      <c r="B240" t="s">
        <v>184</v>
      </c>
      <c r="D240" s="9">
        <v>64</v>
      </c>
      <c r="E240" s="9">
        <v>62398.9489</v>
      </c>
      <c r="F240" s="9">
        <v>22</v>
      </c>
      <c r="G240" s="9">
        <v>10244.4831</v>
      </c>
      <c r="I240" t="str">
        <f>DataRaw!C235</f>
        <v>West Rutland</v>
      </c>
      <c r="J240" t="b">
        <f t="shared" si="3"/>
        <v>0</v>
      </c>
    </row>
    <row r="241" spans="1:10" ht="14.25">
      <c r="A241" t="s">
        <v>461</v>
      </c>
      <c r="B241" t="s">
        <v>185</v>
      </c>
      <c r="D241" s="9">
        <v>439</v>
      </c>
      <c r="E241" s="9">
        <v>337991.61360000016</v>
      </c>
      <c r="F241" s="9">
        <v>179</v>
      </c>
      <c r="G241" s="9">
        <v>69601.55039999998</v>
      </c>
      <c r="I241" t="str">
        <f>DataRaw!C236</f>
        <v>West Windsor</v>
      </c>
      <c r="J241" t="b">
        <f t="shared" si="3"/>
        <v>0</v>
      </c>
    </row>
    <row r="242" spans="1:10" ht="14.25">
      <c r="A242" t="s">
        <v>524</v>
      </c>
      <c r="B242" t="s">
        <v>248</v>
      </c>
      <c r="D242" s="9">
        <v>249</v>
      </c>
      <c r="E242" s="9">
        <v>368564.1991000002</v>
      </c>
      <c r="F242" s="9">
        <v>57</v>
      </c>
      <c r="G242" s="9">
        <v>27746.16080000001</v>
      </c>
      <c r="I242" t="str">
        <f>DataRaw!C229</f>
        <v>Westfield</v>
      </c>
      <c r="J242" t="b">
        <f t="shared" si="3"/>
        <v>0</v>
      </c>
    </row>
    <row r="243" spans="1:10" ht="14.25">
      <c r="A243" t="s">
        <v>431</v>
      </c>
      <c r="B243" t="s">
        <v>156</v>
      </c>
      <c r="D243" s="9">
        <v>138</v>
      </c>
      <c r="E243" s="9">
        <v>142369.36069999996</v>
      </c>
      <c r="F243" s="9">
        <v>55</v>
      </c>
      <c r="G243" s="9">
        <v>24965.6056</v>
      </c>
      <c r="I243" t="str">
        <f>DataRaw!C230</f>
        <v>Westford</v>
      </c>
      <c r="J243" t="b">
        <f t="shared" si="3"/>
        <v>0</v>
      </c>
    </row>
    <row r="244" spans="1:10" ht="14.25">
      <c r="A244" t="s">
        <v>347</v>
      </c>
      <c r="B244" t="s">
        <v>75</v>
      </c>
      <c r="D244" s="9">
        <v>392</v>
      </c>
      <c r="E244" s="9">
        <v>495654.96720000036</v>
      </c>
      <c r="F244" s="9">
        <v>96</v>
      </c>
      <c r="G244" s="9">
        <v>47631.36170000004</v>
      </c>
      <c r="I244" t="str">
        <f>DataRaw!C232</f>
        <v>Westminster</v>
      </c>
      <c r="J244" t="b">
        <f t="shared" si="3"/>
        <v>0</v>
      </c>
    </row>
    <row r="245" spans="1:10" ht="14.25">
      <c r="A245" t="s">
        <v>500</v>
      </c>
      <c r="B245" t="s">
        <v>224</v>
      </c>
      <c r="D245" s="9">
        <v>600</v>
      </c>
      <c r="E245" s="9">
        <v>552003.1421000003</v>
      </c>
      <c r="F245" s="9">
        <v>250</v>
      </c>
      <c r="G245" s="9">
        <v>118938.72299999997</v>
      </c>
      <c r="I245" t="str">
        <f>DataRaw!C233</f>
        <v>Westmore</v>
      </c>
      <c r="J245" t="b">
        <f t="shared" si="3"/>
        <v>0</v>
      </c>
    </row>
    <row r="246" spans="1:10" ht="14.25">
      <c r="A246" t="s">
        <v>432</v>
      </c>
      <c r="B246" t="s">
        <v>157</v>
      </c>
      <c r="D246" s="9">
        <v>106</v>
      </c>
      <c r="E246" s="9">
        <v>141592.09279999998</v>
      </c>
      <c r="F246" s="9">
        <v>35</v>
      </c>
      <c r="G246" s="9">
        <v>13170.440399999998</v>
      </c>
      <c r="I246" t="str">
        <f>DataRaw!C234</f>
        <v>Weston</v>
      </c>
      <c r="J246" t="b">
        <f t="shared" si="3"/>
        <v>0</v>
      </c>
    </row>
    <row r="247" spans="1:10" ht="14.25">
      <c r="A247" t="s">
        <v>525</v>
      </c>
      <c r="B247" t="s">
        <v>249</v>
      </c>
      <c r="D247" s="9">
        <v>136</v>
      </c>
      <c r="E247" s="9">
        <v>223224.01400000002</v>
      </c>
      <c r="F247" s="9">
        <v>48</v>
      </c>
      <c r="G247" s="9">
        <v>25002.545999999995</v>
      </c>
      <c r="I247" t="str">
        <f>DataRaw!C237</f>
        <v>Weybridge</v>
      </c>
      <c r="J247" t="b">
        <f t="shared" si="3"/>
        <v>0</v>
      </c>
    </row>
    <row r="248" spans="1:10" ht="14.25">
      <c r="A248" t="s">
        <v>291</v>
      </c>
      <c r="B248" t="s">
        <v>22</v>
      </c>
      <c r="D248" s="9">
        <v>155</v>
      </c>
      <c r="E248" s="9">
        <v>332990.3951999999</v>
      </c>
      <c r="F248" s="9">
        <v>57</v>
      </c>
      <c r="G248" s="9">
        <v>26843.726000000002</v>
      </c>
      <c r="I248" t="str">
        <f>DataRaw!C238</f>
        <v>Wheelock</v>
      </c>
      <c r="J248" t="b">
        <f t="shared" si="3"/>
        <v>0</v>
      </c>
    </row>
    <row r="249" spans="1:10" ht="14.25">
      <c r="A249" t="s">
        <v>329</v>
      </c>
      <c r="B249" t="s">
        <v>57</v>
      </c>
      <c r="D249" s="9">
        <v>177</v>
      </c>
      <c r="E249" s="9">
        <v>130885.8096</v>
      </c>
      <c r="F249" s="9">
        <v>96</v>
      </c>
      <c r="G249" s="9">
        <v>49939.92639999997</v>
      </c>
      <c r="I249" t="str">
        <f>DataRaw!C239</f>
        <v>Whiting</v>
      </c>
      <c r="J249" t="b">
        <f t="shared" si="3"/>
        <v>0</v>
      </c>
    </row>
    <row r="250" spans="1:10" ht="14.25">
      <c r="A250" t="s">
        <v>292</v>
      </c>
      <c r="B250" t="s">
        <v>23</v>
      </c>
      <c r="D250" s="9">
        <v>91</v>
      </c>
      <c r="E250" s="9">
        <v>97538.80970000001</v>
      </c>
      <c r="F250" s="9">
        <v>37</v>
      </c>
      <c r="G250" s="9">
        <v>21209.296700000003</v>
      </c>
      <c r="I250" t="str">
        <f>DataRaw!C240</f>
        <v>Whitingham</v>
      </c>
      <c r="J250" t="b">
        <f t="shared" si="3"/>
        <v>0</v>
      </c>
    </row>
    <row r="251" spans="1:10" ht="14.25">
      <c r="A251" t="s">
        <v>501</v>
      </c>
      <c r="B251" t="s">
        <v>225</v>
      </c>
      <c r="D251" s="9">
        <v>321</v>
      </c>
      <c r="E251" s="9">
        <v>510787.59050000034</v>
      </c>
      <c r="F251" s="9">
        <v>161</v>
      </c>
      <c r="G251" s="9">
        <v>104839.287</v>
      </c>
      <c r="I251" t="str">
        <f>DataRaw!C241</f>
        <v>Williamstown</v>
      </c>
      <c r="J251" t="b">
        <f t="shared" si="3"/>
        <v>0</v>
      </c>
    </row>
    <row r="252" spans="1:10" ht="14.25">
      <c r="A252" t="s">
        <v>412</v>
      </c>
      <c r="B252" t="s">
        <v>137</v>
      </c>
      <c r="D252" s="9">
        <v>691</v>
      </c>
      <c r="E252" s="9">
        <v>558846.3429999998</v>
      </c>
      <c r="F252" s="9">
        <v>155</v>
      </c>
      <c r="G252" s="9">
        <v>51338.996</v>
      </c>
      <c r="I252" t="str">
        <f>DataRaw!C242</f>
        <v>Williston</v>
      </c>
      <c r="J252" t="b">
        <f t="shared" si="3"/>
        <v>0</v>
      </c>
    </row>
    <row r="253" spans="1:10" ht="14.25">
      <c r="A253" t="s">
        <v>348</v>
      </c>
      <c r="B253" t="s">
        <v>76</v>
      </c>
      <c r="D253" s="9">
        <v>1483</v>
      </c>
      <c r="E253" s="9">
        <v>2531903.1412</v>
      </c>
      <c r="F253" s="9">
        <v>91</v>
      </c>
      <c r="G253" s="9">
        <v>24936.057599999996</v>
      </c>
      <c r="I253" t="str">
        <f>DataRaw!C243</f>
        <v>Wilmington</v>
      </c>
      <c r="J253" t="b">
        <f t="shared" si="3"/>
        <v>0</v>
      </c>
    </row>
    <row r="254" spans="1:10" ht="14.25">
      <c r="A254" t="s">
        <v>502</v>
      </c>
      <c r="B254" t="s">
        <v>226</v>
      </c>
      <c r="D254" s="9">
        <v>378</v>
      </c>
      <c r="E254" s="9">
        <v>680086.0831999995</v>
      </c>
      <c r="F254" s="9">
        <v>190</v>
      </c>
      <c r="G254" s="9">
        <v>89697.10819999996</v>
      </c>
      <c r="I254" t="str">
        <f>DataRaw!C244</f>
        <v>Windham</v>
      </c>
      <c r="J254" t="b">
        <f t="shared" si="3"/>
        <v>0</v>
      </c>
    </row>
    <row r="255" spans="1:10" ht="14.25">
      <c r="A255" t="s">
        <v>503</v>
      </c>
      <c r="B255" t="s">
        <v>227</v>
      </c>
      <c r="D255" s="9">
        <v>113</v>
      </c>
      <c r="E255" s="9">
        <v>176391.76499999996</v>
      </c>
      <c r="F255" s="9">
        <v>52</v>
      </c>
      <c r="G255" s="9">
        <v>24512.1075</v>
      </c>
      <c r="I255" t="str">
        <f>DataRaw!C245</f>
        <v>Windsor</v>
      </c>
      <c r="J255" t="b">
        <f t="shared" si="3"/>
        <v>0</v>
      </c>
    </row>
    <row r="256" spans="1:10" ht="14.25">
      <c r="A256" t="s">
        <v>526</v>
      </c>
      <c r="B256" t="s">
        <v>250</v>
      </c>
      <c r="D256" s="9">
        <v>572</v>
      </c>
      <c r="E256" s="9">
        <v>546440.3719999996</v>
      </c>
      <c r="F256" s="9">
        <v>300</v>
      </c>
      <c r="G256" s="9">
        <v>340193.80899999995</v>
      </c>
      <c r="I256" t="str">
        <f>DataRaw!C246</f>
        <v>Winhall</v>
      </c>
      <c r="J256" t="b">
        <f t="shared" si="3"/>
        <v>0</v>
      </c>
    </row>
    <row r="257" spans="1:10" ht="14.25">
      <c r="A257" t="s">
        <v>310</v>
      </c>
      <c r="B257" t="s">
        <v>39</v>
      </c>
      <c r="D257" s="9">
        <v>152</v>
      </c>
      <c r="E257" s="9">
        <v>412218.49000000017</v>
      </c>
      <c r="F257" s="9">
        <v>54</v>
      </c>
      <c r="G257" s="9">
        <v>18686.944999999996</v>
      </c>
      <c r="I257" t="str">
        <f>DataRaw!C247</f>
        <v>Winooski</v>
      </c>
      <c r="J257" t="b">
        <f t="shared" si="3"/>
        <v>0</v>
      </c>
    </row>
    <row r="258" spans="1:10" ht="14.25">
      <c r="A258" t="s">
        <v>349</v>
      </c>
      <c r="B258" t="s">
        <v>77</v>
      </c>
      <c r="D258" s="9">
        <v>833</v>
      </c>
      <c r="E258" s="9">
        <v>962225.9786000005</v>
      </c>
      <c r="F258" s="9">
        <v>354</v>
      </c>
      <c r="G258" s="9">
        <v>394265.85990000016</v>
      </c>
      <c r="I258" t="str">
        <f>DataRaw!C248</f>
        <v>Wolcott</v>
      </c>
      <c r="J258" t="b">
        <f t="shared" si="3"/>
        <v>0</v>
      </c>
    </row>
    <row r="259" spans="1:10" ht="14.25">
      <c r="A259" t="s">
        <v>394</v>
      </c>
      <c r="B259" t="s">
        <v>119</v>
      </c>
      <c r="D259" s="9">
        <v>385</v>
      </c>
      <c r="E259" s="9">
        <v>391851.00190000015</v>
      </c>
      <c r="F259" s="9">
        <v>154</v>
      </c>
      <c r="G259" s="9">
        <v>68916.5049</v>
      </c>
      <c r="I259" t="str">
        <f>DataRaw!C249</f>
        <v>Woodbury</v>
      </c>
      <c r="J259" t="e">
        <f t="shared" si="3"/>
        <v>#REF!</v>
      </c>
    </row>
    <row r="260" spans="1:10" ht="14.25">
      <c r="A260" t="s">
        <v>480</v>
      </c>
      <c r="B260" t="s">
        <v>204</v>
      </c>
      <c r="D260" s="9">
        <v>218</v>
      </c>
      <c r="E260" s="9">
        <v>263099.2206</v>
      </c>
      <c r="F260" s="9">
        <v>85</v>
      </c>
      <c r="G260" s="9">
        <v>24110.562199999997</v>
      </c>
      <c r="I260" t="str">
        <f>DataRaw!C250</f>
        <v>Woodford</v>
      </c>
      <c r="J260" t="b">
        <f t="shared" si="3"/>
        <v>0</v>
      </c>
    </row>
    <row r="261" spans="1:10" ht="14.25">
      <c r="A261" t="s">
        <v>311</v>
      </c>
      <c r="B261" t="s">
        <v>40</v>
      </c>
      <c r="D261" s="9">
        <v>83</v>
      </c>
      <c r="E261" s="9">
        <v>74506.50600000001</v>
      </c>
      <c r="F261" s="15" t="s">
        <v>532</v>
      </c>
      <c r="G261" s="9">
        <v>0</v>
      </c>
      <c r="I261" t="str">
        <f>DataRaw!C251</f>
        <v>Woodstock</v>
      </c>
      <c r="J261" t="b">
        <f>I265=B261</f>
        <v>0</v>
      </c>
    </row>
    <row r="262" spans="1:10" ht="14.25">
      <c r="A262" t="s">
        <v>527</v>
      </c>
      <c r="B262" t="s">
        <v>251</v>
      </c>
      <c r="D262" s="9">
        <v>549</v>
      </c>
      <c r="E262" s="9">
        <v>1434974.3899999994</v>
      </c>
      <c r="F262" s="9">
        <v>198</v>
      </c>
      <c r="G262" s="9">
        <v>131208.01</v>
      </c>
      <c r="I262" t="str">
        <f>DataRaw!C252</f>
        <v>Worcester</v>
      </c>
      <c r="J262" t="b">
        <f>I266=B262</f>
        <v>0</v>
      </c>
    </row>
    <row r="263" spans="1:10" ht="14.25">
      <c r="A263" t="s">
        <v>481</v>
      </c>
      <c r="B263" t="s">
        <v>205</v>
      </c>
      <c r="D263" s="14">
        <v>203</v>
      </c>
      <c r="E263" s="14">
        <v>239426.45919999987</v>
      </c>
      <c r="F263" s="14">
        <v>72</v>
      </c>
      <c r="G263" s="14">
        <v>27776.816800000004</v>
      </c>
      <c r="I263" t="e">
        <f>DataRaw!#REF!</f>
        <v>#REF!</v>
      </c>
      <c r="J263" t="b">
        <f>I267=B263</f>
        <v>0</v>
      </c>
    </row>
    <row r="265" spans="1:7" ht="12.75">
      <c r="A265" t="s">
        <v>533</v>
      </c>
      <c r="B265" t="s">
        <v>534</v>
      </c>
      <c r="D265" s="3">
        <v>7</v>
      </c>
      <c r="E265" s="3">
        <v>8569.194</v>
      </c>
      <c r="F265" s="3">
        <v>9</v>
      </c>
      <c r="G265" s="3">
        <v>1823.885</v>
      </c>
    </row>
    <row r="267" spans="2:7" ht="12.75">
      <c r="B267" t="s">
        <v>535</v>
      </c>
      <c r="D267" s="3">
        <v>110361</v>
      </c>
      <c r="E267" s="3">
        <v>137532417.4843</v>
      </c>
      <c r="F267" s="3">
        <v>35547</v>
      </c>
      <c r="G267" s="3">
        <v>20821834.1932</v>
      </c>
    </row>
    <row r="269" ht="12.75">
      <c r="A269" s="5" t="s">
        <v>586</v>
      </c>
    </row>
    <row r="270" ht="12.75">
      <c r="A270" t="s">
        <v>587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26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7.28125" style="0" customWidth="1"/>
    <col min="2" max="2" width="17.140625" style="0" customWidth="1"/>
    <col min="3" max="3" width="8.28125" style="4" customWidth="1"/>
    <col min="4" max="4" width="7.57421875" style="3" customWidth="1"/>
    <col min="9" max="9" width="12.421875" style="0" customWidth="1"/>
    <col min="10" max="10" width="15.140625" style="0" customWidth="1"/>
  </cols>
  <sheetData>
    <row r="1" spans="1:10" ht="14.25">
      <c r="A1" t="s">
        <v>556</v>
      </c>
      <c r="B1" t="s">
        <v>557</v>
      </c>
      <c r="C1" s="4" t="s">
        <v>558</v>
      </c>
      <c r="D1" s="3" t="s">
        <v>559</v>
      </c>
      <c r="E1" t="s">
        <v>569</v>
      </c>
      <c r="F1" t="s">
        <v>572</v>
      </c>
      <c r="G1" t="s">
        <v>573</v>
      </c>
      <c r="I1" s="11" t="s">
        <v>558</v>
      </c>
      <c r="J1" s="11" t="s">
        <v>588</v>
      </c>
    </row>
    <row r="2" spans="1:12" ht="14.25">
      <c r="A2">
        <v>1003</v>
      </c>
      <c r="B2" t="s">
        <v>1</v>
      </c>
      <c r="C2" s="4" t="s">
        <v>270</v>
      </c>
      <c r="D2" s="23">
        <v>429</v>
      </c>
      <c r="E2">
        <v>432</v>
      </c>
      <c r="F2" s="3">
        <f aca="true" t="shared" si="0" ref="F2:F65">D2-E2</f>
        <v>-3</v>
      </c>
      <c r="G2" s="6">
        <f aca="true" t="shared" si="1" ref="G2:G8">F2/E2</f>
        <v>-0.006944444444444444</v>
      </c>
      <c r="I2" s="12" t="s">
        <v>270</v>
      </c>
      <c r="J2" s="24">
        <v>429</v>
      </c>
      <c r="L2" t="b">
        <f>I2=C2</f>
        <v>1</v>
      </c>
    </row>
    <row r="3" spans="1:12" ht="14.25">
      <c r="A3">
        <v>10006</v>
      </c>
      <c r="B3" t="s">
        <v>138</v>
      </c>
      <c r="C3" s="4" t="s">
        <v>413</v>
      </c>
      <c r="D3" s="23">
        <v>310</v>
      </c>
      <c r="E3">
        <v>310</v>
      </c>
      <c r="F3" s="3">
        <f t="shared" si="0"/>
        <v>0</v>
      </c>
      <c r="G3" s="6">
        <f t="shared" si="1"/>
        <v>0</v>
      </c>
      <c r="I3" s="12" t="s">
        <v>413</v>
      </c>
      <c r="J3" s="24">
        <v>310</v>
      </c>
      <c r="L3" t="b">
        <f aca="true" t="shared" si="2" ref="L3:L66">I3=C3</f>
        <v>1</v>
      </c>
    </row>
    <row r="4" spans="1:12" ht="14.25">
      <c r="A4">
        <v>7009</v>
      </c>
      <c r="B4" t="s">
        <v>105</v>
      </c>
      <c r="C4" s="4" t="s">
        <v>379</v>
      </c>
      <c r="D4" s="23">
        <v>611</v>
      </c>
      <c r="E4">
        <v>659</v>
      </c>
      <c r="F4" s="3">
        <f t="shared" si="0"/>
        <v>-48</v>
      </c>
      <c r="G4" s="6">
        <f t="shared" si="1"/>
        <v>-0.07283763277693475</v>
      </c>
      <c r="I4" s="12" t="s">
        <v>379</v>
      </c>
      <c r="J4" s="24">
        <v>611</v>
      </c>
      <c r="L4" t="b">
        <f t="shared" si="2"/>
        <v>1</v>
      </c>
    </row>
    <row r="5" spans="1:12" ht="14.25">
      <c r="A5">
        <v>14012</v>
      </c>
      <c r="B5" t="s">
        <v>228</v>
      </c>
      <c r="C5" s="4" t="s">
        <v>504</v>
      </c>
      <c r="D5" s="23">
        <v>173</v>
      </c>
      <c r="E5">
        <v>174</v>
      </c>
      <c r="F5" s="3">
        <f t="shared" si="0"/>
        <v>-1</v>
      </c>
      <c r="G5" s="6">
        <f t="shared" si="1"/>
        <v>-0.005747126436781609</v>
      </c>
      <c r="I5" s="12" t="s">
        <v>504</v>
      </c>
      <c r="J5" s="24">
        <v>173</v>
      </c>
      <c r="L5" t="b">
        <f t="shared" si="2"/>
        <v>1</v>
      </c>
    </row>
    <row r="6" spans="1:12" ht="14.25">
      <c r="A6">
        <v>2015</v>
      </c>
      <c r="B6" t="s">
        <v>24</v>
      </c>
      <c r="C6" s="4" t="s">
        <v>293</v>
      </c>
      <c r="D6" s="23">
        <v>728</v>
      </c>
      <c r="E6">
        <v>742</v>
      </c>
      <c r="F6" s="3">
        <f t="shared" si="0"/>
        <v>-14</v>
      </c>
      <c r="G6" s="6">
        <f t="shared" si="1"/>
        <v>-0.018867924528301886</v>
      </c>
      <c r="I6" s="12" t="s">
        <v>293</v>
      </c>
      <c r="J6" s="24">
        <v>728</v>
      </c>
      <c r="L6" t="b">
        <f t="shared" si="2"/>
        <v>1</v>
      </c>
    </row>
    <row r="7" spans="1:12" ht="14.25">
      <c r="A7">
        <v>13018</v>
      </c>
      <c r="B7" t="s">
        <v>206</v>
      </c>
      <c r="C7" s="4" t="s">
        <v>482</v>
      </c>
      <c r="D7" s="23">
        <v>126</v>
      </c>
      <c r="E7">
        <v>124</v>
      </c>
      <c r="F7" s="3">
        <f t="shared" si="0"/>
        <v>2</v>
      </c>
      <c r="G7" s="6">
        <f t="shared" si="1"/>
        <v>0.016129032258064516</v>
      </c>
      <c r="I7" s="12" t="s">
        <v>482</v>
      </c>
      <c r="J7" s="24">
        <v>126</v>
      </c>
      <c r="L7" t="b">
        <f t="shared" si="2"/>
        <v>1</v>
      </c>
    </row>
    <row r="8" spans="1:12" ht="14.25">
      <c r="A8">
        <v>5020</v>
      </c>
      <c r="B8" t="s">
        <v>539</v>
      </c>
      <c r="C8" s="4" t="s">
        <v>548</v>
      </c>
      <c r="D8" s="23">
        <v>11</v>
      </c>
      <c r="E8">
        <v>11</v>
      </c>
      <c r="F8" s="3">
        <f t="shared" si="0"/>
        <v>0</v>
      </c>
      <c r="G8" s="6">
        <f t="shared" si="1"/>
        <v>0</v>
      </c>
      <c r="I8" s="12" t="s">
        <v>364</v>
      </c>
      <c r="J8" s="24">
        <v>430</v>
      </c>
      <c r="L8" t="b">
        <f t="shared" si="2"/>
        <v>0</v>
      </c>
    </row>
    <row r="9" spans="1:12" ht="14.25">
      <c r="A9">
        <v>5022</v>
      </c>
      <c r="B9" t="s">
        <v>540</v>
      </c>
      <c r="C9" s="4" t="s">
        <v>549</v>
      </c>
      <c r="D9" s="19">
        <v>0</v>
      </c>
      <c r="E9">
        <v>0</v>
      </c>
      <c r="F9" s="3">
        <f t="shared" si="0"/>
        <v>0</v>
      </c>
      <c r="G9" s="6">
        <v>0</v>
      </c>
      <c r="I9" s="21" t="s">
        <v>505</v>
      </c>
      <c r="J9" s="24">
        <v>80</v>
      </c>
      <c r="L9" t="b">
        <f t="shared" si="2"/>
        <v>0</v>
      </c>
    </row>
    <row r="10" spans="1:12" ht="14.25">
      <c r="A10">
        <v>6024</v>
      </c>
      <c r="B10" t="s">
        <v>90</v>
      </c>
      <c r="C10" s="4" t="s">
        <v>364</v>
      </c>
      <c r="D10" s="23">
        <v>430</v>
      </c>
      <c r="E10">
        <v>423</v>
      </c>
      <c r="F10" s="3">
        <f t="shared" si="0"/>
        <v>7</v>
      </c>
      <c r="G10" s="6">
        <f aca="true" t="shared" si="3" ref="G10:G41">F10/E10</f>
        <v>0.016548463356973995</v>
      </c>
      <c r="I10" s="12" t="s">
        <v>506</v>
      </c>
      <c r="J10" s="24">
        <v>309</v>
      </c>
      <c r="L10" t="b">
        <f t="shared" si="2"/>
        <v>0</v>
      </c>
    </row>
    <row r="11" spans="1:12" ht="14.25">
      <c r="A11">
        <v>14027</v>
      </c>
      <c r="B11" t="s">
        <v>229</v>
      </c>
      <c r="C11" s="4" t="s">
        <v>505</v>
      </c>
      <c r="D11" s="23">
        <v>80</v>
      </c>
      <c r="E11">
        <v>85</v>
      </c>
      <c r="F11" s="3">
        <f t="shared" si="0"/>
        <v>-5</v>
      </c>
      <c r="G11" s="6">
        <f t="shared" si="3"/>
        <v>-0.058823529411764705</v>
      </c>
      <c r="I11" s="12" t="s">
        <v>313</v>
      </c>
      <c r="J11" s="24">
        <v>531</v>
      </c>
      <c r="L11" t="b">
        <f t="shared" si="2"/>
        <v>0</v>
      </c>
    </row>
    <row r="12" spans="1:12" ht="14.25">
      <c r="A12">
        <v>14030</v>
      </c>
      <c r="B12" t="s">
        <v>230</v>
      </c>
      <c r="C12" s="4" t="s">
        <v>506</v>
      </c>
      <c r="D12" s="23">
        <v>309</v>
      </c>
      <c r="E12">
        <v>305</v>
      </c>
      <c r="F12" s="3">
        <f t="shared" si="0"/>
        <v>4</v>
      </c>
      <c r="G12" s="6">
        <f t="shared" si="3"/>
        <v>0.013114754098360656</v>
      </c>
      <c r="I12" s="12" t="s">
        <v>462</v>
      </c>
      <c r="J12" s="24">
        <v>1783</v>
      </c>
      <c r="L12" t="b">
        <f t="shared" si="2"/>
        <v>0</v>
      </c>
    </row>
    <row r="13" spans="1:12" ht="14.25">
      <c r="A13">
        <v>3033</v>
      </c>
      <c r="B13" t="s">
        <v>41</v>
      </c>
      <c r="C13" s="4" t="s">
        <v>313</v>
      </c>
      <c r="D13" s="23">
        <v>531</v>
      </c>
      <c r="E13">
        <v>544</v>
      </c>
      <c r="F13" s="3">
        <f t="shared" si="0"/>
        <v>-13</v>
      </c>
      <c r="G13" s="6">
        <f t="shared" si="3"/>
        <v>-0.02389705882352941</v>
      </c>
      <c r="I13" s="12" t="s">
        <v>463</v>
      </c>
      <c r="J13" s="24">
        <v>2657</v>
      </c>
      <c r="L13" t="b">
        <f t="shared" si="2"/>
        <v>0</v>
      </c>
    </row>
    <row r="14" spans="1:12" ht="14.25">
      <c r="A14">
        <v>12036</v>
      </c>
      <c r="B14" t="s">
        <v>186</v>
      </c>
      <c r="C14" s="4" t="s">
        <v>462</v>
      </c>
      <c r="D14" s="23">
        <v>1783</v>
      </c>
      <c r="E14">
        <v>1911</v>
      </c>
      <c r="F14" s="3">
        <f t="shared" si="0"/>
        <v>-128</v>
      </c>
      <c r="G14" s="6">
        <f t="shared" si="3"/>
        <v>-0.06698063840920984</v>
      </c>
      <c r="I14" s="12" t="s">
        <v>414</v>
      </c>
      <c r="J14" s="24">
        <v>572</v>
      </c>
      <c r="L14" t="b">
        <f t="shared" si="2"/>
        <v>0</v>
      </c>
    </row>
    <row r="15" spans="1:12" ht="14.25">
      <c r="A15">
        <v>12039</v>
      </c>
      <c r="B15" t="s">
        <v>187</v>
      </c>
      <c r="C15" s="4" t="s">
        <v>463</v>
      </c>
      <c r="D15" s="23">
        <v>2657</v>
      </c>
      <c r="E15">
        <v>2717</v>
      </c>
      <c r="F15" s="3">
        <f t="shared" si="0"/>
        <v>-60</v>
      </c>
      <c r="G15" s="6">
        <f t="shared" si="3"/>
        <v>-0.02208317997791682</v>
      </c>
      <c r="I15" s="12" t="s">
        <v>385</v>
      </c>
      <c r="J15" s="24">
        <v>115</v>
      </c>
      <c r="L15" t="b">
        <f t="shared" si="2"/>
        <v>0</v>
      </c>
    </row>
    <row r="16" spans="1:12" ht="14.25">
      <c r="A16">
        <v>10042</v>
      </c>
      <c r="B16" t="s">
        <v>139</v>
      </c>
      <c r="C16" s="4" t="s">
        <v>414</v>
      </c>
      <c r="D16" s="23">
        <v>572</v>
      </c>
      <c r="E16">
        <v>570</v>
      </c>
      <c r="F16" s="3">
        <f t="shared" si="0"/>
        <v>2</v>
      </c>
      <c r="G16" s="6">
        <f t="shared" si="3"/>
        <v>0.0035087719298245615</v>
      </c>
      <c r="I16" s="12" t="s">
        <v>294</v>
      </c>
      <c r="J16" s="24">
        <v>3151</v>
      </c>
      <c r="L16" t="b">
        <f t="shared" si="2"/>
        <v>0</v>
      </c>
    </row>
    <row r="17" spans="1:12" ht="14.25">
      <c r="A17">
        <v>8048</v>
      </c>
      <c r="B17" t="s">
        <v>110</v>
      </c>
      <c r="C17" s="4" t="s">
        <v>385</v>
      </c>
      <c r="D17" s="23">
        <v>115</v>
      </c>
      <c r="E17">
        <v>110</v>
      </c>
      <c r="F17" s="3">
        <f t="shared" si="0"/>
        <v>5</v>
      </c>
      <c r="G17" s="6">
        <f t="shared" si="3"/>
        <v>0.045454545454545456</v>
      </c>
      <c r="I17" s="12" t="s">
        <v>434</v>
      </c>
      <c r="J17" s="24">
        <v>289</v>
      </c>
      <c r="L17" t="b">
        <f t="shared" si="2"/>
        <v>0</v>
      </c>
    </row>
    <row r="18" spans="1:12" ht="14.25">
      <c r="A18">
        <v>2051</v>
      </c>
      <c r="B18" t="s">
        <v>25</v>
      </c>
      <c r="C18" s="4" t="s">
        <v>294</v>
      </c>
      <c r="D18" s="23">
        <v>3151</v>
      </c>
      <c r="E18">
        <v>3332</v>
      </c>
      <c r="F18" s="3">
        <f t="shared" si="0"/>
        <v>-181</v>
      </c>
      <c r="G18" s="6">
        <f t="shared" si="3"/>
        <v>-0.05432172869147659</v>
      </c>
      <c r="I18" s="12" t="s">
        <v>365</v>
      </c>
      <c r="J18" s="24">
        <v>448</v>
      </c>
      <c r="L18" t="b">
        <f t="shared" si="2"/>
        <v>0</v>
      </c>
    </row>
    <row r="19" spans="1:12" ht="14.25">
      <c r="A19">
        <v>11054</v>
      </c>
      <c r="B19" t="s">
        <v>158</v>
      </c>
      <c r="C19" s="4" t="s">
        <v>434</v>
      </c>
      <c r="D19" s="23">
        <v>289</v>
      </c>
      <c r="E19">
        <v>303</v>
      </c>
      <c r="F19" s="3">
        <f t="shared" si="0"/>
        <v>-14</v>
      </c>
      <c r="G19" s="6">
        <f t="shared" si="3"/>
        <v>-0.0462046204620462</v>
      </c>
      <c r="I19" s="12" t="s">
        <v>464</v>
      </c>
      <c r="J19" s="24">
        <v>784</v>
      </c>
      <c r="L19" t="b">
        <f t="shared" si="2"/>
        <v>0</v>
      </c>
    </row>
    <row r="20" spans="1:12" ht="14.25">
      <c r="A20">
        <v>6057</v>
      </c>
      <c r="B20" t="s">
        <v>91</v>
      </c>
      <c r="C20" s="4" t="s">
        <v>365</v>
      </c>
      <c r="D20" s="23">
        <v>448</v>
      </c>
      <c r="E20">
        <v>463</v>
      </c>
      <c r="F20" s="3">
        <f t="shared" si="0"/>
        <v>-15</v>
      </c>
      <c r="G20" s="6">
        <f t="shared" si="3"/>
        <v>-0.032397408207343416</v>
      </c>
      <c r="I20" s="12" t="s">
        <v>507</v>
      </c>
      <c r="J20" s="24">
        <v>561</v>
      </c>
      <c r="L20" t="b">
        <f t="shared" si="2"/>
        <v>0</v>
      </c>
    </row>
    <row r="21" spans="1:12" ht="14.25">
      <c r="A21">
        <v>12060</v>
      </c>
      <c r="B21" t="s">
        <v>188</v>
      </c>
      <c r="C21" s="4" t="s">
        <v>464</v>
      </c>
      <c r="D21" s="23">
        <v>784</v>
      </c>
      <c r="E21">
        <v>838</v>
      </c>
      <c r="F21" s="3">
        <f t="shared" si="0"/>
        <v>-54</v>
      </c>
      <c r="G21" s="6">
        <f t="shared" si="3"/>
        <v>-0.06443914081145585</v>
      </c>
      <c r="I21" s="12" t="s">
        <v>351</v>
      </c>
      <c r="J21" s="24">
        <v>83</v>
      </c>
      <c r="L21" t="b">
        <f t="shared" si="2"/>
        <v>0</v>
      </c>
    </row>
    <row r="22" spans="1:12" ht="14.25">
      <c r="A22">
        <v>14063</v>
      </c>
      <c r="B22" t="s">
        <v>231</v>
      </c>
      <c r="C22" s="4" t="s">
        <v>507</v>
      </c>
      <c r="D22" s="23">
        <v>561</v>
      </c>
      <c r="E22">
        <v>600</v>
      </c>
      <c r="F22" s="3">
        <f t="shared" si="0"/>
        <v>-39</v>
      </c>
      <c r="G22" s="6">
        <f t="shared" si="3"/>
        <v>-0.065</v>
      </c>
      <c r="I22" s="12" t="s">
        <v>330</v>
      </c>
      <c r="J22" s="24">
        <v>386</v>
      </c>
      <c r="L22" t="b">
        <f t="shared" si="2"/>
        <v>0</v>
      </c>
    </row>
    <row r="23" spans="1:12" ht="14.25">
      <c r="A23">
        <v>5066</v>
      </c>
      <c r="B23" t="s">
        <v>78</v>
      </c>
      <c r="C23" s="4" t="s">
        <v>351</v>
      </c>
      <c r="D23" s="23">
        <v>83</v>
      </c>
      <c r="E23">
        <v>96</v>
      </c>
      <c r="F23" s="3">
        <f t="shared" si="0"/>
        <v>-13</v>
      </c>
      <c r="G23" s="6">
        <f t="shared" si="3"/>
        <v>-0.13541666666666666</v>
      </c>
      <c r="I23" s="12" t="s">
        <v>395</v>
      </c>
      <c r="J23" s="24">
        <v>722</v>
      </c>
      <c r="L23" t="b">
        <f t="shared" si="2"/>
        <v>0</v>
      </c>
    </row>
    <row r="24" spans="1:12" ht="14.25">
      <c r="A24">
        <v>4069</v>
      </c>
      <c r="B24" t="s">
        <v>58</v>
      </c>
      <c r="C24" s="4" t="s">
        <v>330</v>
      </c>
      <c r="D24" s="23">
        <v>386</v>
      </c>
      <c r="E24">
        <v>387</v>
      </c>
      <c r="F24" s="3">
        <f t="shared" si="0"/>
        <v>-1</v>
      </c>
      <c r="G24" s="6">
        <f t="shared" si="3"/>
        <v>-0.002583979328165375</v>
      </c>
      <c r="I24" s="12" t="s">
        <v>396</v>
      </c>
      <c r="J24" s="24">
        <v>407</v>
      </c>
      <c r="L24" t="b">
        <f t="shared" si="2"/>
        <v>0</v>
      </c>
    </row>
    <row r="25" spans="1:12" ht="14.25">
      <c r="A25">
        <v>9072</v>
      </c>
      <c r="B25" t="s">
        <v>120</v>
      </c>
      <c r="C25" s="4" t="s">
        <v>395</v>
      </c>
      <c r="D25" s="23">
        <v>722</v>
      </c>
      <c r="E25">
        <v>725</v>
      </c>
      <c r="F25" s="3">
        <f t="shared" si="0"/>
        <v>-3</v>
      </c>
      <c r="G25" s="6">
        <f t="shared" si="3"/>
        <v>-0.004137931034482759</v>
      </c>
      <c r="I25" s="12" t="s">
        <v>435</v>
      </c>
      <c r="J25" s="24">
        <v>1128</v>
      </c>
      <c r="L25" t="b">
        <f t="shared" si="2"/>
        <v>0</v>
      </c>
    </row>
    <row r="26" spans="1:12" ht="14.25">
      <c r="A26">
        <v>9075</v>
      </c>
      <c r="B26" t="s">
        <v>121</v>
      </c>
      <c r="C26" s="4" t="s">
        <v>396</v>
      </c>
      <c r="D26" s="23">
        <v>407</v>
      </c>
      <c r="E26">
        <v>430</v>
      </c>
      <c r="F26" s="3">
        <f t="shared" si="0"/>
        <v>-23</v>
      </c>
      <c r="G26" s="6">
        <f t="shared" si="3"/>
        <v>-0.053488372093023255</v>
      </c>
      <c r="I26" s="12" t="s">
        <v>483</v>
      </c>
      <c r="J26" s="24">
        <v>2585</v>
      </c>
      <c r="L26" t="b">
        <f t="shared" si="2"/>
        <v>0</v>
      </c>
    </row>
    <row r="27" spans="1:12" ht="14.25">
      <c r="A27">
        <v>11078</v>
      </c>
      <c r="B27" t="s">
        <v>159</v>
      </c>
      <c r="C27" s="4" t="s">
        <v>435</v>
      </c>
      <c r="D27" s="23">
        <v>1128</v>
      </c>
      <c r="E27">
        <v>1193</v>
      </c>
      <c r="F27" s="3">
        <f t="shared" si="0"/>
        <v>-65</v>
      </c>
      <c r="G27" s="6">
        <f t="shared" si="3"/>
        <v>-0.054484492875104776</v>
      </c>
      <c r="I27" s="12" t="s">
        <v>508</v>
      </c>
      <c r="J27" s="24">
        <v>285</v>
      </c>
      <c r="L27" t="b">
        <f t="shared" si="2"/>
        <v>0</v>
      </c>
    </row>
    <row r="28" spans="1:12" ht="14.25">
      <c r="A28">
        <v>13081</v>
      </c>
      <c r="B28" t="s">
        <v>207</v>
      </c>
      <c r="C28" s="4" t="s">
        <v>483</v>
      </c>
      <c r="D28" s="23">
        <v>2585</v>
      </c>
      <c r="E28">
        <v>2678</v>
      </c>
      <c r="F28" s="3">
        <f t="shared" si="0"/>
        <v>-93</v>
      </c>
      <c r="G28" s="6">
        <f t="shared" si="3"/>
        <v>-0.03472740851381628</v>
      </c>
      <c r="I28" s="12" t="s">
        <v>271</v>
      </c>
      <c r="J28" s="24">
        <v>340</v>
      </c>
      <c r="L28" t="b">
        <f t="shared" si="2"/>
        <v>0</v>
      </c>
    </row>
    <row r="29" spans="1:12" ht="14.25">
      <c r="A29">
        <v>14084</v>
      </c>
      <c r="B29" t="s">
        <v>232</v>
      </c>
      <c r="C29" s="4" t="s">
        <v>508</v>
      </c>
      <c r="D29" s="23">
        <v>285</v>
      </c>
      <c r="E29">
        <v>302</v>
      </c>
      <c r="F29" s="3">
        <f t="shared" si="0"/>
        <v>-17</v>
      </c>
      <c r="G29" s="6">
        <f t="shared" si="3"/>
        <v>-0.056291390728476824</v>
      </c>
      <c r="I29" s="12" t="s">
        <v>352</v>
      </c>
      <c r="J29" s="24">
        <v>336</v>
      </c>
      <c r="L29" t="b">
        <f t="shared" si="2"/>
        <v>0</v>
      </c>
    </row>
    <row r="30" spans="1:12" ht="14.25">
      <c r="A30">
        <v>1087</v>
      </c>
      <c r="B30" t="s">
        <v>2</v>
      </c>
      <c r="C30" s="4" t="s">
        <v>271</v>
      </c>
      <c r="D30" s="23">
        <v>340</v>
      </c>
      <c r="E30">
        <v>353</v>
      </c>
      <c r="F30" s="3">
        <f t="shared" si="0"/>
        <v>-13</v>
      </c>
      <c r="G30" s="6">
        <f t="shared" si="3"/>
        <v>-0.036827195467422094</v>
      </c>
      <c r="I30" s="12" t="s">
        <v>272</v>
      </c>
      <c r="J30" s="24">
        <v>1014</v>
      </c>
      <c r="L30" t="b">
        <f t="shared" si="2"/>
        <v>0</v>
      </c>
    </row>
    <row r="31" spans="1:12" ht="14.25">
      <c r="A31">
        <v>5090</v>
      </c>
      <c r="B31" t="s">
        <v>79</v>
      </c>
      <c r="C31" s="4" t="s">
        <v>352</v>
      </c>
      <c r="D31" s="23">
        <v>336</v>
      </c>
      <c r="E31">
        <v>349</v>
      </c>
      <c r="F31" s="3">
        <f t="shared" si="0"/>
        <v>-13</v>
      </c>
      <c r="G31" s="6">
        <f t="shared" si="3"/>
        <v>-0.03724928366762178</v>
      </c>
      <c r="I31" s="12" t="s">
        <v>397</v>
      </c>
      <c r="J31" s="24">
        <v>415</v>
      </c>
      <c r="L31" t="b">
        <f t="shared" si="2"/>
        <v>0</v>
      </c>
    </row>
    <row r="32" spans="1:12" ht="14.25">
      <c r="A32">
        <v>1093</v>
      </c>
      <c r="B32" t="s">
        <v>3</v>
      </c>
      <c r="C32" s="4" t="s">
        <v>272</v>
      </c>
      <c r="D32" s="23">
        <v>1014</v>
      </c>
      <c r="E32">
        <v>1038</v>
      </c>
      <c r="F32" s="3">
        <f t="shared" si="0"/>
        <v>-24</v>
      </c>
      <c r="G32" s="6">
        <f t="shared" si="3"/>
        <v>-0.023121387283236993</v>
      </c>
      <c r="I32" s="12" t="s">
        <v>484</v>
      </c>
      <c r="J32" s="24">
        <v>159</v>
      </c>
      <c r="L32" t="b">
        <f t="shared" si="2"/>
        <v>0</v>
      </c>
    </row>
    <row r="33" spans="1:12" ht="14.25">
      <c r="A33">
        <v>9096</v>
      </c>
      <c r="B33" t="s">
        <v>122</v>
      </c>
      <c r="C33" s="4" t="s">
        <v>397</v>
      </c>
      <c r="D33" s="23">
        <v>415</v>
      </c>
      <c r="E33">
        <v>415</v>
      </c>
      <c r="F33" s="3">
        <f t="shared" si="0"/>
        <v>0</v>
      </c>
      <c r="G33" s="6">
        <f t="shared" si="3"/>
        <v>0</v>
      </c>
      <c r="I33" s="12" t="s">
        <v>415</v>
      </c>
      <c r="J33" s="24">
        <v>314</v>
      </c>
      <c r="L33" t="b">
        <f t="shared" si="2"/>
        <v>0</v>
      </c>
    </row>
    <row r="34" spans="1:12" ht="14.25">
      <c r="A34">
        <v>13099</v>
      </c>
      <c r="B34" t="s">
        <v>208</v>
      </c>
      <c r="C34" s="4" t="s">
        <v>484</v>
      </c>
      <c r="D34" s="23">
        <v>159</v>
      </c>
      <c r="E34">
        <v>164</v>
      </c>
      <c r="F34" s="3">
        <f t="shared" si="0"/>
        <v>-5</v>
      </c>
      <c r="G34" s="6">
        <f t="shared" si="3"/>
        <v>-0.03048780487804878</v>
      </c>
      <c r="I34" s="12" t="s">
        <v>353</v>
      </c>
      <c r="J34" s="24">
        <v>36</v>
      </c>
      <c r="L34" t="b">
        <f t="shared" si="2"/>
        <v>0</v>
      </c>
    </row>
    <row r="35" spans="1:12" ht="14.25">
      <c r="A35">
        <v>10102</v>
      </c>
      <c r="B35" t="s">
        <v>140</v>
      </c>
      <c r="C35" s="4" t="s">
        <v>415</v>
      </c>
      <c r="D35" s="23">
        <v>314</v>
      </c>
      <c r="E35">
        <v>329</v>
      </c>
      <c r="F35" s="3">
        <f t="shared" si="0"/>
        <v>-15</v>
      </c>
      <c r="G35" s="6">
        <f t="shared" si="3"/>
        <v>-0.04559270516717325</v>
      </c>
      <c r="I35" s="12" t="s">
        <v>314</v>
      </c>
      <c r="J35" s="24">
        <v>515</v>
      </c>
      <c r="L35" t="b">
        <f t="shared" si="2"/>
        <v>0</v>
      </c>
    </row>
    <row r="36" spans="1:12" ht="14.25">
      <c r="A36">
        <v>5105</v>
      </c>
      <c r="B36" t="s">
        <v>80</v>
      </c>
      <c r="C36" s="4" t="s">
        <v>353</v>
      </c>
      <c r="D36" s="23">
        <v>36</v>
      </c>
      <c r="E36">
        <v>36</v>
      </c>
      <c r="F36" s="3">
        <f t="shared" si="0"/>
        <v>0</v>
      </c>
      <c r="G36" s="6">
        <f t="shared" si="3"/>
        <v>0</v>
      </c>
      <c r="I36" s="12" t="s">
        <v>331</v>
      </c>
      <c r="J36" s="24">
        <v>5988</v>
      </c>
      <c r="L36" t="b">
        <f t="shared" si="2"/>
        <v>0</v>
      </c>
    </row>
    <row r="37" spans="1:12" ht="14.25">
      <c r="A37">
        <v>4108</v>
      </c>
      <c r="B37" t="s">
        <v>561</v>
      </c>
      <c r="C37" s="4" t="s">
        <v>547</v>
      </c>
      <c r="D37" s="23">
        <v>6</v>
      </c>
      <c r="E37">
        <v>7</v>
      </c>
      <c r="F37" s="3">
        <f t="shared" si="0"/>
        <v>-1</v>
      </c>
      <c r="G37" s="6">
        <f t="shared" si="3"/>
        <v>-0.14285714285714285</v>
      </c>
      <c r="I37" s="12" t="s">
        <v>465</v>
      </c>
      <c r="J37" s="24">
        <v>447</v>
      </c>
      <c r="L37" t="b">
        <f t="shared" si="2"/>
        <v>0</v>
      </c>
    </row>
    <row r="38" spans="1:12" ht="14.25">
      <c r="A38">
        <v>3111</v>
      </c>
      <c r="B38" t="s">
        <v>42</v>
      </c>
      <c r="C38" s="4" t="s">
        <v>314</v>
      </c>
      <c r="D38" s="23">
        <v>515</v>
      </c>
      <c r="E38">
        <v>528</v>
      </c>
      <c r="F38" s="3">
        <f t="shared" si="0"/>
        <v>-13</v>
      </c>
      <c r="G38" s="6">
        <f t="shared" si="3"/>
        <v>-0.02462121212121212</v>
      </c>
      <c r="I38" s="12" t="s">
        <v>466</v>
      </c>
      <c r="J38" s="24">
        <v>560</v>
      </c>
      <c r="L38" t="b">
        <f t="shared" si="2"/>
        <v>0</v>
      </c>
    </row>
    <row r="39" spans="1:12" ht="14.25">
      <c r="A39">
        <v>4114</v>
      </c>
      <c r="B39" t="s">
        <v>59</v>
      </c>
      <c r="C39" s="4" t="s">
        <v>331</v>
      </c>
      <c r="D39" s="23">
        <v>5988</v>
      </c>
      <c r="E39">
        <v>6253</v>
      </c>
      <c r="F39" s="3">
        <f t="shared" si="0"/>
        <v>-265</v>
      </c>
      <c r="G39" s="6">
        <f t="shared" si="3"/>
        <v>-0.042379657764273146</v>
      </c>
      <c r="I39" s="12" t="s">
        <v>386</v>
      </c>
      <c r="J39" s="24">
        <v>989</v>
      </c>
      <c r="L39" t="b">
        <f t="shared" si="2"/>
        <v>0</v>
      </c>
    </row>
    <row r="40" spans="1:12" ht="14.25">
      <c r="A40">
        <v>12117</v>
      </c>
      <c r="B40" t="s">
        <v>189</v>
      </c>
      <c r="C40" s="4" t="s">
        <v>465</v>
      </c>
      <c r="D40" s="23">
        <v>447</v>
      </c>
      <c r="E40">
        <v>464</v>
      </c>
      <c r="F40" s="3">
        <f t="shared" si="0"/>
        <v>-17</v>
      </c>
      <c r="G40" s="6">
        <f t="shared" si="3"/>
        <v>-0.036637931034482756</v>
      </c>
      <c r="I40" s="12" t="s">
        <v>354</v>
      </c>
      <c r="J40" s="24">
        <v>311</v>
      </c>
      <c r="L40" t="b">
        <f t="shared" si="2"/>
        <v>0</v>
      </c>
    </row>
    <row r="41" spans="1:12" ht="14.25">
      <c r="A41">
        <v>12120</v>
      </c>
      <c r="B41" t="s">
        <v>190</v>
      </c>
      <c r="C41" s="4" t="s">
        <v>466</v>
      </c>
      <c r="D41" s="23">
        <v>560</v>
      </c>
      <c r="E41">
        <v>554</v>
      </c>
      <c r="F41" s="3">
        <f t="shared" si="0"/>
        <v>6</v>
      </c>
      <c r="G41" s="6">
        <f t="shared" si="3"/>
        <v>0.010830324909747292</v>
      </c>
      <c r="I41" s="12" t="s">
        <v>436</v>
      </c>
      <c r="J41" s="24">
        <v>1077</v>
      </c>
      <c r="L41" t="b">
        <f t="shared" si="2"/>
        <v>0</v>
      </c>
    </row>
    <row r="42" spans="1:12" ht="14.25">
      <c r="A42">
        <v>8123</v>
      </c>
      <c r="B42" t="s">
        <v>111</v>
      </c>
      <c r="C42" s="4" t="s">
        <v>386</v>
      </c>
      <c r="D42" s="23">
        <v>989</v>
      </c>
      <c r="E42">
        <v>996</v>
      </c>
      <c r="F42" s="3">
        <f t="shared" si="0"/>
        <v>-7</v>
      </c>
      <c r="G42" s="6">
        <f aca="true" t="shared" si="4" ref="G42:G73">F42/E42</f>
        <v>-0.007028112449799197</v>
      </c>
      <c r="I42" s="12" t="s">
        <v>509</v>
      </c>
      <c r="J42" s="24">
        <v>402</v>
      </c>
      <c r="L42" t="b">
        <f t="shared" si="2"/>
        <v>0</v>
      </c>
    </row>
    <row r="43" spans="1:12" ht="14.25">
      <c r="A43">
        <v>5126</v>
      </c>
      <c r="B43" t="s">
        <v>81</v>
      </c>
      <c r="C43" s="4" t="s">
        <v>354</v>
      </c>
      <c r="D43" s="23">
        <v>311</v>
      </c>
      <c r="E43">
        <v>330</v>
      </c>
      <c r="F43" s="3">
        <f t="shared" si="0"/>
        <v>-19</v>
      </c>
      <c r="G43" s="6">
        <f t="shared" si="4"/>
        <v>-0.05757575757575758</v>
      </c>
      <c r="I43" s="12" t="s">
        <v>416</v>
      </c>
      <c r="J43" s="24">
        <v>346</v>
      </c>
      <c r="L43" t="b">
        <f t="shared" si="2"/>
        <v>0</v>
      </c>
    </row>
    <row r="44" spans="1:12" ht="14.25">
      <c r="A44">
        <v>11129</v>
      </c>
      <c r="B44" t="s">
        <v>160</v>
      </c>
      <c r="C44" s="4" t="s">
        <v>436</v>
      </c>
      <c r="D44" s="23">
        <v>1077</v>
      </c>
      <c r="E44">
        <v>1104</v>
      </c>
      <c r="F44" s="3">
        <f t="shared" si="0"/>
        <v>-27</v>
      </c>
      <c r="G44" s="6">
        <f t="shared" si="4"/>
        <v>-0.024456521739130436</v>
      </c>
      <c r="I44" s="12" t="s">
        <v>332</v>
      </c>
      <c r="J44" s="24">
        <v>1167</v>
      </c>
      <c r="L44" t="b">
        <f t="shared" si="2"/>
        <v>0</v>
      </c>
    </row>
    <row r="45" spans="1:12" ht="14.25">
      <c r="A45">
        <v>14132</v>
      </c>
      <c r="B45" t="s">
        <v>233</v>
      </c>
      <c r="C45" s="4" t="s">
        <v>509</v>
      </c>
      <c r="D45" s="23">
        <v>402</v>
      </c>
      <c r="E45">
        <v>412</v>
      </c>
      <c r="F45" s="3">
        <f t="shared" si="0"/>
        <v>-10</v>
      </c>
      <c r="G45" s="6">
        <f t="shared" si="4"/>
        <v>-0.024271844660194174</v>
      </c>
      <c r="I45" s="12" t="s">
        <v>398</v>
      </c>
      <c r="J45" s="24">
        <v>381</v>
      </c>
      <c r="L45" t="b">
        <f t="shared" si="2"/>
        <v>0</v>
      </c>
    </row>
    <row r="46" spans="1:12" ht="14.25">
      <c r="A46">
        <v>10135</v>
      </c>
      <c r="B46" t="s">
        <v>141</v>
      </c>
      <c r="C46" s="4" t="s">
        <v>416</v>
      </c>
      <c r="D46" s="23">
        <v>346</v>
      </c>
      <c r="E46">
        <v>345</v>
      </c>
      <c r="F46" s="3">
        <f t="shared" si="0"/>
        <v>1</v>
      </c>
      <c r="G46" s="6">
        <f t="shared" si="4"/>
        <v>0.002898550724637681</v>
      </c>
      <c r="I46" s="12" t="s">
        <v>510</v>
      </c>
      <c r="J46" s="24">
        <v>906</v>
      </c>
      <c r="L46" t="b">
        <f t="shared" si="2"/>
        <v>0</v>
      </c>
    </row>
    <row r="47" spans="1:12" ht="14.25">
      <c r="A47">
        <v>4138</v>
      </c>
      <c r="B47" t="s">
        <v>60</v>
      </c>
      <c r="C47" s="4" t="s">
        <v>332</v>
      </c>
      <c r="D47" s="23">
        <v>1167</v>
      </c>
      <c r="E47">
        <v>1149</v>
      </c>
      <c r="F47" s="3">
        <f t="shared" si="0"/>
        <v>18</v>
      </c>
      <c r="G47" s="6">
        <f t="shared" si="4"/>
        <v>0.015665796344647518</v>
      </c>
      <c r="I47" s="12" t="s">
        <v>437</v>
      </c>
      <c r="J47" s="24">
        <v>412</v>
      </c>
      <c r="L47" t="b">
        <f t="shared" si="2"/>
        <v>0</v>
      </c>
    </row>
    <row r="48" spans="1:12" ht="14.25">
      <c r="A48">
        <v>9141</v>
      </c>
      <c r="B48" t="s">
        <v>123</v>
      </c>
      <c r="C48" s="4" t="s">
        <v>398</v>
      </c>
      <c r="D48" s="23">
        <v>381</v>
      </c>
      <c r="E48">
        <v>397</v>
      </c>
      <c r="F48" s="3">
        <f t="shared" si="0"/>
        <v>-16</v>
      </c>
      <c r="G48" s="6">
        <f t="shared" si="4"/>
        <v>-0.04030226700251889</v>
      </c>
      <c r="I48" s="12" t="s">
        <v>438</v>
      </c>
      <c r="J48" s="24">
        <v>804</v>
      </c>
      <c r="L48" t="b">
        <f t="shared" si="2"/>
        <v>0</v>
      </c>
    </row>
    <row r="49" spans="1:12" ht="14.25">
      <c r="A49">
        <v>14144</v>
      </c>
      <c r="B49" t="s">
        <v>234</v>
      </c>
      <c r="C49" s="4" t="s">
        <v>510</v>
      </c>
      <c r="D49" s="23">
        <v>906</v>
      </c>
      <c r="E49">
        <v>955</v>
      </c>
      <c r="F49" s="3">
        <f t="shared" si="0"/>
        <v>-49</v>
      </c>
      <c r="G49" s="6">
        <f t="shared" si="4"/>
        <v>-0.05130890052356021</v>
      </c>
      <c r="I49" s="12" t="s">
        <v>333</v>
      </c>
      <c r="J49" s="24">
        <v>4428</v>
      </c>
      <c r="L49" t="b">
        <f t="shared" si="2"/>
        <v>0</v>
      </c>
    </row>
    <row r="50" spans="1:12" ht="14.25">
      <c r="A50">
        <v>11147</v>
      </c>
      <c r="B50" t="s">
        <v>161</v>
      </c>
      <c r="C50" s="4" t="s">
        <v>437</v>
      </c>
      <c r="D50" s="23">
        <v>412</v>
      </c>
      <c r="E50">
        <v>426</v>
      </c>
      <c r="F50" s="3">
        <f t="shared" si="0"/>
        <v>-14</v>
      </c>
      <c r="G50" s="6">
        <f t="shared" si="4"/>
        <v>-0.03286384976525822</v>
      </c>
      <c r="I50" s="12" t="s">
        <v>355</v>
      </c>
      <c r="J50" s="24">
        <v>385</v>
      </c>
      <c r="L50" t="b">
        <f t="shared" si="2"/>
        <v>0</v>
      </c>
    </row>
    <row r="51" spans="1:12" ht="14.25">
      <c r="A51">
        <v>11150</v>
      </c>
      <c r="B51" t="s">
        <v>162</v>
      </c>
      <c r="C51" s="4" t="s">
        <v>438</v>
      </c>
      <c r="D51" s="23">
        <v>804</v>
      </c>
      <c r="E51">
        <v>840</v>
      </c>
      <c r="F51" s="3">
        <f t="shared" si="0"/>
        <v>-36</v>
      </c>
      <c r="G51" s="6">
        <f t="shared" si="4"/>
        <v>-0.04285714285714286</v>
      </c>
      <c r="I51" s="12" t="s">
        <v>399</v>
      </c>
      <c r="J51" s="24">
        <v>440</v>
      </c>
      <c r="L51" t="b">
        <f t="shared" si="2"/>
        <v>0</v>
      </c>
    </row>
    <row r="52" spans="1:12" ht="14.25">
      <c r="A52">
        <v>4153</v>
      </c>
      <c r="B52" t="s">
        <v>61</v>
      </c>
      <c r="C52" s="4" t="s">
        <v>333</v>
      </c>
      <c r="D52" s="23">
        <v>4428</v>
      </c>
      <c r="E52">
        <v>4445</v>
      </c>
      <c r="F52" s="3">
        <f t="shared" si="0"/>
        <v>-17</v>
      </c>
      <c r="G52" s="6">
        <f t="shared" si="4"/>
        <v>-0.0038245219347581554</v>
      </c>
      <c r="I52" s="12" t="s">
        <v>273</v>
      </c>
      <c r="J52" s="24">
        <v>354</v>
      </c>
      <c r="L52" t="b">
        <f t="shared" si="2"/>
        <v>0</v>
      </c>
    </row>
    <row r="53" spans="1:12" ht="14.25">
      <c r="A53">
        <v>5156</v>
      </c>
      <c r="B53" t="s">
        <v>82</v>
      </c>
      <c r="C53" s="4" t="s">
        <v>355</v>
      </c>
      <c r="D53" s="23">
        <v>385</v>
      </c>
      <c r="E53">
        <v>408</v>
      </c>
      <c r="F53" s="3">
        <f t="shared" si="0"/>
        <v>-23</v>
      </c>
      <c r="G53" s="6">
        <f t="shared" si="4"/>
        <v>-0.056372549019607844</v>
      </c>
      <c r="I53" s="12" t="s">
        <v>417</v>
      </c>
      <c r="J53" s="24">
        <v>350</v>
      </c>
      <c r="L53" t="b">
        <f t="shared" si="2"/>
        <v>0</v>
      </c>
    </row>
    <row r="54" spans="1:12" ht="14.25">
      <c r="A54">
        <v>9159</v>
      </c>
      <c r="B54" t="s">
        <v>124</v>
      </c>
      <c r="C54" s="4" t="s">
        <v>399</v>
      </c>
      <c r="D54" s="23">
        <v>440</v>
      </c>
      <c r="E54">
        <v>455</v>
      </c>
      <c r="F54" s="3">
        <f t="shared" si="0"/>
        <v>-15</v>
      </c>
      <c r="G54" s="6">
        <f t="shared" si="4"/>
        <v>-0.03296703296703297</v>
      </c>
      <c r="I54" s="12" t="s">
        <v>418</v>
      </c>
      <c r="J54" s="24">
        <v>366</v>
      </c>
      <c r="L54" t="b">
        <f t="shared" si="2"/>
        <v>0</v>
      </c>
    </row>
    <row r="55" spans="1:12" ht="14.25">
      <c r="A55">
        <v>1162</v>
      </c>
      <c r="B55" t="s">
        <v>4</v>
      </c>
      <c r="C55" s="4" t="s">
        <v>273</v>
      </c>
      <c r="D55" s="23">
        <v>354</v>
      </c>
      <c r="E55">
        <v>379</v>
      </c>
      <c r="F55" s="3">
        <f t="shared" si="0"/>
        <v>-25</v>
      </c>
      <c r="G55" s="6">
        <f t="shared" si="4"/>
        <v>-0.06596306068601583</v>
      </c>
      <c r="I55" s="12" t="s">
        <v>439</v>
      </c>
      <c r="J55" s="24">
        <v>385</v>
      </c>
      <c r="L55" t="b">
        <f t="shared" si="2"/>
        <v>0</v>
      </c>
    </row>
    <row r="56" spans="1:12" ht="14.25">
      <c r="A56">
        <v>10165</v>
      </c>
      <c r="B56" t="s">
        <v>142</v>
      </c>
      <c r="C56" s="4" t="s">
        <v>417</v>
      </c>
      <c r="D56" s="23">
        <v>350</v>
      </c>
      <c r="E56">
        <v>356</v>
      </c>
      <c r="F56" s="3">
        <f t="shared" si="0"/>
        <v>-6</v>
      </c>
      <c r="G56" s="6">
        <f t="shared" si="4"/>
        <v>-0.016853932584269662</v>
      </c>
      <c r="I56" s="12" t="s">
        <v>315</v>
      </c>
      <c r="J56" s="24">
        <v>764</v>
      </c>
      <c r="L56" t="b">
        <f t="shared" si="2"/>
        <v>0</v>
      </c>
    </row>
    <row r="57" spans="1:12" ht="14.25">
      <c r="A57">
        <v>10168</v>
      </c>
      <c r="B57" t="s">
        <v>143</v>
      </c>
      <c r="C57" s="4" t="s">
        <v>418</v>
      </c>
      <c r="D57" s="23">
        <v>366</v>
      </c>
      <c r="E57">
        <v>383</v>
      </c>
      <c r="F57" s="3">
        <f t="shared" si="0"/>
        <v>-17</v>
      </c>
      <c r="G57" s="6">
        <f t="shared" si="4"/>
        <v>-0.044386422976501305</v>
      </c>
      <c r="I57" s="12" t="s">
        <v>419</v>
      </c>
      <c r="J57" s="24">
        <v>1485</v>
      </c>
      <c r="L57" t="b">
        <f t="shared" si="2"/>
        <v>0</v>
      </c>
    </row>
    <row r="58" spans="1:12" ht="14.25">
      <c r="A58">
        <v>11171</v>
      </c>
      <c r="B58" t="s">
        <v>163</v>
      </c>
      <c r="C58" s="4" t="s">
        <v>439</v>
      </c>
      <c r="D58" s="23">
        <v>385</v>
      </c>
      <c r="E58">
        <v>411</v>
      </c>
      <c r="F58" s="3">
        <f t="shared" si="0"/>
        <v>-26</v>
      </c>
      <c r="G58" s="6">
        <f t="shared" si="4"/>
        <v>-0.06326034063260341</v>
      </c>
      <c r="I58" s="12" t="s">
        <v>295</v>
      </c>
      <c r="J58" s="24">
        <v>631</v>
      </c>
      <c r="L58" t="b">
        <f t="shared" si="2"/>
        <v>0</v>
      </c>
    </row>
    <row r="59" spans="1:12" ht="14.25">
      <c r="A59">
        <v>3174</v>
      </c>
      <c r="B59" t="s">
        <v>43</v>
      </c>
      <c r="C59" s="4" t="s">
        <v>315</v>
      </c>
      <c r="D59" s="23">
        <v>764</v>
      </c>
      <c r="E59">
        <v>786</v>
      </c>
      <c r="F59" s="3">
        <f t="shared" si="0"/>
        <v>-22</v>
      </c>
      <c r="G59" s="6">
        <f t="shared" si="4"/>
        <v>-0.027989821882951654</v>
      </c>
      <c r="I59" s="12" t="s">
        <v>485</v>
      </c>
      <c r="J59" s="24">
        <v>400</v>
      </c>
      <c r="L59" t="b">
        <f t="shared" si="2"/>
        <v>0</v>
      </c>
    </row>
    <row r="60" spans="1:12" ht="14.25">
      <c r="A60">
        <v>10177</v>
      </c>
      <c r="B60" t="s">
        <v>144</v>
      </c>
      <c r="C60" s="4" t="s">
        <v>419</v>
      </c>
      <c r="D60" s="23">
        <v>1485</v>
      </c>
      <c r="E60">
        <v>1511</v>
      </c>
      <c r="F60" s="3">
        <f t="shared" si="0"/>
        <v>-26</v>
      </c>
      <c r="G60" s="6">
        <f t="shared" si="4"/>
        <v>-0.017207147584381206</v>
      </c>
      <c r="I60" s="12" t="s">
        <v>486</v>
      </c>
      <c r="J60" s="24">
        <v>645</v>
      </c>
      <c r="L60" t="b">
        <f t="shared" si="2"/>
        <v>0</v>
      </c>
    </row>
    <row r="61" spans="1:12" ht="14.25">
      <c r="A61">
        <v>2180</v>
      </c>
      <c r="B61" t="s">
        <v>26</v>
      </c>
      <c r="C61" s="4" t="s">
        <v>295</v>
      </c>
      <c r="D61" s="23">
        <v>631</v>
      </c>
      <c r="E61">
        <v>655</v>
      </c>
      <c r="F61" s="3">
        <f t="shared" si="0"/>
        <v>-24</v>
      </c>
      <c r="G61" s="6">
        <f t="shared" si="4"/>
        <v>-0.0366412213740458</v>
      </c>
      <c r="I61" s="12" t="s">
        <v>467</v>
      </c>
      <c r="J61" s="24">
        <v>434</v>
      </c>
      <c r="L61" t="b">
        <f t="shared" si="2"/>
        <v>0</v>
      </c>
    </row>
    <row r="62" spans="1:12" ht="14.25">
      <c r="A62">
        <v>13183</v>
      </c>
      <c r="B62" t="s">
        <v>209</v>
      </c>
      <c r="C62" s="4" t="s">
        <v>485</v>
      </c>
      <c r="D62" s="23">
        <v>400</v>
      </c>
      <c r="E62">
        <v>398</v>
      </c>
      <c r="F62" s="3">
        <f t="shared" si="0"/>
        <v>2</v>
      </c>
      <c r="G62" s="6">
        <f t="shared" si="4"/>
        <v>0.005025125628140704</v>
      </c>
      <c r="I62" s="12" t="s">
        <v>356</v>
      </c>
      <c r="J62" s="24">
        <v>102</v>
      </c>
      <c r="L62" t="b">
        <f t="shared" si="2"/>
        <v>0</v>
      </c>
    </row>
    <row r="63" spans="1:12" ht="14.25">
      <c r="A63">
        <v>13186</v>
      </c>
      <c r="B63" t="s">
        <v>210</v>
      </c>
      <c r="C63" s="4" t="s">
        <v>486</v>
      </c>
      <c r="D63" s="23">
        <v>645</v>
      </c>
      <c r="E63">
        <v>642</v>
      </c>
      <c r="F63" s="3">
        <f t="shared" si="0"/>
        <v>3</v>
      </c>
      <c r="G63" s="6">
        <f t="shared" si="4"/>
        <v>0.004672897196261682</v>
      </c>
      <c r="I63" s="12" t="s">
        <v>468</v>
      </c>
      <c r="J63" s="24">
        <v>854</v>
      </c>
      <c r="L63" t="b">
        <f t="shared" si="2"/>
        <v>0</v>
      </c>
    </row>
    <row r="64" spans="1:12" ht="14.25">
      <c r="A64">
        <v>12189</v>
      </c>
      <c r="B64" t="s">
        <v>191</v>
      </c>
      <c r="C64" s="4" t="s">
        <v>467</v>
      </c>
      <c r="D64" s="23">
        <v>434</v>
      </c>
      <c r="E64">
        <v>435</v>
      </c>
      <c r="F64" s="3">
        <f t="shared" si="0"/>
        <v>-1</v>
      </c>
      <c r="G64" s="6">
        <f t="shared" si="4"/>
        <v>-0.0022988505747126436</v>
      </c>
      <c r="I64" s="12" t="s">
        <v>387</v>
      </c>
      <c r="J64" s="24">
        <v>393</v>
      </c>
      <c r="L64" t="b">
        <f t="shared" si="2"/>
        <v>0</v>
      </c>
    </row>
    <row r="65" spans="1:12" ht="14.25">
      <c r="A65">
        <v>5192</v>
      </c>
      <c r="B65" t="s">
        <v>83</v>
      </c>
      <c r="C65" s="4" t="s">
        <v>356</v>
      </c>
      <c r="D65" s="23">
        <v>102</v>
      </c>
      <c r="E65">
        <v>113</v>
      </c>
      <c r="F65" s="3">
        <f t="shared" si="0"/>
        <v>-11</v>
      </c>
      <c r="G65" s="6">
        <f t="shared" si="4"/>
        <v>-0.09734513274336283</v>
      </c>
      <c r="I65" s="12" t="s">
        <v>388</v>
      </c>
      <c r="J65" s="24">
        <v>312</v>
      </c>
      <c r="L65" t="b">
        <f t="shared" si="2"/>
        <v>0</v>
      </c>
    </row>
    <row r="66" spans="1:12" ht="14.25">
      <c r="A66">
        <v>12195</v>
      </c>
      <c r="B66" t="s">
        <v>192</v>
      </c>
      <c r="C66" s="4" t="s">
        <v>468</v>
      </c>
      <c r="D66" s="23">
        <v>854</v>
      </c>
      <c r="E66">
        <v>866</v>
      </c>
      <c r="F66" s="3">
        <f aca="true" t="shared" si="5" ref="F66:F129">D66-E66</f>
        <v>-12</v>
      </c>
      <c r="G66" s="6">
        <f t="shared" si="4"/>
        <v>-0.013856812933025405</v>
      </c>
      <c r="I66" s="12" t="s">
        <v>366</v>
      </c>
      <c r="J66" s="24">
        <v>697</v>
      </c>
      <c r="L66" t="b">
        <f t="shared" si="2"/>
        <v>0</v>
      </c>
    </row>
    <row r="67" spans="1:12" ht="14.25">
      <c r="A67">
        <v>8198</v>
      </c>
      <c r="B67" t="s">
        <v>112</v>
      </c>
      <c r="C67" s="4" t="s">
        <v>387</v>
      </c>
      <c r="D67" s="23">
        <v>393</v>
      </c>
      <c r="E67">
        <v>402</v>
      </c>
      <c r="F67" s="3">
        <f t="shared" si="5"/>
        <v>-9</v>
      </c>
      <c r="G67" s="6">
        <f t="shared" si="4"/>
        <v>-0.022388059701492536</v>
      </c>
      <c r="I67" s="12" t="s">
        <v>334</v>
      </c>
      <c r="J67" s="24">
        <v>2576</v>
      </c>
      <c r="L67" t="b">
        <f aca="true" t="shared" si="6" ref="L67:L130">I67=C67</f>
        <v>0</v>
      </c>
    </row>
    <row r="68" spans="1:12" ht="14.25">
      <c r="A68">
        <v>8201</v>
      </c>
      <c r="B68" t="s">
        <v>113</v>
      </c>
      <c r="C68" s="4" t="s">
        <v>388</v>
      </c>
      <c r="D68" s="23">
        <v>312</v>
      </c>
      <c r="E68">
        <v>317</v>
      </c>
      <c r="F68" s="3">
        <f t="shared" si="5"/>
        <v>-5</v>
      </c>
      <c r="G68" s="6">
        <f t="shared" si="4"/>
        <v>-0.015772870662460567</v>
      </c>
      <c r="I68" s="12" t="s">
        <v>335</v>
      </c>
      <c r="J68" s="24">
        <v>3221</v>
      </c>
      <c r="L68" t="b">
        <f t="shared" si="6"/>
        <v>0</v>
      </c>
    </row>
    <row r="69" spans="1:12" ht="14.25">
      <c r="A69">
        <v>6204</v>
      </c>
      <c r="B69" t="s">
        <v>92</v>
      </c>
      <c r="C69" s="4" t="s">
        <v>366</v>
      </c>
      <c r="D69" s="23">
        <v>697</v>
      </c>
      <c r="E69">
        <v>714</v>
      </c>
      <c r="F69" s="3">
        <f t="shared" si="5"/>
        <v>-17</v>
      </c>
      <c r="G69" s="6">
        <f t="shared" si="4"/>
        <v>-0.023809523809523808</v>
      </c>
      <c r="I69" s="12" t="s">
        <v>367</v>
      </c>
      <c r="J69" s="24">
        <v>1442</v>
      </c>
      <c r="L69" t="b">
        <f t="shared" si="6"/>
        <v>0</v>
      </c>
    </row>
    <row r="70" spans="1:12" ht="14.25">
      <c r="A70">
        <v>4208</v>
      </c>
      <c r="B70" t="s">
        <v>62</v>
      </c>
      <c r="C70" s="4" t="s">
        <v>334</v>
      </c>
      <c r="D70" s="23">
        <v>2576</v>
      </c>
      <c r="E70">
        <v>2704</v>
      </c>
      <c r="F70" s="3">
        <f t="shared" si="5"/>
        <v>-128</v>
      </c>
      <c r="G70" s="6">
        <f t="shared" si="4"/>
        <v>-0.047337278106508875</v>
      </c>
      <c r="I70" s="12" t="s">
        <v>368</v>
      </c>
      <c r="J70" s="24">
        <v>563</v>
      </c>
      <c r="L70" t="b">
        <f t="shared" si="6"/>
        <v>0</v>
      </c>
    </row>
    <row r="71" spans="1:12" ht="14.25">
      <c r="A71">
        <v>4207</v>
      </c>
      <c r="B71" t="s">
        <v>63</v>
      </c>
      <c r="C71" s="4" t="s">
        <v>335</v>
      </c>
      <c r="D71" s="23">
        <v>3221</v>
      </c>
      <c r="E71">
        <v>3103</v>
      </c>
      <c r="F71" s="3">
        <f t="shared" si="5"/>
        <v>118</v>
      </c>
      <c r="G71" s="6">
        <f t="shared" si="4"/>
        <v>0.03802771511440541</v>
      </c>
      <c r="I71" s="12" t="s">
        <v>440</v>
      </c>
      <c r="J71" s="24">
        <v>697</v>
      </c>
      <c r="L71" t="b">
        <f t="shared" si="6"/>
        <v>0</v>
      </c>
    </row>
    <row r="72" spans="1:12" ht="14.25">
      <c r="A72">
        <v>11216</v>
      </c>
      <c r="B72" t="s">
        <v>164</v>
      </c>
      <c r="C72" s="4" t="s">
        <v>440</v>
      </c>
      <c r="D72" s="23">
        <v>697</v>
      </c>
      <c r="E72">
        <v>737</v>
      </c>
      <c r="F72" s="3">
        <f t="shared" si="5"/>
        <v>-40</v>
      </c>
      <c r="G72" s="6">
        <f t="shared" si="4"/>
        <v>-0.054274084124830396</v>
      </c>
      <c r="I72" s="12" t="s">
        <v>400</v>
      </c>
      <c r="J72" s="24">
        <v>295</v>
      </c>
      <c r="L72" t="b">
        <f t="shared" si="6"/>
        <v>0</v>
      </c>
    </row>
    <row r="73" spans="1:12" ht="14.25">
      <c r="A73">
        <v>6210</v>
      </c>
      <c r="B73" t="s">
        <v>93</v>
      </c>
      <c r="C73" s="4" t="s">
        <v>367</v>
      </c>
      <c r="D73" s="23">
        <v>1442</v>
      </c>
      <c r="E73">
        <v>1356</v>
      </c>
      <c r="F73" s="3">
        <f t="shared" si="5"/>
        <v>86</v>
      </c>
      <c r="G73" s="6">
        <f t="shared" si="4"/>
        <v>0.06342182890855458</v>
      </c>
      <c r="I73" s="12" t="s">
        <v>469</v>
      </c>
      <c r="J73" s="24">
        <v>431</v>
      </c>
      <c r="L73" t="b">
        <f t="shared" si="6"/>
        <v>0</v>
      </c>
    </row>
    <row r="74" spans="1:12" ht="14.25">
      <c r="A74">
        <v>6213</v>
      </c>
      <c r="B74" t="s">
        <v>94</v>
      </c>
      <c r="C74" s="4" t="s">
        <v>368</v>
      </c>
      <c r="D74" s="23">
        <v>563</v>
      </c>
      <c r="E74">
        <v>569</v>
      </c>
      <c r="F74" s="3">
        <f t="shared" si="5"/>
        <v>-6</v>
      </c>
      <c r="G74" s="6">
        <f aca="true" t="shared" si="7" ref="G74:G105">F74/E74</f>
        <v>-0.01054481546572935</v>
      </c>
      <c r="I74" s="12" t="s">
        <v>274</v>
      </c>
      <c r="J74" s="24">
        <v>837</v>
      </c>
      <c r="L74" t="b">
        <f t="shared" si="6"/>
        <v>0</v>
      </c>
    </row>
    <row r="75" spans="1:12" ht="14.25">
      <c r="A75">
        <v>9219</v>
      </c>
      <c r="B75" t="s">
        <v>125</v>
      </c>
      <c r="C75" s="4" t="s">
        <v>400</v>
      </c>
      <c r="D75" s="23">
        <v>295</v>
      </c>
      <c r="E75">
        <v>294</v>
      </c>
      <c r="F75" s="3">
        <f t="shared" si="5"/>
        <v>1</v>
      </c>
      <c r="G75" s="6">
        <f t="shared" si="7"/>
        <v>0.003401360544217687</v>
      </c>
      <c r="I75" s="12" t="s">
        <v>369</v>
      </c>
      <c r="J75" s="24">
        <v>440</v>
      </c>
      <c r="L75" t="b">
        <f t="shared" si="6"/>
        <v>0</v>
      </c>
    </row>
    <row r="76" spans="1:12" ht="14.25">
      <c r="A76">
        <v>12222</v>
      </c>
      <c r="B76" t="s">
        <v>193</v>
      </c>
      <c r="C76" s="4" t="s">
        <v>469</v>
      </c>
      <c r="D76" s="23">
        <v>431</v>
      </c>
      <c r="E76">
        <v>430</v>
      </c>
      <c r="F76" s="3">
        <f t="shared" si="5"/>
        <v>1</v>
      </c>
      <c r="G76" s="6">
        <f t="shared" si="7"/>
        <v>0.002325581395348837</v>
      </c>
      <c r="I76" s="12" t="s">
        <v>370</v>
      </c>
      <c r="J76" s="24">
        <v>437</v>
      </c>
      <c r="L76" t="b">
        <f t="shared" si="6"/>
        <v>0</v>
      </c>
    </row>
    <row r="77" spans="1:12" ht="14.25">
      <c r="A77">
        <v>5225</v>
      </c>
      <c r="B77" t="s">
        <v>537</v>
      </c>
      <c r="C77" s="4" t="s">
        <v>536</v>
      </c>
      <c r="D77" s="18">
        <v>19</v>
      </c>
      <c r="E77">
        <v>11</v>
      </c>
      <c r="F77" s="3">
        <f t="shared" si="5"/>
        <v>8</v>
      </c>
      <c r="G77" s="6">
        <f t="shared" si="7"/>
        <v>0.7272727272727273</v>
      </c>
      <c r="I77" s="12" t="s">
        <v>371</v>
      </c>
      <c r="J77" s="24">
        <v>1473</v>
      </c>
      <c r="L77" t="b">
        <f t="shared" si="6"/>
        <v>0</v>
      </c>
    </row>
    <row r="78" spans="1:12" ht="14.25">
      <c r="A78">
        <v>1228</v>
      </c>
      <c r="B78" t="s">
        <v>5</v>
      </c>
      <c r="C78" s="4" t="s">
        <v>274</v>
      </c>
      <c r="D78" s="23">
        <v>837</v>
      </c>
      <c r="E78">
        <v>844</v>
      </c>
      <c r="F78" s="3">
        <f t="shared" si="5"/>
        <v>-7</v>
      </c>
      <c r="G78" s="6">
        <f t="shared" si="7"/>
        <v>-0.008293838862559242</v>
      </c>
      <c r="I78" s="12" t="s">
        <v>420</v>
      </c>
      <c r="J78" s="24">
        <v>370</v>
      </c>
      <c r="L78" t="b">
        <f t="shared" si="6"/>
        <v>0</v>
      </c>
    </row>
    <row r="79" spans="1:12" ht="14.25">
      <c r="A79">
        <v>6231</v>
      </c>
      <c r="B79" t="s">
        <v>95</v>
      </c>
      <c r="C79" s="4" t="s">
        <v>369</v>
      </c>
      <c r="D79" s="23">
        <v>440</v>
      </c>
      <c r="E79">
        <v>436</v>
      </c>
      <c r="F79" s="3">
        <f t="shared" si="5"/>
        <v>4</v>
      </c>
      <c r="G79" s="6">
        <f t="shared" si="7"/>
        <v>0.009174311926605505</v>
      </c>
      <c r="I79" s="12" t="s">
        <v>275</v>
      </c>
      <c r="J79" s="24">
        <v>63</v>
      </c>
      <c r="L79" t="b">
        <f t="shared" si="6"/>
        <v>0</v>
      </c>
    </row>
    <row r="80" spans="1:12" ht="14.25">
      <c r="A80">
        <v>6234</v>
      </c>
      <c r="B80" t="s">
        <v>96</v>
      </c>
      <c r="C80" s="4" t="s">
        <v>370</v>
      </c>
      <c r="D80" s="23">
        <v>437</v>
      </c>
      <c r="E80">
        <v>439</v>
      </c>
      <c r="F80" s="3">
        <f t="shared" si="5"/>
        <v>-2</v>
      </c>
      <c r="G80" s="6">
        <f t="shared" si="7"/>
        <v>-0.004555808656036446</v>
      </c>
      <c r="I80" s="12" t="s">
        <v>487</v>
      </c>
      <c r="J80" s="24">
        <v>223</v>
      </c>
      <c r="L80" t="b">
        <f t="shared" si="6"/>
        <v>0</v>
      </c>
    </row>
    <row r="81" spans="1:12" ht="14.25">
      <c r="A81">
        <v>6237</v>
      </c>
      <c r="B81" t="s">
        <v>97</v>
      </c>
      <c r="C81" s="4" t="s">
        <v>371</v>
      </c>
      <c r="D81" s="23">
        <v>1473</v>
      </c>
      <c r="E81">
        <v>1390</v>
      </c>
      <c r="F81" s="3">
        <f t="shared" si="5"/>
        <v>83</v>
      </c>
      <c r="G81" s="6">
        <f t="shared" si="7"/>
        <v>0.05971223021582734</v>
      </c>
      <c r="I81" s="12" t="s">
        <v>357</v>
      </c>
      <c r="J81" s="24">
        <v>29</v>
      </c>
      <c r="L81" t="b">
        <f t="shared" si="6"/>
        <v>0</v>
      </c>
    </row>
    <row r="82" spans="1:12" ht="14.25">
      <c r="A82">
        <v>2240</v>
      </c>
      <c r="B82" t="s">
        <v>541</v>
      </c>
      <c r="C82" s="4" t="s">
        <v>550</v>
      </c>
      <c r="D82" s="18">
        <v>2</v>
      </c>
      <c r="E82">
        <v>2</v>
      </c>
      <c r="F82" s="3">
        <f t="shared" si="5"/>
        <v>0</v>
      </c>
      <c r="G82" s="6">
        <f t="shared" si="7"/>
        <v>0</v>
      </c>
      <c r="I82" s="12" t="s">
        <v>380</v>
      </c>
      <c r="J82" s="24">
        <v>655</v>
      </c>
      <c r="L82" t="b">
        <f t="shared" si="6"/>
        <v>0</v>
      </c>
    </row>
    <row r="83" spans="1:12" ht="14.25">
      <c r="A83">
        <v>10243</v>
      </c>
      <c r="B83" t="s">
        <v>145</v>
      </c>
      <c r="C83" s="4" t="s">
        <v>420</v>
      </c>
      <c r="D83" s="23">
        <v>370</v>
      </c>
      <c r="E83">
        <v>361</v>
      </c>
      <c r="F83" s="3">
        <f t="shared" si="5"/>
        <v>9</v>
      </c>
      <c r="G83" s="6">
        <f t="shared" si="7"/>
        <v>0.024930747922437674</v>
      </c>
      <c r="I83" s="12" t="s">
        <v>276</v>
      </c>
      <c r="J83" s="24">
        <v>102</v>
      </c>
      <c r="L83" t="b">
        <f t="shared" si="6"/>
        <v>0</v>
      </c>
    </row>
    <row r="84" spans="1:12" ht="14.25">
      <c r="A84">
        <v>1246</v>
      </c>
      <c r="B84" t="s">
        <v>6</v>
      </c>
      <c r="C84" s="4" t="s">
        <v>275</v>
      </c>
      <c r="D84" s="23">
        <v>63</v>
      </c>
      <c r="E84">
        <v>64</v>
      </c>
      <c r="F84" s="3">
        <f t="shared" si="5"/>
        <v>-1</v>
      </c>
      <c r="G84" s="6">
        <f t="shared" si="7"/>
        <v>-0.015625</v>
      </c>
      <c r="I84" s="12" t="s">
        <v>421</v>
      </c>
      <c r="J84" s="24">
        <v>260</v>
      </c>
      <c r="L84" t="b">
        <f t="shared" si="6"/>
        <v>0</v>
      </c>
    </row>
    <row r="85" spans="1:12" ht="14.25">
      <c r="A85">
        <v>13249</v>
      </c>
      <c r="B85" t="s">
        <v>211</v>
      </c>
      <c r="C85" s="4" t="s">
        <v>487</v>
      </c>
      <c r="D85" s="23">
        <v>223</v>
      </c>
      <c r="E85">
        <v>217</v>
      </c>
      <c r="F85" s="3">
        <f t="shared" si="5"/>
        <v>6</v>
      </c>
      <c r="G85" s="6">
        <f t="shared" si="7"/>
        <v>0.027649769585253458</v>
      </c>
      <c r="I85" s="12" t="s">
        <v>316</v>
      </c>
      <c r="J85" s="24">
        <v>310</v>
      </c>
      <c r="L85" t="b">
        <f t="shared" si="6"/>
        <v>0</v>
      </c>
    </row>
    <row r="86" spans="1:12" ht="14.25">
      <c r="A86">
        <v>5252</v>
      </c>
      <c r="B86" t="s">
        <v>84</v>
      </c>
      <c r="C86" s="4" t="s">
        <v>357</v>
      </c>
      <c r="D86" s="23">
        <v>29</v>
      </c>
      <c r="E86">
        <v>27</v>
      </c>
      <c r="F86" s="3">
        <f t="shared" si="5"/>
        <v>2</v>
      </c>
      <c r="G86" s="6">
        <f t="shared" si="7"/>
        <v>0.07407407407407407</v>
      </c>
      <c r="I86" s="12" t="s">
        <v>358</v>
      </c>
      <c r="J86" s="24">
        <v>97</v>
      </c>
      <c r="L86" t="b">
        <f t="shared" si="6"/>
        <v>0</v>
      </c>
    </row>
    <row r="87" spans="1:12" ht="14.25">
      <c r="A87">
        <v>7255</v>
      </c>
      <c r="B87" t="s">
        <v>106</v>
      </c>
      <c r="C87" s="4" t="s">
        <v>380</v>
      </c>
      <c r="D87" s="23">
        <v>655</v>
      </c>
      <c r="E87">
        <v>656</v>
      </c>
      <c r="F87" s="3">
        <f t="shared" si="5"/>
        <v>-1</v>
      </c>
      <c r="G87" s="6">
        <f t="shared" si="7"/>
        <v>-0.001524390243902439</v>
      </c>
      <c r="I87" s="12" t="s">
        <v>488</v>
      </c>
      <c r="J87" s="24">
        <v>662</v>
      </c>
      <c r="L87" t="b">
        <f t="shared" si="6"/>
        <v>0</v>
      </c>
    </row>
    <row r="88" spans="1:12" ht="14.25">
      <c r="A88">
        <v>1261</v>
      </c>
      <c r="B88" t="s">
        <v>7</v>
      </c>
      <c r="C88" s="4" t="s">
        <v>276</v>
      </c>
      <c r="D88" s="23">
        <v>102</v>
      </c>
      <c r="E88">
        <v>111</v>
      </c>
      <c r="F88" s="3">
        <f t="shared" si="5"/>
        <v>-9</v>
      </c>
      <c r="G88" s="6">
        <f t="shared" si="7"/>
        <v>-0.08108108108108109</v>
      </c>
      <c r="I88" s="12" t="s">
        <v>489</v>
      </c>
      <c r="J88" s="24">
        <v>269</v>
      </c>
      <c r="L88" t="b">
        <f t="shared" si="6"/>
        <v>0</v>
      </c>
    </row>
    <row r="89" spans="1:12" ht="14.25">
      <c r="A89">
        <v>10264</v>
      </c>
      <c r="B89" t="s">
        <v>146</v>
      </c>
      <c r="C89" s="4" t="s">
        <v>421</v>
      </c>
      <c r="D89" s="23">
        <v>260</v>
      </c>
      <c r="E89">
        <v>263</v>
      </c>
      <c r="F89" s="3">
        <f t="shared" si="5"/>
        <v>-3</v>
      </c>
      <c r="G89" s="6">
        <f t="shared" si="7"/>
        <v>-0.011406844106463879</v>
      </c>
      <c r="I89" s="12" t="s">
        <v>277</v>
      </c>
      <c r="J89" s="24">
        <v>117</v>
      </c>
      <c r="L89" t="b">
        <f t="shared" si="6"/>
        <v>0</v>
      </c>
    </row>
    <row r="90" spans="1:12" ht="14.25">
      <c r="A90">
        <v>3267</v>
      </c>
      <c r="B90" t="s">
        <v>44</v>
      </c>
      <c r="C90" s="4" t="s">
        <v>316</v>
      </c>
      <c r="D90" s="23">
        <v>310</v>
      </c>
      <c r="E90">
        <v>319</v>
      </c>
      <c r="F90" s="3">
        <f t="shared" si="5"/>
        <v>-9</v>
      </c>
      <c r="G90" s="6">
        <f t="shared" si="7"/>
        <v>-0.02821316614420063</v>
      </c>
      <c r="I90" s="12" t="s">
        <v>317</v>
      </c>
      <c r="J90" s="24">
        <v>829</v>
      </c>
      <c r="L90" t="b">
        <f t="shared" si="6"/>
        <v>0</v>
      </c>
    </row>
    <row r="91" spans="1:12" ht="14.25">
      <c r="A91">
        <v>5270</v>
      </c>
      <c r="B91" t="s">
        <v>85</v>
      </c>
      <c r="C91" s="4" t="s">
        <v>358</v>
      </c>
      <c r="D91" s="23">
        <v>97</v>
      </c>
      <c r="E91">
        <v>104</v>
      </c>
      <c r="F91" s="3">
        <f t="shared" si="5"/>
        <v>-7</v>
      </c>
      <c r="G91" s="6">
        <f t="shared" si="7"/>
        <v>-0.0673076923076923</v>
      </c>
      <c r="I91" s="12" t="s">
        <v>511</v>
      </c>
      <c r="J91" s="24">
        <v>2692</v>
      </c>
      <c r="L91" t="b">
        <f t="shared" si="6"/>
        <v>0</v>
      </c>
    </row>
    <row r="92" spans="1:12" ht="14.25">
      <c r="A92">
        <v>13273</v>
      </c>
      <c r="B92" t="s">
        <v>212</v>
      </c>
      <c r="C92" s="4" t="s">
        <v>488</v>
      </c>
      <c r="D92" s="23">
        <v>662</v>
      </c>
      <c r="E92">
        <v>673</v>
      </c>
      <c r="F92" s="3">
        <f t="shared" si="5"/>
        <v>-11</v>
      </c>
      <c r="G92" s="6">
        <f t="shared" si="7"/>
        <v>-0.01634472511144131</v>
      </c>
      <c r="I92" s="12" t="s">
        <v>512</v>
      </c>
      <c r="J92" s="24">
        <v>1055</v>
      </c>
      <c r="L92" t="b">
        <f t="shared" si="6"/>
        <v>0</v>
      </c>
    </row>
    <row r="93" spans="1:12" ht="14.25">
      <c r="A93">
        <v>13276</v>
      </c>
      <c r="B93" t="s">
        <v>213</v>
      </c>
      <c r="C93" s="4" t="s">
        <v>489</v>
      </c>
      <c r="D93" s="23">
        <v>269</v>
      </c>
      <c r="E93">
        <v>268</v>
      </c>
      <c r="F93" s="3">
        <f t="shared" si="5"/>
        <v>1</v>
      </c>
      <c r="G93" s="6">
        <f t="shared" si="7"/>
        <v>0.0037313432835820895</v>
      </c>
      <c r="I93" s="12" t="s">
        <v>372</v>
      </c>
      <c r="J93" s="24">
        <v>1040</v>
      </c>
      <c r="L93" t="b">
        <f t="shared" si="6"/>
        <v>0</v>
      </c>
    </row>
    <row r="94" spans="1:12" ht="14.25">
      <c r="A94">
        <v>1279</v>
      </c>
      <c r="B94" t="s">
        <v>8</v>
      </c>
      <c r="C94" s="4" t="s">
        <v>277</v>
      </c>
      <c r="D94" s="23">
        <v>117</v>
      </c>
      <c r="E94">
        <v>115</v>
      </c>
      <c r="F94" s="3">
        <f t="shared" si="5"/>
        <v>2</v>
      </c>
      <c r="G94" s="6">
        <f t="shared" si="7"/>
        <v>0.017391304347826087</v>
      </c>
      <c r="I94" s="12" t="s">
        <v>336</v>
      </c>
      <c r="J94" s="24">
        <v>1410</v>
      </c>
      <c r="L94" t="b">
        <f t="shared" si="6"/>
        <v>0</v>
      </c>
    </row>
    <row r="95" spans="1:12" ht="14.25">
      <c r="A95">
        <v>3282</v>
      </c>
      <c r="B95" t="s">
        <v>45</v>
      </c>
      <c r="C95" s="4" t="s">
        <v>317</v>
      </c>
      <c r="D95" s="23">
        <v>829</v>
      </c>
      <c r="E95">
        <v>861</v>
      </c>
      <c r="F95" s="3">
        <f t="shared" si="5"/>
        <v>-32</v>
      </c>
      <c r="G95" s="6">
        <f t="shared" si="7"/>
        <v>-0.03716608594657375</v>
      </c>
      <c r="I95" s="12" t="s">
        <v>422</v>
      </c>
      <c r="J95" s="24">
        <v>226</v>
      </c>
      <c r="L95" t="b">
        <f t="shared" si="6"/>
        <v>0</v>
      </c>
    </row>
    <row r="96" spans="1:12" ht="14.25">
      <c r="A96">
        <v>14285</v>
      </c>
      <c r="B96" t="s">
        <v>235</v>
      </c>
      <c r="C96" s="4" t="s">
        <v>511</v>
      </c>
      <c r="D96" s="23">
        <v>2692</v>
      </c>
      <c r="E96">
        <v>2855</v>
      </c>
      <c r="F96" s="3">
        <f t="shared" si="5"/>
        <v>-163</v>
      </c>
      <c r="G96" s="6">
        <f t="shared" si="7"/>
        <v>-0.057092819614711035</v>
      </c>
      <c r="I96" s="12" t="s">
        <v>441</v>
      </c>
      <c r="J96" s="24">
        <v>244</v>
      </c>
      <c r="L96" t="b">
        <f t="shared" si="6"/>
        <v>0</v>
      </c>
    </row>
    <row r="97" spans="1:12" ht="14.25">
      <c r="A97">
        <v>14288</v>
      </c>
      <c r="B97" t="s">
        <v>236</v>
      </c>
      <c r="C97" s="4" t="s">
        <v>512</v>
      </c>
      <c r="D97" s="23">
        <v>1055</v>
      </c>
      <c r="E97">
        <v>1083</v>
      </c>
      <c r="F97" s="3">
        <f t="shared" si="5"/>
        <v>-28</v>
      </c>
      <c r="G97" s="6">
        <f t="shared" si="7"/>
        <v>-0.02585410895660203</v>
      </c>
      <c r="I97" s="12" t="s">
        <v>337</v>
      </c>
      <c r="J97" s="24">
        <v>631</v>
      </c>
      <c r="L97" t="b">
        <f t="shared" si="6"/>
        <v>0</v>
      </c>
    </row>
    <row r="98" spans="1:12" ht="14.25">
      <c r="A98">
        <v>6291</v>
      </c>
      <c r="B98" t="s">
        <v>98</v>
      </c>
      <c r="C98" s="4" t="s">
        <v>372</v>
      </c>
      <c r="D98" s="23">
        <v>1040</v>
      </c>
      <c r="E98">
        <v>1046</v>
      </c>
      <c r="F98" s="3">
        <f t="shared" si="5"/>
        <v>-6</v>
      </c>
      <c r="G98" s="6">
        <f t="shared" si="7"/>
        <v>-0.0057361376673040155</v>
      </c>
      <c r="I98" s="12" t="s">
        <v>389</v>
      </c>
      <c r="J98" s="24">
        <v>937</v>
      </c>
      <c r="L98" t="b">
        <f t="shared" si="6"/>
        <v>0</v>
      </c>
    </row>
    <row r="99" spans="1:12" ht="14.25">
      <c r="A99">
        <v>4294</v>
      </c>
      <c r="B99" t="s">
        <v>64</v>
      </c>
      <c r="C99" s="4" t="s">
        <v>336</v>
      </c>
      <c r="D99" s="23">
        <v>1410</v>
      </c>
      <c r="E99">
        <v>1413</v>
      </c>
      <c r="F99" s="3">
        <f t="shared" si="5"/>
        <v>-3</v>
      </c>
      <c r="G99" s="6">
        <f t="shared" si="7"/>
        <v>-0.0021231422505307855</v>
      </c>
      <c r="I99" s="12" t="s">
        <v>442</v>
      </c>
      <c r="J99" s="24">
        <v>143</v>
      </c>
      <c r="L99" t="b">
        <f t="shared" si="6"/>
        <v>0</v>
      </c>
    </row>
    <row r="100" spans="1:12" ht="14.25">
      <c r="A100">
        <v>10297</v>
      </c>
      <c r="B100" t="s">
        <v>147</v>
      </c>
      <c r="C100" s="4" t="s">
        <v>422</v>
      </c>
      <c r="D100" s="23">
        <v>226</v>
      </c>
      <c r="E100">
        <v>229</v>
      </c>
      <c r="F100" s="3">
        <f t="shared" si="5"/>
        <v>-3</v>
      </c>
      <c r="G100" s="6">
        <f t="shared" si="7"/>
        <v>-0.013100436681222707</v>
      </c>
      <c r="I100" s="12" t="s">
        <v>423</v>
      </c>
      <c r="J100" s="24">
        <v>376</v>
      </c>
      <c r="L100" t="b">
        <f t="shared" si="6"/>
        <v>0</v>
      </c>
    </row>
    <row r="101" spans="1:12" ht="14.25">
      <c r="A101">
        <v>11300</v>
      </c>
      <c r="B101" t="s">
        <v>165</v>
      </c>
      <c r="C101" s="4" t="s">
        <v>441</v>
      </c>
      <c r="D101" s="23">
        <v>244</v>
      </c>
      <c r="E101">
        <v>251</v>
      </c>
      <c r="F101" s="3">
        <f t="shared" si="5"/>
        <v>-7</v>
      </c>
      <c r="G101" s="6">
        <f t="shared" si="7"/>
        <v>-0.027888446215139442</v>
      </c>
      <c r="I101" s="12" t="s">
        <v>381</v>
      </c>
      <c r="J101" s="24">
        <v>178</v>
      </c>
      <c r="L101" t="b">
        <f t="shared" si="6"/>
        <v>0</v>
      </c>
    </row>
    <row r="102" spans="1:12" ht="14.25">
      <c r="A102">
        <v>4303</v>
      </c>
      <c r="B102" t="s">
        <v>65</v>
      </c>
      <c r="C102" s="4" t="s">
        <v>337</v>
      </c>
      <c r="D102" s="23">
        <v>631</v>
      </c>
      <c r="E102">
        <v>636</v>
      </c>
      <c r="F102" s="3">
        <f t="shared" si="5"/>
        <v>-5</v>
      </c>
      <c r="G102" s="6">
        <f t="shared" si="7"/>
        <v>-0.007861635220125786</v>
      </c>
      <c r="I102" s="12" t="s">
        <v>490</v>
      </c>
      <c r="J102" s="24">
        <v>282</v>
      </c>
      <c r="L102" t="b">
        <f t="shared" si="6"/>
        <v>0</v>
      </c>
    </row>
    <row r="103" spans="1:12" ht="14.25">
      <c r="A103">
        <v>8306</v>
      </c>
      <c r="B103" t="s">
        <v>114</v>
      </c>
      <c r="C103" s="4" t="s">
        <v>389</v>
      </c>
      <c r="D103" s="23">
        <v>937</v>
      </c>
      <c r="E103">
        <v>953</v>
      </c>
      <c r="F103" s="3">
        <f t="shared" si="5"/>
        <v>-16</v>
      </c>
      <c r="G103" s="6">
        <f t="shared" si="7"/>
        <v>-0.016789087093389297</v>
      </c>
      <c r="I103" s="12" t="s">
        <v>424</v>
      </c>
      <c r="J103" s="24">
        <v>154</v>
      </c>
      <c r="L103" t="b">
        <f t="shared" si="6"/>
        <v>0</v>
      </c>
    </row>
    <row r="104" spans="1:12" ht="14.25">
      <c r="A104">
        <v>11309</v>
      </c>
      <c r="B104" t="s">
        <v>166</v>
      </c>
      <c r="C104" s="4" t="s">
        <v>442</v>
      </c>
      <c r="D104" s="23">
        <v>143</v>
      </c>
      <c r="E104">
        <v>141</v>
      </c>
      <c r="F104" s="3">
        <f t="shared" si="5"/>
        <v>2</v>
      </c>
      <c r="G104" s="6">
        <f t="shared" si="7"/>
        <v>0.014184397163120567</v>
      </c>
      <c r="I104" s="12" t="s">
        <v>338</v>
      </c>
      <c r="J104" s="24">
        <v>1276</v>
      </c>
      <c r="L104" t="b">
        <f t="shared" si="6"/>
        <v>0</v>
      </c>
    </row>
    <row r="105" spans="1:12" ht="14.25">
      <c r="A105">
        <v>10312</v>
      </c>
      <c r="B105" t="s">
        <v>148</v>
      </c>
      <c r="C105" s="4" t="s">
        <v>423</v>
      </c>
      <c r="D105" s="23">
        <v>376</v>
      </c>
      <c r="E105">
        <v>382</v>
      </c>
      <c r="F105" s="3">
        <f t="shared" si="5"/>
        <v>-6</v>
      </c>
      <c r="G105" s="6">
        <f t="shared" si="7"/>
        <v>-0.015706806282722512</v>
      </c>
      <c r="I105" s="12" t="s">
        <v>390</v>
      </c>
      <c r="J105" s="24">
        <v>705</v>
      </c>
      <c r="L105" t="b">
        <f t="shared" si="6"/>
        <v>0</v>
      </c>
    </row>
    <row r="106" spans="1:12" ht="14.25">
      <c r="A106">
        <v>7318</v>
      </c>
      <c r="B106" t="s">
        <v>107</v>
      </c>
      <c r="C106" s="4" t="s">
        <v>381</v>
      </c>
      <c r="D106" s="23">
        <v>178</v>
      </c>
      <c r="E106">
        <v>194</v>
      </c>
      <c r="F106" s="3">
        <f t="shared" si="5"/>
        <v>-16</v>
      </c>
      <c r="G106" s="6">
        <f aca="true" t="shared" si="8" ref="G106:G116">F106/E106</f>
        <v>-0.08247422680412371</v>
      </c>
      <c r="I106" s="12" t="s">
        <v>318</v>
      </c>
      <c r="J106" s="24">
        <v>167</v>
      </c>
      <c r="L106" t="b">
        <f t="shared" si="6"/>
        <v>0</v>
      </c>
    </row>
    <row r="107" spans="1:12" ht="14.25">
      <c r="A107">
        <v>13324</v>
      </c>
      <c r="B107" t="s">
        <v>214</v>
      </c>
      <c r="C107" s="4" t="s">
        <v>490</v>
      </c>
      <c r="D107" s="23">
        <v>282</v>
      </c>
      <c r="E107">
        <v>304</v>
      </c>
      <c r="F107" s="3">
        <f t="shared" si="5"/>
        <v>-22</v>
      </c>
      <c r="G107" s="6">
        <f t="shared" si="8"/>
        <v>-0.07236842105263158</v>
      </c>
      <c r="I107" s="12" t="s">
        <v>296</v>
      </c>
      <c r="J107" s="24">
        <v>58</v>
      </c>
      <c r="L107" t="b">
        <f t="shared" si="6"/>
        <v>0</v>
      </c>
    </row>
    <row r="108" spans="1:12" ht="14.25">
      <c r="A108">
        <v>10327</v>
      </c>
      <c r="B108" t="s">
        <v>149</v>
      </c>
      <c r="C108" s="4" t="s">
        <v>424</v>
      </c>
      <c r="D108" s="23">
        <v>154</v>
      </c>
      <c r="E108">
        <v>148</v>
      </c>
      <c r="F108" s="3">
        <f t="shared" si="5"/>
        <v>6</v>
      </c>
      <c r="G108" s="6">
        <f t="shared" si="8"/>
        <v>0.04054054054054054</v>
      </c>
      <c r="I108" s="12" t="s">
        <v>278</v>
      </c>
      <c r="J108" s="24">
        <v>349</v>
      </c>
      <c r="L108" t="b">
        <f t="shared" si="6"/>
        <v>0</v>
      </c>
    </row>
    <row r="109" spans="1:12" ht="14.25">
      <c r="A109">
        <v>4333</v>
      </c>
      <c r="B109" t="s">
        <v>66</v>
      </c>
      <c r="C109" s="4" t="s">
        <v>338</v>
      </c>
      <c r="D109" s="23">
        <v>1276</v>
      </c>
      <c r="E109">
        <v>1323</v>
      </c>
      <c r="F109" s="3">
        <f t="shared" si="5"/>
        <v>-47</v>
      </c>
      <c r="G109" s="6">
        <f t="shared" si="8"/>
        <v>-0.03552532123960695</v>
      </c>
      <c r="I109" s="12" t="s">
        <v>359</v>
      </c>
      <c r="J109" s="24">
        <v>44</v>
      </c>
      <c r="L109" t="b">
        <f t="shared" si="6"/>
        <v>0</v>
      </c>
    </row>
    <row r="110" spans="1:12" ht="14.25">
      <c r="A110">
        <v>4334</v>
      </c>
      <c r="B110" t="s">
        <v>67</v>
      </c>
      <c r="C110" s="4" t="s">
        <v>339</v>
      </c>
      <c r="D110" s="23">
        <v>351</v>
      </c>
      <c r="E110">
        <v>322</v>
      </c>
      <c r="F110" s="3">
        <f t="shared" si="5"/>
        <v>29</v>
      </c>
      <c r="G110" s="6">
        <f t="shared" si="8"/>
        <v>0.09006211180124224</v>
      </c>
      <c r="I110" s="12" t="s">
        <v>279</v>
      </c>
      <c r="J110" s="24">
        <v>420</v>
      </c>
      <c r="L110" t="b">
        <f t="shared" si="6"/>
        <v>0</v>
      </c>
    </row>
    <row r="111" spans="1:12" ht="14.25">
      <c r="A111">
        <v>8336</v>
      </c>
      <c r="B111" t="s">
        <v>115</v>
      </c>
      <c r="C111" s="4" t="s">
        <v>390</v>
      </c>
      <c r="D111" s="23">
        <v>705</v>
      </c>
      <c r="E111">
        <v>713</v>
      </c>
      <c r="F111" s="3">
        <f t="shared" si="5"/>
        <v>-8</v>
      </c>
      <c r="G111" s="6">
        <f t="shared" si="8"/>
        <v>-0.011220196353436185</v>
      </c>
      <c r="I111" s="12" t="s">
        <v>491</v>
      </c>
      <c r="J111" s="24">
        <v>522</v>
      </c>
      <c r="L111" t="b">
        <f t="shared" si="6"/>
        <v>0</v>
      </c>
    </row>
    <row r="112" spans="1:12" ht="14.25">
      <c r="A112">
        <v>11588</v>
      </c>
      <c r="B112" t="s">
        <v>167</v>
      </c>
      <c r="C112" s="4" t="s">
        <v>443</v>
      </c>
      <c r="D112" s="23">
        <v>271</v>
      </c>
      <c r="E112">
        <v>281</v>
      </c>
      <c r="F112" s="3">
        <f t="shared" si="5"/>
        <v>-10</v>
      </c>
      <c r="G112" s="6">
        <f t="shared" si="8"/>
        <v>-0.03558718861209965</v>
      </c>
      <c r="I112" s="12" t="s">
        <v>425</v>
      </c>
      <c r="J112" s="24">
        <v>257</v>
      </c>
      <c r="L112" t="b">
        <f t="shared" si="6"/>
        <v>0</v>
      </c>
    </row>
    <row r="113" spans="1:12" ht="14.25">
      <c r="A113">
        <v>3339</v>
      </c>
      <c r="B113" t="s">
        <v>46</v>
      </c>
      <c r="C113" s="4" t="s">
        <v>318</v>
      </c>
      <c r="D113" s="23">
        <v>167</v>
      </c>
      <c r="E113">
        <v>165</v>
      </c>
      <c r="F113" s="3">
        <f t="shared" si="5"/>
        <v>2</v>
      </c>
      <c r="G113" s="6">
        <f t="shared" si="8"/>
        <v>0.012121212121212121</v>
      </c>
      <c r="I113" s="12" t="s">
        <v>513</v>
      </c>
      <c r="J113" s="24">
        <v>547</v>
      </c>
      <c r="L113" t="b">
        <f t="shared" si="6"/>
        <v>0</v>
      </c>
    </row>
    <row r="114" spans="1:12" ht="14.25">
      <c r="A114">
        <v>2342</v>
      </c>
      <c r="B114" t="s">
        <v>27</v>
      </c>
      <c r="C114" s="4" t="s">
        <v>296</v>
      </c>
      <c r="D114" s="23">
        <v>58</v>
      </c>
      <c r="E114">
        <v>58</v>
      </c>
      <c r="F114" s="3">
        <f t="shared" si="5"/>
        <v>0</v>
      </c>
      <c r="G114" s="6">
        <f t="shared" si="8"/>
        <v>0</v>
      </c>
      <c r="I114" s="12" t="s">
        <v>360</v>
      </c>
      <c r="J114" s="24">
        <v>390</v>
      </c>
      <c r="L114" t="b">
        <f t="shared" si="6"/>
        <v>0</v>
      </c>
    </row>
    <row r="115" spans="1:12" ht="14.25">
      <c r="A115">
        <v>1345</v>
      </c>
      <c r="B115" t="s">
        <v>9</v>
      </c>
      <c r="C115" s="4" t="s">
        <v>278</v>
      </c>
      <c r="D115" s="23">
        <v>349</v>
      </c>
      <c r="E115">
        <v>357</v>
      </c>
      <c r="F115" s="3">
        <f t="shared" si="5"/>
        <v>-8</v>
      </c>
      <c r="G115" s="6">
        <f t="shared" si="8"/>
        <v>-0.022408963585434174</v>
      </c>
      <c r="I115" s="12" t="s">
        <v>319</v>
      </c>
      <c r="J115" s="24">
        <v>1373</v>
      </c>
      <c r="L115" t="b">
        <f t="shared" si="6"/>
        <v>0</v>
      </c>
    </row>
    <row r="116" spans="1:12" ht="14.25">
      <c r="A116">
        <v>5348</v>
      </c>
      <c r="B116" t="s">
        <v>86</v>
      </c>
      <c r="C116" s="4" t="s">
        <v>359</v>
      </c>
      <c r="D116" s="23">
        <v>44</v>
      </c>
      <c r="E116">
        <v>40</v>
      </c>
      <c r="F116" s="3">
        <f t="shared" si="5"/>
        <v>4</v>
      </c>
      <c r="G116" s="6">
        <f t="shared" si="8"/>
        <v>0.1</v>
      </c>
      <c r="I116" s="12" t="s">
        <v>361</v>
      </c>
      <c r="J116" s="24">
        <v>67</v>
      </c>
      <c r="L116" t="b">
        <f t="shared" si="6"/>
        <v>0</v>
      </c>
    </row>
    <row r="117" spans="1:12" ht="14.25">
      <c r="A117">
        <v>5351</v>
      </c>
      <c r="B117" t="s">
        <v>542</v>
      </c>
      <c r="C117" s="4" t="s">
        <v>551</v>
      </c>
      <c r="D117" s="19">
        <v>0</v>
      </c>
      <c r="E117">
        <v>0</v>
      </c>
      <c r="F117" s="3">
        <f t="shared" si="5"/>
        <v>0</v>
      </c>
      <c r="G117" s="6">
        <v>0</v>
      </c>
      <c r="I117" s="21" t="s">
        <v>297</v>
      </c>
      <c r="J117" s="24">
        <v>1145</v>
      </c>
      <c r="L117" t="b">
        <f t="shared" si="6"/>
        <v>0</v>
      </c>
    </row>
    <row r="118" spans="1:12" ht="14.25">
      <c r="A118">
        <v>1354</v>
      </c>
      <c r="B118" t="s">
        <v>10</v>
      </c>
      <c r="C118" s="4" t="s">
        <v>279</v>
      </c>
      <c r="D118" s="23">
        <v>420</v>
      </c>
      <c r="E118">
        <v>431</v>
      </c>
      <c r="F118" s="3">
        <f t="shared" si="5"/>
        <v>-11</v>
      </c>
      <c r="G118" s="6">
        <f aca="true" t="shared" si="9" ref="G118:G149">F118/E118</f>
        <v>-0.025522041763341066</v>
      </c>
      <c r="I118" s="12" t="s">
        <v>492</v>
      </c>
      <c r="J118" s="24">
        <v>286</v>
      </c>
      <c r="L118" t="b">
        <f t="shared" si="6"/>
        <v>0</v>
      </c>
    </row>
    <row r="119" spans="1:12" ht="14.25">
      <c r="A119">
        <v>13357</v>
      </c>
      <c r="B119" t="s">
        <v>215</v>
      </c>
      <c r="C119" s="4" t="s">
        <v>491</v>
      </c>
      <c r="D119" s="23">
        <v>522</v>
      </c>
      <c r="E119">
        <v>534</v>
      </c>
      <c r="F119" s="3">
        <f t="shared" si="5"/>
        <v>-12</v>
      </c>
      <c r="G119" s="6">
        <f t="shared" si="9"/>
        <v>-0.02247191011235955</v>
      </c>
      <c r="I119" s="12" t="s">
        <v>470</v>
      </c>
      <c r="J119" s="24">
        <v>491</v>
      </c>
      <c r="L119" t="b">
        <f t="shared" si="6"/>
        <v>0</v>
      </c>
    </row>
    <row r="120" spans="1:12" ht="14.25">
      <c r="A120">
        <v>10360</v>
      </c>
      <c r="B120" t="s">
        <v>150</v>
      </c>
      <c r="C120" s="4" t="s">
        <v>425</v>
      </c>
      <c r="D120" s="23">
        <v>257</v>
      </c>
      <c r="E120">
        <v>263</v>
      </c>
      <c r="F120" s="3">
        <f t="shared" si="5"/>
        <v>-6</v>
      </c>
      <c r="G120" s="6">
        <f t="shared" si="9"/>
        <v>-0.022813688212927757</v>
      </c>
      <c r="I120" s="12" t="s">
        <v>444</v>
      </c>
      <c r="J120" s="24">
        <v>355</v>
      </c>
      <c r="L120" t="b">
        <f t="shared" si="6"/>
        <v>0</v>
      </c>
    </row>
    <row r="121" spans="1:12" ht="14.25">
      <c r="A121">
        <v>14363</v>
      </c>
      <c r="B121" t="s">
        <v>237</v>
      </c>
      <c r="C121" s="4" t="s">
        <v>513</v>
      </c>
      <c r="D121" s="23">
        <v>547</v>
      </c>
      <c r="E121">
        <v>592</v>
      </c>
      <c r="F121" s="3">
        <f t="shared" si="5"/>
        <v>-45</v>
      </c>
      <c r="G121" s="6">
        <f t="shared" si="9"/>
        <v>-0.07601351351351351</v>
      </c>
      <c r="I121" s="12" t="s">
        <v>280</v>
      </c>
      <c r="J121" s="24">
        <v>1582</v>
      </c>
      <c r="L121" t="b">
        <f t="shared" si="6"/>
        <v>0</v>
      </c>
    </row>
    <row r="122" spans="1:12" ht="14.25">
      <c r="A122">
        <v>5366</v>
      </c>
      <c r="B122" t="s">
        <v>87</v>
      </c>
      <c r="C122" s="4" t="s">
        <v>360</v>
      </c>
      <c r="D122" s="23">
        <v>390</v>
      </c>
      <c r="E122">
        <v>401</v>
      </c>
      <c r="F122" s="3">
        <f t="shared" si="5"/>
        <v>-11</v>
      </c>
      <c r="G122" s="6">
        <f t="shared" si="9"/>
        <v>-0.02743142144638404</v>
      </c>
      <c r="I122" s="12" t="s">
        <v>471</v>
      </c>
      <c r="J122" s="24">
        <v>617</v>
      </c>
      <c r="L122" t="b">
        <f t="shared" si="6"/>
        <v>0</v>
      </c>
    </row>
    <row r="123" spans="1:12" ht="14.25">
      <c r="A123">
        <v>3369</v>
      </c>
      <c r="B123" t="s">
        <v>47</v>
      </c>
      <c r="C123" s="4" t="s">
        <v>319</v>
      </c>
      <c r="D123" s="23">
        <v>1373</v>
      </c>
      <c r="E123">
        <v>1453</v>
      </c>
      <c r="F123" s="3">
        <f t="shared" si="5"/>
        <v>-80</v>
      </c>
      <c r="G123" s="6">
        <f t="shared" si="9"/>
        <v>-0.05505849965588438</v>
      </c>
      <c r="I123" s="12" t="s">
        <v>445</v>
      </c>
      <c r="J123" s="24">
        <v>270</v>
      </c>
      <c r="L123" t="b">
        <f t="shared" si="6"/>
        <v>0</v>
      </c>
    </row>
    <row r="124" spans="1:12" ht="14.25">
      <c r="A124">
        <v>5372</v>
      </c>
      <c r="B124" t="s">
        <v>88</v>
      </c>
      <c r="C124" s="4" t="s">
        <v>361</v>
      </c>
      <c r="D124" s="23">
        <v>67</v>
      </c>
      <c r="E124">
        <v>66</v>
      </c>
      <c r="F124" s="3">
        <f t="shared" si="5"/>
        <v>1</v>
      </c>
      <c r="G124" s="6">
        <f t="shared" si="9"/>
        <v>0.015151515151515152</v>
      </c>
      <c r="I124" s="12" t="s">
        <v>340</v>
      </c>
      <c r="J124" s="24">
        <v>3167</v>
      </c>
      <c r="L124" t="b">
        <f t="shared" si="6"/>
        <v>0</v>
      </c>
    </row>
    <row r="125" spans="1:12" ht="14.25">
      <c r="A125">
        <v>2375</v>
      </c>
      <c r="B125" t="s">
        <v>28</v>
      </c>
      <c r="C125" s="4" t="s">
        <v>297</v>
      </c>
      <c r="D125" s="23">
        <v>1145</v>
      </c>
      <c r="E125">
        <v>1204</v>
      </c>
      <c r="F125" s="3">
        <f t="shared" si="5"/>
        <v>-59</v>
      </c>
      <c r="G125" s="6">
        <f t="shared" si="9"/>
        <v>-0.049003322259136214</v>
      </c>
      <c r="I125" s="12" t="s">
        <v>281</v>
      </c>
      <c r="J125" s="24">
        <v>638</v>
      </c>
      <c r="L125" t="b">
        <f t="shared" si="6"/>
        <v>0</v>
      </c>
    </row>
    <row r="126" spans="1:12" ht="14.25">
      <c r="A126">
        <v>13378</v>
      </c>
      <c r="B126" t="s">
        <v>216</v>
      </c>
      <c r="C126" s="4" t="s">
        <v>492</v>
      </c>
      <c r="D126" s="23">
        <v>286</v>
      </c>
      <c r="E126">
        <v>283</v>
      </c>
      <c r="F126" s="3">
        <f t="shared" si="5"/>
        <v>3</v>
      </c>
      <c r="G126" s="6">
        <f t="shared" si="9"/>
        <v>0.01060070671378092</v>
      </c>
      <c r="I126" s="12" t="s">
        <v>373</v>
      </c>
      <c r="J126" s="24">
        <v>383</v>
      </c>
      <c r="L126" t="b">
        <f t="shared" si="6"/>
        <v>0</v>
      </c>
    </row>
    <row r="127" spans="1:12" ht="14.25">
      <c r="A127">
        <v>12381</v>
      </c>
      <c r="B127" t="s">
        <v>194</v>
      </c>
      <c r="C127" s="4" t="s">
        <v>470</v>
      </c>
      <c r="D127" s="23">
        <v>491</v>
      </c>
      <c r="E127">
        <v>512</v>
      </c>
      <c r="F127" s="3">
        <f t="shared" si="5"/>
        <v>-21</v>
      </c>
      <c r="G127" s="6">
        <f t="shared" si="9"/>
        <v>-0.041015625</v>
      </c>
      <c r="I127" s="12" t="s">
        <v>472</v>
      </c>
      <c r="J127" s="24">
        <v>1949</v>
      </c>
      <c r="L127" t="b">
        <f t="shared" si="6"/>
        <v>0</v>
      </c>
    </row>
    <row r="128" spans="1:12" ht="14.25">
      <c r="A128">
        <v>11384</v>
      </c>
      <c r="B128" t="s">
        <v>168</v>
      </c>
      <c r="C128" s="4" t="s">
        <v>444</v>
      </c>
      <c r="D128" s="23">
        <v>355</v>
      </c>
      <c r="E128">
        <v>359</v>
      </c>
      <c r="F128" s="3">
        <f t="shared" si="5"/>
        <v>-4</v>
      </c>
      <c r="G128" s="6">
        <f t="shared" si="9"/>
        <v>-0.011142061281337047</v>
      </c>
      <c r="I128" s="12" t="s">
        <v>473</v>
      </c>
      <c r="J128" s="24">
        <v>520</v>
      </c>
      <c r="L128" t="b">
        <f t="shared" si="6"/>
        <v>0</v>
      </c>
    </row>
    <row r="129" spans="1:12" ht="14.25">
      <c r="A129">
        <v>1387</v>
      </c>
      <c r="B129" t="s">
        <v>11</v>
      </c>
      <c r="C129" s="4" t="s">
        <v>280</v>
      </c>
      <c r="D129" s="23">
        <v>1582</v>
      </c>
      <c r="E129">
        <v>1608</v>
      </c>
      <c r="F129" s="3">
        <f t="shared" si="5"/>
        <v>-26</v>
      </c>
      <c r="G129" s="6">
        <f t="shared" si="9"/>
        <v>-0.01616915422885572</v>
      </c>
      <c r="I129" s="12" t="s">
        <v>426</v>
      </c>
      <c r="J129" s="24">
        <v>235</v>
      </c>
      <c r="L129" t="b">
        <f t="shared" si="6"/>
        <v>0</v>
      </c>
    </row>
    <row r="130" spans="1:12" ht="14.25">
      <c r="A130">
        <v>12390</v>
      </c>
      <c r="B130" t="s">
        <v>195</v>
      </c>
      <c r="C130" s="4" t="s">
        <v>471</v>
      </c>
      <c r="D130" s="23">
        <v>617</v>
      </c>
      <c r="E130">
        <v>610</v>
      </c>
      <c r="F130" s="3">
        <f aca="true" t="shared" si="10" ref="F130:F193">D130-E130</f>
        <v>7</v>
      </c>
      <c r="G130" s="6">
        <f t="shared" si="9"/>
        <v>0.011475409836065573</v>
      </c>
      <c r="I130" s="12" t="s">
        <v>391</v>
      </c>
      <c r="J130" s="24">
        <v>1375</v>
      </c>
      <c r="L130" t="b">
        <f t="shared" si="6"/>
        <v>0</v>
      </c>
    </row>
    <row r="131" spans="1:12" ht="14.25">
      <c r="A131">
        <v>11393</v>
      </c>
      <c r="B131" t="s">
        <v>169</v>
      </c>
      <c r="C131" s="4" t="s">
        <v>445</v>
      </c>
      <c r="D131" s="23">
        <v>270</v>
      </c>
      <c r="E131">
        <v>260</v>
      </c>
      <c r="F131" s="3">
        <f t="shared" si="10"/>
        <v>10</v>
      </c>
      <c r="G131" s="6">
        <f t="shared" si="9"/>
        <v>0.038461538461538464</v>
      </c>
      <c r="I131" s="12" t="s">
        <v>446</v>
      </c>
      <c r="J131" s="24">
        <v>429</v>
      </c>
      <c r="L131" t="b">
        <f aca="true" t="shared" si="11" ref="L131:L145">I131=C131</f>
        <v>0</v>
      </c>
    </row>
    <row r="132" spans="1:12" ht="14.25">
      <c r="A132">
        <v>4396</v>
      </c>
      <c r="B132" t="s">
        <v>68</v>
      </c>
      <c r="C132" s="4" t="s">
        <v>340</v>
      </c>
      <c r="D132" s="23">
        <v>3167</v>
      </c>
      <c r="E132">
        <v>3147</v>
      </c>
      <c r="F132" s="3">
        <f t="shared" si="10"/>
        <v>20</v>
      </c>
      <c r="G132" s="6">
        <f t="shared" si="9"/>
        <v>0.006355258976803305</v>
      </c>
      <c r="I132" s="12" t="s">
        <v>447</v>
      </c>
      <c r="J132" s="24">
        <v>58</v>
      </c>
      <c r="L132" t="b">
        <f t="shared" si="11"/>
        <v>0</v>
      </c>
    </row>
    <row r="133" spans="1:12" ht="14.25">
      <c r="A133">
        <v>1399</v>
      </c>
      <c r="B133" t="s">
        <v>12</v>
      </c>
      <c r="C133" s="4" t="s">
        <v>281</v>
      </c>
      <c r="D133" s="23">
        <v>638</v>
      </c>
      <c r="E133">
        <v>638</v>
      </c>
      <c r="F133" s="3">
        <f t="shared" si="10"/>
        <v>0</v>
      </c>
      <c r="G133" s="6">
        <f t="shared" si="9"/>
        <v>0</v>
      </c>
      <c r="I133" s="12" t="s">
        <v>320</v>
      </c>
      <c r="J133" s="24">
        <v>205</v>
      </c>
      <c r="L133" t="b">
        <f t="shared" si="11"/>
        <v>0</v>
      </c>
    </row>
    <row r="134" spans="1:12" ht="14.25">
      <c r="A134">
        <v>6402</v>
      </c>
      <c r="B134" t="s">
        <v>99</v>
      </c>
      <c r="C134" s="4" t="s">
        <v>373</v>
      </c>
      <c r="D134" s="23">
        <v>383</v>
      </c>
      <c r="E134">
        <v>399</v>
      </c>
      <c r="F134" s="3">
        <f t="shared" si="10"/>
        <v>-16</v>
      </c>
      <c r="G134" s="6">
        <f t="shared" si="9"/>
        <v>-0.040100250626566414</v>
      </c>
      <c r="I134" s="12" t="s">
        <v>401</v>
      </c>
      <c r="J134" s="24">
        <v>576</v>
      </c>
      <c r="L134" t="b">
        <f t="shared" si="11"/>
        <v>0</v>
      </c>
    </row>
    <row r="135" spans="1:12" ht="14.25">
      <c r="A135">
        <v>12405</v>
      </c>
      <c r="B135" t="s">
        <v>196</v>
      </c>
      <c r="C135" s="4" t="s">
        <v>472</v>
      </c>
      <c r="D135" s="23">
        <v>1949</v>
      </c>
      <c r="E135">
        <v>2042</v>
      </c>
      <c r="F135" s="3">
        <f t="shared" si="10"/>
        <v>-93</v>
      </c>
      <c r="G135" s="6">
        <f t="shared" si="9"/>
        <v>-0.0455435847208619</v>
      </c>
      <c r="I135" s="12" t="s">
        <v>493</v>
      </c>
      <c r="J135" s="24">
        <v>556</v>
      </c>
      <c r="L135" t="b">
        <f t="shared" si="11"/>
        <v>0</v>
      </c>
    </row>
    <row r="136" spans="1:12" ht="14.25">
      <c r="A136">
        <v>12408</v>
      </c>
      <c r="B136" t="s">
        <v>197</v>
      </c>
      <c r="C136" s="4" t="s">
        <v>473</v>
      </c>
      <c r="D136" s="23">
        <v>520</v>
      </c>
      <c r="E136">
        <v>512</v>
      </c>
      <c r="F136" s="3">
        <f t="shared" si="10"/>
        <v>8</v>
      </c>
      <c r="G136" s="6">
        <f t="shared" si="9"/>
        <v>0.015625</v>
      </c>
      <c r="I136" s="12" t="s">
        <v>282</v>
      </c>
      <c r="J136" s="24">
        <v>545</v>
      </c>
      <c r="L136" t="b">
        <f t="shared" si="11"/>
        <v>0</v>
      </c>
    </row>
    <row r="137" spans="1:12" ht="14.25">
      <c r="A137">
        <v>10411</v>
      </c>
      <c r="B137" t="s">
        <v>151</v>
      </c>
      <c r="C137" s="4" t="s">
        <v>426</v>
      </c>
      <c r="D137" s="23">
        <v>235</v>
      </c>
      <c r="E137">
        <v>252</v>
      </c>
      <c r="F137" s="3">
        <f t="shared" si="10"/>
        <v>-17</v>
      </c>
      <c r="G137" s="6">
        <f t="shared" si="9"/>
        <v>-0.06746031746031746</v>
      </c>
      <c r="I137" s="12" t="s">
        <v>427</v>
      </c>
      <c r="J137" s="24">
        <v>1002</v>
      </c>
      <c r="L137" t="b">
        <f t="shared" si="11"/>
        <v>0</v>
      </c>
    </row>
    <row r="138" spans="1:12" ht="14.25">
      <c r="A138">
        <v>8414</v>
      </c>
      <c r="B138" t="s">
        <v>116</v>
      </c>
      <c r="C138" s="4" t="s">
        <v>391</v>
      </c>
      <c r="D138" s="23">
        <v>1375</v>
      </c>
      <c r="E138">
        <v>1398</v>
      </c>
      <c r="F138" s="3">
        <f t="shared" si="10"/>
        <v>-23</v>
      </c>
      <c r="G138" s="6">
        <f t="shared" si="9"/>
        <v>-0.016452074391988557</v>
      </c>
      <c r="I138" s="12" t="s">
        <v>428</v>
      </c>
      <c r="J138" s="24">
        <v>517</v>
      </c>
      <c r="L138" t="b">
        <f t="shared" si="11"/>
        <v>0</v>
      </c>
    </row>
    <row r="139" spans="1:12" ht="14.25">
      <c r="A139">
        <v>11417</v>
      </c>
      <c r="B139" t="s">
        <v>170</v>
      </c>
      <c r="C139" s="4" t="s">
        <v>446</v>
      </c>
      <c r="D139" s="23">
        <v>429</v>
      </c>
      <c r="E139">
        <v>451</v>
      </c>
      <c r="F139" s="3">
        <f t="shared" si="10"/>
        <v>-22</v>
      </c>
      <c r="G139" s="6">
        <f t="shared" si="9"/>
        <v>-0.04878048780487805</v>
      </c>
      <c r="I139" s="12" t="s">
        <v>298</v>
      </c>
      <c r="J139" s="24">
        <v>237</v>
      </c>
      <c r="L139" t="b">
        <f t="shared" si="11"/>
        <v>0</v>
      </c>
    </row>
    <row r="140" spans="1:12" ht="14.25">
      <c r="A140">
        <v>11420</v>
      </c>
      <c r="B140" t="s">
        <v>171</v>
      </c>
      <c r="C140" s="4" t="s">
        <v>447</v>
      </c>
      <c r="D140" s="23">
        <v>58</v>
      </c>
      <c r="E140">
        <v>58</v>
      </c>
      <c r="F140" s="3">
        <f t="shared" si="10"/>
        <v>0</v>
      </c>
      <c r="G140" s="6">
        <f t="shared" si="9"/>
        <v>0</v>
      </c>
      <c r="I140" s="12" t="s">
        <v>474</v>
      </c>
      <c r="J140" s="24">
        <v>1131</v>
      </c>
      <c r="L140" t="b">
        <f t="shared" si="11"/>
        <v>0</v>
      </c>
    </row>
    <row r="141" spans="1:12" ht="14.25">
      <c r="A141">
        <v>2440</v>
      </c>
      <c r="B141" t="s">
        <v>29</v>
      </c>
      <c r="C141" s="4" t="s">
        <v>298</v>
      </c>
      <c r="D141" s="23">
        <v>237</v>
      </c>
      <c r="E141">
        <v>238</v>
      </c>
      <c r="F141" s="3">
        <f t="shared" si="10"/>
        <v>-1</v>
      </c>
      <c r="G141" s="6">
        <f t="shared" si="9"/>
        <v>-0.004201680672268907</v>
      </c>
      <c r="I141" s="12" t="s">
        <v>382</v>
      </c>
      <c r="J141" s="24">
        <v>336</v>
      </c>
      <c r="L141" t="b">
        <f t="shared" si="11"/>
        <v>0</v>
      </c>
    </row>
    <row r="142" spans="1:12" ht="14.25">
      <c r="A142">
        <v>1432</v>
      </c>
      <c r="B142" t="s">
        <v>13</v>
      </c>
      <c r="C142" s="4" t="s">
        <v>282</v>
      </c>
      <c r="D142" s="23">
        <v>545</v>
      </c>
      <c r="E142">
        <v>548</v>
      </c>
      <c r="F142" s="3">
        <f t="shared" si="10"/>
        <v>-3</v>
      </c>
      <c r="G142" s="6">
        <f t="shared" si="9"/>
        <v>-0.005474452554744526</v>
      </c>
      <c r="I142" s="12" t="s">
        <v>362</v>
      </c>
      <c r="J142" s="24">
        <v>64</v>
      </c>
      <c r="L142" t="b">
        <f t="shared" si="11"/>
        <v>0</v>
      </c>
    </row>
    <row r="143" spans="1:12" ht="14.25">
      <c r="A143">
        <v>3423</v>
      </c>
      <c r="B143" t="s">
        <v>48</v>
      </c>
      <c r="C143" s="4" t="s">
        <v>320</v>
      </c>
      <c r="D143" s="23">
        <v>205</v>
      </c>
      <c r="E143">
        <v>203</v>
      </c>
      <c r="F143" s="3">
        <f t="shared" si="10"/>
        <v>2</v>
      </c>
      <c r="G143" s="6">
        <f t="shared" si="9"/>
        <v>0.009852216748768473</v>
      </c>
      <c r="I143" s="12" t="s">
        <v>514</v>
      </c>
      <c r="J143" s="24">
        <v>1034</v>
      </c>
      <c r="L143" t="b">
        <f t="shared" si="11"/>
        <v>0</v>
      </c>
    </row>
    <row r="144" spans="1:12" ht="14.25">
      <c r="A144">
        <v>9426</v>
      </c>
      <c r="B144" t="s">
        <v>126</v>
      </c>
      <c r="C144" s="4" t="s">
        <v>401</v>
      </c>
      <c r="D144" s="23">
        <v>576</v>
      </c>
      <c r="E144">
        <v>571</v>
      </c>
      <c r="F144" s="3">
        <f t="shared" si="10"/>
        <v>5</v>
      </c>
      <c r="G144" s="6">
        <f t="shared" si="9"/>
        <v>0.008756567425569177</v>
      </c>
      <c r="I144" s="12" t="s">
        <v>402</v>
      </c>
      <c r="J144" s="24">
        <v>389</v>
      </c>
      <c r="L144" t="b">
        <f t="shared" si="11"/>
        <v>0</v>
      </c>
    </row>
    <row r="145" spans="1:12" ht="14.25">
      <c r="A145">
        <v>13429</v>
      </c>
      <c r="B145" t="s">
        <v>217</v>
      </c>
      <c r="C145" s="4" t="s">
        <v>493</v>
      </c>
      <c r="D145" s="23">
        <v>556</v>
      </c>
      <c r="E145">
        <v>561</v>
      </c>
      <c r="F145" s="3">
        <f t="shared" si="10"/>
        <v>-5</v>
      </c>
      <c r="G145" s="6">
        <f t="shared" si="9"/>
        <v>-0.008912655971479501</v>
      </c>
      <c r="I145" s="12" t="s">
        <v>429</v>
      </c>
      <c r="J145" s="24">
        <v>231</v>
      </c>
      <c r="L145" t="b">
        <f t="shared" si="11"/>
        <v>0</v>
      </c>
    </row>
    <row r="146" spans="1:12" ht="14.25">
      <c r="A146">
        <v>10435</v>
      </c>
      <c r="B146" t="s">
        <v>152</v>
      </c>
      <c r="C146" s="4" t="s">
        <v>427</v>
      </c>
      <c r="D146" s="23">
        <v>1002</v>
      </c>
      <c r="E146">
        <v>1022</v>
      </c>
      <c r="F146" s="3">
        <f t="shared" si="10"/>
        <v>-20</v>
      </c>
      <c r="G146" s="6">
        <f t="shared" si="9"/>
        <v>-0.019569471624266144</v>
      </c>
      <c r="I146" s="12" t="s">
        <v>283</v>
      </c>
      <c r="J146" s="24">
        <v>412</v>
      </c>
      <c r="L146" t="b">
        <f>I146=C146</f>
        <v>0</v>
      </c>
    </row>
    <row r="147" spans="1:12" ht="14.25">
      <c r="A147">
        <v>10438</v>
      </c>
      <c r="B147" t="s">
        <v>153</v>
      </c>
      <c r="C147" s="4" t="s">
        <v>428</v>
      </c>
      <c r="D147" s="23">
        <v>517</v>
      </c>
      <c r="E147">
        <v>531</v>
      </c>
      <c r="F147" s="3">
        <f t="shared" si="10"/>
        <v>-14</v>
      </c>
      <c r="G147" s="6">
        <f t="shared" si="9"/>
        <v>-0.026365348399246705</v>
      </c>
      <c r="I147" s="12" t="s">
        <v>284</v>
      </c>
      <c r="J147" s="24">
        <v>205</v>
      </c>
      <c r="L147" t="b">
        <f>I147=C147</f>
        <v>0</v>
      </c>
    </row>
    <row r="148" spans="1:12" ht="14.25">
      <c r="A148">
        <v>7444</v>
      </c>
      <c r="B148" t="s">
        <v>108</v>
      </c>
      <c r="C148" s="4" t="s">
        <v>382</v>
      </c>
      <c r="D148" s="23">
        <v>336</v>
      </c>
      <c r="E148">
        <v>329</v>
      </c>
      <c r="F148" s="3">
        <f t="shared" si="10"/>
        <v>7</v>
      </c>
      <c r="G148" s="6">
        <f t="shared" si="9"/>
        <v>0.02127659574468085</v>
      </c>
      <c r="I148" s="12" t="s">
        <v>448</v>
      </c>
      <c r="J148" s="24">
        <v>425</v>
      </c>
      <c r="L148" t="b">
        <f aca="true" t="shared" si="12" ref="L148:L211">I148=C148</f>
        <v>0</v>
      </c>
    </row>
    <row r="149" spans="1:12" ht="14.25">
      <c r="A149">
        <v>12441</v>
      </c>
      <c r="B149" t="s">
        <v>198</v>
      </c>
      <c r="C149" s="4" t="s">
        <v>474</v>
      </c>
      <c r="D149" s="23">
        <v>1131</v>
      </c>
      <c r="E149">
        <v>1208</v>
      </c>
      <c r="F149" s="3">
        <f t="shared" si="10"/>
        <v>-77</v>
      </c>
      <c r="G149" s="6">
        <f t="shared" si="9"/>
        <v>-0.06374172185430464</v>
      </c>
      <c r="I149" s="12" t="s">
        <v>321</v>
      </c>
      <c r="J149" s="24">
        <v>258</v>
      </c>
      <c r="L149" t="b">
        <f t="shared" si="12"/>
        <v>0</v>
      </c>
    </row>
    <row r="150" spans="1:12" ht="14.25">
      <c r="A150">
        <v>5447</v>
      </c>
      <c r="B150" t="s">
        <v>89</v>
      </c>
      <c r="C150" s="4" t="s">
        <v>362</v>
      </c>
      <c r="D150" s="23">
        <v>64</v>
      </c>
      <c r="E150">
        <v>67</v>
      </c>
      <c r="F150" s="3">
        <f t="shared" si="10"/>
        <v>-3</v>
      </c>
      <c r="G150" s="6">
        <f aca="true" t="shared" si="13" ref="G150:G181">F150/E150</f>
        <v>-0.04477611940298507</v>
      </c>
      <c r="I150" s="12" t="s">
        <v>299</v>
      </c>
      <c r="J150" s="24">
        <v>128</v>
      </c>
      <c r="L150" t="b">
        <f t="shared" si="12"/>
        <v>0</v>
      </c>
    </row>
    <row r="151" spans="1:12" ht="14.25">
      <c r="A151">
        <v>14450</v>
      </c>
      <c r="B151" t="s">
        <v>238</v>
      </c>
      <c r="C151" s="4" t="s">
        <v>514</v>
      </c>
      <c r="D151" s="23">
        <v>1034</v>
      </c>
      <c r="E151">
        <v>1054</v>
      </c>
      <c r="F151" s="3">
        <f t="shared" si="10"/>
        <v>-20</v>
      </c>
      <c r="G151" s="6">
        <f t="shared" si="13"/>
        <v>-0.018975332068311195</v>
      </c>
      <c r="I151" s="12" t="s">
        <v>449</v>
      </c>
      <c r="J151" s="24">
        <v>154</v>
      </c>
      <c r="L151" t="b">
        <f t="shared" si="12"/>
        <v>0</v>
      </c>
    </row>
    <row r="152" spans="1:12" ht="14.25">
      <c r="A152">
        <v>9453</v>
      </c>
      <c r="B152" t="s">
        <v>127</v>
      </c>
      <c r="C152" s="4" t="s">
        <v>402</v>
      </c>
      <c r="D152" s="23">
        <v>389</v>
      </c>
      <c r="E152">
        <v>383</v>
      </c>
      <c r="F152" s="3">
        <f t="shared" si="10"/>
        <v>6</v>
      </c>
      <c r="G152" s="6">
        <f t="shared" si="13"/>
        <v>0.015665796344647518</v>
      </c>
      <c r="I152" s="12" t="s">
        <v>450</v>
      </c>
      <c r="J152" s="24">
        <v>893</v>
      </c>
      <c r="L152" t="b">
        <f t="shared" si="12"/>
        <v>0</v>
      </c>
    </row>
    <row r="153" spans="1:12" ht="14.25">
      <c r="A153">
        <v>10456</v>
      </c>
      <c r="B153" t="s">
        <v>154</v>
      </c>
      <c r="C153" s="4" t="s">
        <v>429</v>
      </c>
      <c r="D153" s="23">
        <v>231</v>
      </c>
      <c r="E153">
        <v>247</v>
      </c>
      <c r="F153" s="3">
        <f t="shared" si="10"/>
        <v>-16</v>
      </c>
      <c r="G153" s="6">
        <f t="shared" si="13"/>
        <v>-0.06477732793522267</v>
      </c>
      <c r="I153" s="12" t="s">
        <v>475</v>
      </c>
      <c r="J153" s="24">
        <v>373</v>
      </c>
      <c r="L153" t="b">
        <f t="shared" si="12"/>
        <v>0</v>
      </c>
    </row>
    <row r="154" spans="1:12" ht="14.25">
      <c r="A154">
        <v>1459</v>
      </c>
      <c r="B154" t="s">
        <v>14</v>
      </c>
      <c r="C154" s="4" t="s">
        <v>283</v>
      </c>
      <c r="D154" s="23">
        <v>412</v>
      </c>
      <c r="E154">
        <v>404</v>
      </c>
      <c r="F154" s="3">
        <f t="shared" si="10"/>
        <v>8</v>
      </c>
      <c r="G154" s="6">
        <f t="shared" si="13"/>
        <v>0.019801980198019802</v>
      </c>
      <c r="I154" s="12" t="s">
        <v>515</v>
      </c>
      <c r="J154" s="24">
        <v>179</v>
      </c>
      <c r="L154" t="b">
        <f t="shared" si="12"/>
        <v>0</v>
      </c>
    </row>
    <row r="155" spans="1:12" ht="14.25">
      <c r="A155">
        <v>1462</v>
      </c>
      <c r="B155" t="s">
        <v>15</v>
      </c>
      <c r="C155" s="4" t="s">
        <v>284</v>
      </c>
      <c r="D155" s="23">
        <v>205</v>
      </c>
      <c r="E155">
        <v>201</v>
      </c>
      <c r="F155" s="3">
        <f t="shared" si="10"/>
        <v>4</v>
      </c>
      <c r="G155" s="6">
        <f t="shared" si="13"/>
        <v>0.01990049751243781</v>
      </c>
      <c r="I155" s="12" t="s">
        <v>516</v>
      </c>
      <c r="J155" s="24">
        <v>269</v>
      </c>
      <c r="L155" t="b">
        <f t="shared" si="12"/>
        <v>0</v>
      </c>
    </row>
    <row r="156" spans="1:12" ht="14.25">
      <c r="A156">
        <v>11465</v>
      </c>
      <c r="B156" t="s">
        <v>172</v>
      </c>
      <c r="C156" s="4" t="s">
        <v>448</v>
      </c>
      <c r="D156" s="23">
        <v>425</v>
      </c>
      <c r="E156">
        <v>426</v>
      </c>
      <c r="F156" s="3">
        <f t="shared" si="10"/>
        <v>-1</v>
      </c>
      <c r="G156" s="6">
        <f t="shared" si="13"/>
        <v>-0.002347417840375587</v>
      </c>
      <c r="I156" s="12" t="s">
        <v>451</v>
      </c>
      <c r="J156" s="24">
        <v>801</v>
      </c>
      <c r="L156" t="b">
        <f t="shared" si="12"/>
        <v>0</v>
      </c>
    </row>
    <row r="157" spans="1:12" ht="14.25">
      <c r="A157">
        <v>3468</v>
      </c>
      <c r="B157" t="s">
        <v>49</v>
      </c>
      <c r="C157" s="4" t="s">
        <v>321</v>
      </c>
      <c r="D157" s="23">
        <v>258</v>
      </c>
      <c r="E157">
        <v>258</v>
      </c>
      <c r="F157" s="3">
        <f t="shared" si="10"/>
        <v>0</v>
      </c>
      <c r="G157" s="6">
        <f t="shared" si="13"/>
        <v>0</v>
      </c>
      <c r="I157" s="12" t="s">
        <v>300</v>
      </c>
      <c r="J157" s="24">
        <v>971</v>
      </c>
      <c r="L157" t="b">
        <f t="shared" si="12"/>
        <v>0</v>
      </c>
    </row>
    <row r="158" spans="1:12" ht="14.25">
      <c r="A158">
        <v>2474</v>
      </c>
      <c r="B158" t="s">
        <v>30</v>
      </c>
      <c r="C158" s="4" t="s">
        <v>299</v>
      </c>
      <c r="D158" s="23">
        <v>128</v>
      </c>
      <c r="E158">
        <v>129</v>
      </c>
      <c r="F158" s="3">
        <f t="shared" si="10"/>
        <v>-1</v>
      </c>
      <c r="G158" s="6">
        <f t="shared" si="13"/>
        <v>-0.007751937984496124</v>
      </c>
      <c r="I158" s="12" t="s">
        <v>452</v>
      </c>
      <c r="J158" s="24">
        <v>507</v>
      </c>
      <c r="L158" t="b">
        <f t="shared" si="12"/>
        <v>0</v>
      </c>
    </row>
    <row r="159" spans="1:12" ht="14.25">
      <c r="A159">
        <v>11477</v>
      </c>
      <c r="B159" t="s">
        <v>173</v>
      </c>
      <c r="C159" s="4" t="s">
        <v>449</v>
      </c>
      <c r="D159" s="23">
        <v>154</v>
      </c>
      <c r="E159">
        <v>160</v>
      </c>
      <c r="F159" s="3">
        <f t="shared" si="10"/>
        <v>-6</v>
      </c>
      <c r="G159" s="6">
        <f t="shared" si="13"/>
        <v>-0.0375</v>
      </c>
      <c r="I159" s="12" t="s">
        <v>494</v>
      </c>
      <c r="J159" s="24">
        <v>557</v>
      </c>
      <c r="L159" t="b">
        <f t="shared" si="12"/>
        <v>0</v>
      </c>
    </row>
    <row r="160" spans="1:12" ht="14.25">
      <c r="A160">
        <v>11480</v>
      </c>
      <c r="B160" t="s">
        <v>174</v>
      </c>
      <c r="C160" s="4" t="s">
        <v>450</v>
      </c>
      <c r="D160" s="23">
        <v>893</v>
      </c>
      <c r="E160">
        <v>935</v>
      </c>
      <c r="F160" s="3">
        <f t="shared" si="10"/>
        <v>-42</v>
      </c>
      <c r="G160" s="6">
        <f t="shared" si="13"/>
        <v>-0.044919786096256686</v>
      </c>
      <c r="I160" s="12" t="s">
        <v>403</v>
      </c>
      <c r="J160" s="24">
        <v>1179</v>
      </c>
      <c r="L160" t="b">
        <f t="shared" si="12"/>
        <v>0</v>
      </c>
    </row>
    <row r="161" spans="1:12" ht="14.25">
      <c r="A161">
        <v>12483</v>
      </c>
      <c r="B161" t="s">
        <v>199</v>
      </c>
      <c r="C161" s="4" t="s">
        <v>475</v>
      </c>
      <c r="D161" s="23">
        <v>373</v>
      </c>
      <c r="E161">
        <v>404</v>
      </c>
      <c r="F161" s="3">
        <f t="shared" si="10"/>
        <v>-31</v>
      </c>
      <c r="G161" s="6">
        <f t="shared" si="13"/>
        <v>-0.07673267326732673</v>
      </c>
      <c r="I161" s="12" t="s">
        <v>517</v>
      </c>
      <c r="J161" s="24">
        <v>232</v>
      </c>
      <c r="L161" t="b">
        <f t="shared" si="12"/>
        <v>0</v>
      </c>
    </row>
    <row r="162" spans="1:12" ht="14.25">
      <c r="A162">
        <v>14486</v>
      </c>
      <c r="B162" t="s">
        <v>239</v>
      </c>
      <c r="C162" s="4" t="s">
        <v>515</v>
      </c>
      <c r="D162" s="23">
        <v>179</v>
      </c>
      <c r="E162">
        <v>186</v>
      </c>
      <c r="F162" s="3">
        <f t="shared" si="10"/>
        <v>-7</v>
      </c>
      <c r="G162" s="6">
        <f t="shared" si="13"/>
        <v>-0.03763440860215054</v>
      </c>
      <c r="I162" s="12" t="s">
        <v>301</v>
      </c>
      <c r="J162" s="24">
        <v>236</v>
      </c>
      <c r="L162" t="b">
        <f t="shared" si="12"/>
        <v>0</v>
      </c>
    </row>
    <row r="163" spans="1:12" ht="14.25">
      <c r="A163">
        <v>14489</v>
      </c>
      <c r="B163" t="s">
        <v>240</v>
      </c>
      <c r="C163" s="4" t="s">
        <v>516</v>
      </c>
      <c r="D163" s="23">
        <v>269</v>
      </c>
      <c r="E163">
        <v>297</v>
      </c>
      <c r="F163" s="3">
        <f t="shared" si="10"/>
        <v>-28</v>
      </c>
      <c r="G163" s="6">
        <f t="shared" si="13"/>
        <v>-0.09427609427609428</v>
      </c>
      <c r="I163" s="12" t="s">
        <v>374</v>
      </c>
      <c r="J163" s="24">
        <v>564</v>
      </c>
      <c r="L163" t="b">
        <f t="shared" si="12"/>
        <v>0</v>
      </c>
    </row>
    <row r="164" spans="1:12" ht="14.25">
      <c r="A164">
        <v>11492</v>
      </c>
      <c r="B164" t="s">
        <v>175</v>
      </c>
      <c r="C164" s="4" t="s">
        <v>451</v>
      </c>
      <c r="D164" s="23">
        <v>801</v>
      </c>
      <c r="E164">
        <v>824</v>
      </c>
      <c r="F164" s="3">
        <f t="shared" si="10"/>
        <v>-23</v>
      </c>
      <c r="G164" s="6">
        <f t="shared" si="13"/>
        <v>-0.027912621359223302</v>
      </c>
      <c r="I164" s="12" t="s">
        <v>341</v>
      </c>
      <c r="J164" s="24">
        <v>1253</v>
      </c>
      <c r="L164" t="b">
        <f t="shared" si="12"/>
        <v>0</v>
      </c>
    </row>
    <row r="165" spans="1:12" ht="14.25">
      <c r="A165">
        <v>2495</v>
      </c>
      <c r="B165" t="s">
        <v>31</v>
      </c>
      <c r="C165" s="4" t="s">
        <v>300</v>
      </c>
      <c r="D165" s="23">
        <v>971</v>
      </c>
      <c r="E165">
        <v>1015</v>
      </c>
      <c r="F165" s="3">
        <f t="shared" si="10"/>
        <v>-44</v>
      </c>
      <c r="G165" s="6">
        <f t="shared" si="13"/>
        <v>-0.04334975369458128</v>
      </c>
      <c r="I165" s="12" t="s">
        <v>285</v>
      </c>
      <c r="J165" s="24">
        <v>185</v>
      </c>
      <c r="L165" t="b">
        <f t="shared" si="12"/>
        <v>0</v>
      </c>
    </row>
    <row r="166" spans="1:12" ht="14.25">
      <c r="A166">
        <v>11498</v>
      </c>
      <c r="B166" t="s">
        <v>176</v>
      </c>
      <c r="C166" s="4" t="s">
        <v>452</v>
      </c>
      <c r="D166" s="23">
        <v>507</v>
      </c>
      <c r="E166">
        <v>543</v>
      </c>
      <c r="F166" s="3">
        <f t="shared" si="10"/>
        <v>-36</v>
      </c>
      <c r="G166" s="6">
        <f t="shared" si="13"/>
        <v>-0.06629834254143646</v>
      </c>
      <c r="I166" s="12" t="s">
        <v>518</v>
      </c>
      <c r="J166" s="24">
        <v>346</v>
      </c>
      <c r="L166" t="b">
        <f t="shared" si="12"/>
        <v>0</v>
      </c>
    </row>
    <row r="167" spans="1:12" ht="14.25">
      <c r="A167">
        <v>13504</v>
      </c>
      <c r="B167" t="s">
        <v>218</v>
      </c>
      <c r="C167" s="4" t="s">
        <v>494</v>
      </c>
      <c r="D167" s="23">
        <v>557</v>
      </c>
      <c r="E167">
        <v>591</v>
      </c>
      <c r="F167" s="3">
        <f t="shared" si="10"/>
        <v>-34</v>
      </c>
      <c r="G167" s="6">
        <f t="shared" si="13"/>
        <v>-0.05752961082910321</v>
      </c>
      <c r="I167" s="12" t="s">
        <v>495</v>
      </c>
      <c r="J167" s="24">
        <v>1137</v>
      </c>
      <c r="L167" t="b">
        <f t="shared" si="12"/>
        <v>0</v>
      </c>
    </row>
    <row r="168" spans="1:12" ht="14.25">
      <c r="A168">
        <v>9507</v>
      </c>
      <c r="B168" t="s">
        <v>128</v>
      </c>
      <c r="C168" s="4" t="s">
        <v>403</v>
      </c>
      <c r="D168" s="23">
        <v>1179</v>
      </c>
      <c r="E168">
        <v>1239</v>
      </c>
      <c r="F168" s="3">
        <f t="shared" si="10"/>
        <v>-60</v>
      </c>
      <c r="G168" s="6">
        <f t="shared" si="13"/>
        <v>-0.048426150121065374</v>
      </c>
      <c r="I168" s="12" t="s">
        <v>476</v>
      </c>
      <c r="J168" s="24">
        <v>226</v>
      </c>
      <c r="L168" t="b">
        <f t="shared" si="12"/>
        <v>0</v>
      </c>
    </row>
    <row r="169" spans="1:12" ht="14.25">
      <c r="A169">
        <v>14510</v>
      </c>
      <c r="B169" t="s">
        <v>241</v>
      </c>
      <c r="C169" s="4" t="s">
        <v>517</v>
      </c>
      <c r="D169" s="23">
        <v>232</v>
      </c>
      <c r="E169">
        <v>238</v>
      </c>
      <c r="F169" s="3">
        <f t="shared" si="10"/>
        <v>-6</v>
      </c>
      <c r="G169" s="6">
        <f t="shared" si="13"/>
        <v>-0.025210084033613446</v>
      </c>
      <c r="I169" s="12" t="s">
        <v>519</v>
      </c>
      <c r="J169" s="24">
        <v>686</v>
      </c>
      <c r="L169" t="b">
        <f t="shared" si="12"/>
        <v>0</v>
      </c>
    </row>
    <row r="170" spans="1:12" ht="14.25">
      <c r="A170">
        <v>2513</v>
      </c>
      <c r="B170" t="s">
        <v>32</v>
      </c>
      <c r="C170" s="4" t="s">
        <v>301</v>
      </c>
      <c r="D170" s="23">
        <v>236</v>
      </c>
      <c r="E170">
        <v>245</v>
      </c>
      <c r="F170" s="3">
        <f t="shared" si="10"/>
        <v>-9</v>
      </c>
      <c r="G170" s="6">
        <f t="shared" si="13"/>
        <v>-0.036734693877551024</v>
      </c>
      <c r="I170" s="12" t="s">
        <v>302</v>
      </c>
      <c r="J170" s="24">
        <v>219</v>
      </c>
      <c r="L170" t="b">
        <f t="shared" si="12"/>
        <v>0</v>
      </c>
    </row>
    <row r="171" spans="1:12" ht="14.25">
      <c r="A171">
        <v>6516</v>
      </c>
      <c r="B171" t="s">
        <v>100</v>
      </c>
      <c r="C171" s="4" t="s">
        <v>374</v>
      </c>
      <c r="D171" s="23">
        <v>564</v>
      </c>
      <c r="E171">
        <v>609</v>
      </c>
      <c r="F171" s="3">
        <f t="shared" si="10"/>
        <v>-45</v>
      </c>
      <c r="G171" s="6">
        <f t="shared" si="13"/>
        <v>-0.07389162561576355</v>
      </c>
      <c r="I171" s="12" t="s">
        <v>453</v>
      </c>
      <c r="J171" s="24">
        <v>3583</v>
      </c>
      <c r="L171" t="b">
        <f t="shared" si="12"/>
        <v>0</v>
      </c>
    </row>
    <row r="172" spans="1:12" ht="14.25">
      <c r="A172">
        <v>4519</v>
      </c>
      <c r="B172" t="s">
        <v>69</v>
      </c>
      <c r="C172" s="4" t="s">
        <v>341</v>
      </c>
      <c r="D172" s="23">
        <v>1253</v>
      </c>
      <c r="E172">
        <v>1245</v>
      </c>
      <c r="F172" s="3">
        <f t="shared" si="10"/>
        <v>8</v>
      </c>
      <c r="G172" s="6">
        <f t="shared" si="13"/>
        <v>0.00642570281124498</v>
      </c>
      <c r="I172" s="12" t="s">
        <v>454</v>
      </c>
      <c r="J172" s="24">
        <v>1243</v>
      </c>
      <c r="L172" t="b">
        <f t="shared" si="12"/>
        <v>0</v>
      </c>
    </row>
    <row r="173" spans="1:12" ht="14.25">
      <c r="A173">
        <v>1522</v>
      </c>
      <c r="B173" t="s">
        <v>16</v>
      </c>
      <c r="C173" s="4" t="s">
        <v>285</v>
      </c>
      <c r="D173" s="23">
        <v>185</v>
      </c>
      <c r="E173">
        <v>195</v>
      </c>
      <c r="F173" s="3">
        <f t="shared" si="10"/>
        <v>-10</v>
      </c>
      <c r="G173" s="6">
        <f t="shared" si="13"/>
        <v>-0.05128205128205128</v>
      </c>
      <c r="I173" s="12" t="s">
        <v>322</v>
      </c>
      <c r="J173" s="24">
        <v>382</v>
      </c>
      <c r="L173" t="b">
        <f t="shared" si="12"/>
        <v>0</v>
      </c>
    </row>
    <row r="174" spans="1:12" ht="14.25">
      <c r="A174">
        <v>14525</v>
      </c>
      <c r="B174" t="s">
        <v>242</v>
      </c>
      <c r="C174" s="4" t="s">
        <v>518</v>
      </c>
      <c r="D174" s="23">
        <v>346</v>
      </c>
      <c r="E174">
        <v>368</v>
      </c>
      <c r="F174" s="3">
        <f t="shared" si="10"/>
        <v>-22</v>
      </c>
      <c r="G174" s="6">
        <f t="shared" si="13"/>
        <v>-0.059782608695652176</v>
      </c>
      <c r="I174" s="12" t="s">
        <v>376</v>
      </c>
      <c r="J174" s="24">
        <v>1312</v>
      </c>
      <c r="L174" t="b">
        <f t="shared" si="12"/>
        <v>0</v>
      </c>
    </row>
    <row r="175" spans="1:12" ht="14.25">
      <c r="A175">
        <v>13528</v>
      </c>
      <c r="B175" t="s">
        <v>219</v>
      </c>
      <c r="C175" s="4" t="s">
        <v>495</v>
      </c>
      <c r="D175" s="23">
        <v>1137</v>
      </c>
      <c r="E175">
        <v>1216</v>
      </c>
      <c r="F175" s="3">
        <f t="shared" si="10"/>
        <v>-79</v>
      </c>
      <c r="G175" s="6">
        <f t="shared" si="13"/>
        <v>-0.0649671052631579</v>
      </c>
      <c r="I175" s="12" t="s">
        <v>377</v>
      </c>
      <c r="J175" s="24">
        <v>1885</v>
      </c>
      <c r="L175" t="b">
        <f t="shared" si="12"/>
        <v>0</v>
      </c>
    </row>
    <row r="176" spans="1:12" ht="14.25">
      <c r="A176">
        <v>12531</v>
      </c>
      <c r="B176" t="s">
        <v>200</v>
      </c>
      <c r="C176" s="4" t="s">
        <v>476</v>
      </c>
      <c r="D176" s="23">
        <v>226</v>
      </c>
      <c r="E176">
        <v>225</v>
      </c>
      <c r="F176" s="3">
        <f t="shared" si="10"/>
        <v>1</v>
      </c>
      <c r="G176" s="6">
        <f t="shared" si="13"/>
        <v>0.0044444444444444444</v>
      </c>
      <c r="I176" s="12" t="s">
        <v>344</v>
      </c>
      <c r="J176" s="24">
        <v>210</v>
      </c>
      <c r="L176" t="b">
        <f t="shared" si="12"/>
        <v>0</v>
      </c>
    </row>
    <row r="177" spans="1:12" ht="14.25">
      <c r="A177">
        <v>14534</v>
      </c>
      <c r="B177" t="s">
        <v>243</v>
      </c>
      <c r="C177" s="4" t="s">
        <v>519</v>
      </c>
      <c r="D177" s="23">
        <v>686</v>
      </c>
      <c r="E177">
        <v>698</v>
      </c>
      <c r="F177" s="3">
        <f t="shared" si="10"/>
        <v>-12</v>
      </c>
      <c r="G177" s="6">
        <f t="shared" si="13"/>
        <v>-0.017191977077363897</v>
      </c>
      <c r="I177" s="12" t="s">
        <v>324</v>
      </c>
      <c r="J177" s="24">
        <v>1621</v>
      </c>
      <c r="L177" t="b">
        <f t="shared" si="12"/>
        <v>0</v>
      </c>
    </row>
    <row r="178" spans="1:12" ht="14.25">
      <c r="A178">
        <v>2537</v>
      </c>
      <c r="B178" t="s">
        <v>33</v>
      </c>
      <c r="C178" s="4" t="s">
        <v>302</v>
      </c>
      <c r="D178" s="23">
        <v>219</v>
      </c>
      <c r="E178">
        <v>226</v>
      </c>
      <c r="F178" s="3">
        <f t="shared" si="10"/>
        <v>-7</v>
      </c>
      <c r="G178" s="6">
        <f t="shared" si="13"/>
        <v>-0.030973451327433628</v>
      </c>
      <c r="I178" s="12" t="s">
        <v>286</v>
      </c>
      <c r="J178" s="24">
        <v>341</v>
      </c>
      <c r="L178" t="b">
        <f t="shared" si="12"/>
        <v>0</v>
      </c>
    </row>
    <row r="179" spans="1:12" ht="14.25">
      <c r="A179">
        <v>11540</v>
      </c>
      <c r="B179" t="s">
        <v>177</v>
      </c>
      <c r="C179" s="4" t="s">
        <v>453</v>
      </c>
      <c r="D179" s="23">
        <v>3583</v>
      </c>
      <c r="E179">
        <v>3771</v>
      </c>
      <c r="F179" s="3">
        <f t="shared" si="10"/>
        <v>-188</v>
      </c>
      <c r="G179" s="6">
        <f t="shared" si="13"/>
        <v>-0.049854150092813576</v>
      </c>
      <c r="I179" s="12" t="s">
        <v>303</v>
      </c>
      <c r="J179" s="24">
        <v>128</v>
      </c>
      <c r="L179" t="b">
        <f t="shared" si="12"/>
        <v>0</v>
      </c>
    </row>
    <row r="180" spans="1:12" ht="14.25">
      <c r="A180">
        <v>11543</v>
      </c>
      <c r="B180" t="s">
        <v>178</v>
      </c>
      <c r="C180" s="4" t="s">
        <v>454</v>
      </c>
      <c r="D180" s="23">
        <v>1243</v>
      </c>
      <c r="E180">
        <v>1277</v>
      </c>
      <c r="F180" s="3">
        <f t="shared" si="10"/>
        <v>-34</v>
      </c>
      <c r="G180" s="6">
        <f t="shared" si="13"/>
        <v>-0.02662490211433046</v>
      </c>
      <c r="I180" s="12" t="s">
        <v>304</v>
      </c>
      <c r="J180" s="24">
        <v>38</v>
      </c>
      <c r="L180" t="b">
        <f t="shared" si="12"/>
        <v>0</v>
      </c>
    </row>
    <row r="181" spans="1:12" ht="14.25">
      <c r="A181">
        <v>3546</v>
      </c>
      <c r="B181" t="s">
        <v>50</v>
      </c>
      <c r="C181" s="4" t="s">
        <v>322</v>
      </c>
      <c r="D181" s="23">
        <v>382</v>
      </c>
      <c r="E181">
        <v>397</v>
      </c>
      <c r="F181" s="3">
        <f t="shared" si="10"/>
        <v>-15</v>
      </c>
      <c r="G181" s="6">
        <f t="shared" si="13"/>
        <v>-0.037783375314861464</v>
      </c>
      <c r="I181" s="12" t="s">
        <v>307</v>
      </c>
      <c r="J181" s="24">
        <v>966</v>
      </c>
      <c r="L181" t="b">
        <f t="shared" si="12"/>
        <v>0</v>
      </c>
    </row>
    <row r="182" spans="1:12" ht="14.25">
      <c r="A182">
        <v>1561</v>
      </c>
      <c r="B182" t="s">
        <v>17</v>
      </c>
      <c r="C182" s="4" t="s">
        <v>286</v>
      </c>
      <c r="D182" s="23">
        <v>341</v>
      </c>
      <c r="E182">
        <v>353</v>
      </c>
      <c r="F182" s="3">
        <f t="shared" si="10"/>
        <v>-12</v>
      </c>
      <c r="G182" s="6">
        <f aca="true" t="shared" si="14" ref="G182:G213">F182/E182</f>
        <v>-0.0339943342776204</v>
      </c>
      <c r="I182" s="12" t="s">
        <v>520</v>
      </c>
      <c r="J182" s="24">
        <v>428</v>
      </c>
      <c r="L182" t="b">
        <f t="shared" si="12"/>
        <v>0</v>
      </c>
    </row>
    <row r="183" spans="1:12" ht="14.25">
      <c r="A183">
        <v>2564</v>
      </c>
      <c r="B183" t="s">
        <v>34</v>
      </c>
      <c r="C183" s="4" t="s">
        <v>303</v>
      </c>
      <c r="D183" s="23">
        <v>128</v>
      </c>
      <c r="E183">
        <v>122</v>
      </c>
      <c r="F183" s="3">
        <f t="shared" si="10"/>
        <v>6</v>
      </c>
      <c r="G183" s="6">
        <f t="shared" si="14"/>
        <v>0.04918032786885246</v>
      </c>
      <c r="I183" s="12" t="s">
        <v>323</v>
      </c>
      <c r="J183" s="24">
        <v>212</v>
      </c>
      <c r="L183" t="b">
        <f t="shared" si="12"/>
        <v>0</v>
      </c>
    </row>
    <row r="184" spans="1:12" ht="14.25">
      <c r="A184">
        <v>2570</v>
      </c>
      <c r="B184" t="s">
        <v>305</v>
      </c>
      <c r="C184" s="4" t="s">
        <v>304</v>
      </c>
      <c r="D184" s="23">
        <v>38</v>
      </c>
      <c r="E184">
        <v>40</v>
      </c>
      <c r="F184" s="3">
        <f t="shared" si="10"/>
        <v>-2</v>
      </c>
      <c r="G184" s="6">
        <f t="shared" si="14"/>
        <v>-0.05</v>
      </c>
      <c r="I184" s="12" t="s">
        <v>342</v>
      </c>
      <c r="J184" s="24">
        <v>2084</v>
      </c>
      <c r="L184" t="b">
        <f t="shared" si="12"/>
        <v>0</v>
      </c>
    </row>
    <row r="185" spans="1:12" ht="14.25">
      <c r="A185">
        <v>2574</v>
      </c>
      <c r="B185" t="s">
        <v>35</v>
      </c>
      <c r="C185" s="4" t="s">
        <v>306</v>
      </c>
      <c r="D185" s="23">
        <v>220</v>
      </c>
      <c r="E185">
        <v>223</v>
      </c>
      <c r="F185" s="3">
        <f t="shared" si="10"/>
        <v>-3</v>
      </c>
      <c r="G185" s="6">
        <f t="shared" si="14"/>
        <v>-0.013452914798206279</v>
      </c>
      <c r="I185" s="12" t="s">
        <v>375</v>
      </c>
      <c r="J185" s="24">
        <v>607</v>
      </c>
      <c r="L185" t="b">
        <f t="shared" si="12"/>
        <v>0</v>
      </c>
    </row>
    <row r="186" spans="1:12" ht="14.25">
      <c r="A186">
        <v>2573</v>
      </c>
      <c r="B186" t="s">
        <v>36</v>
      </c>
      <c r="C186" s="4" t="s">
        <v>307</v>
      </c>
      <c r="D186" s="23">
        <v>966</v>
      </c>
      <c r="E186">
        <v>974</v>
      </c>
      <c r="F186" s="3">
        <f t="shared" si="10"/>
        <v>-8</v>
      </c>
      <c r="G186" s="6">
        <f t="shared" si="14"/>
        <v>-0.008213552361396304</v>
      </c>
      <c r="I186" s="12" t="s">
        <v>443</v>
      </c>
      <c r="J186" s="24">
        <v>271</v>
      </c>
      <c r="L186" t="b">
        <f t="shared" si="12"/>
        <v>0</v>
      </c>
    </row>
    <row r="187" spans="1:12" ht="14.25">
      <c r="A187">
        <v>14576</v>
      </c>
      <c r="B187" t="s">
        <v>244</v>
      </c>
      <c r="C187" s="4" t="s">
        <v>520</v>
      </c>
      <c r="D187" s="23">
        <v>428</v>
      </c>
      <c r="E187">
        <v>442</v>
      </c>
      <c r="F187" s="3">
        <f t="shared" si="10"/>
        <v>-14</v>
      </c>
      <c r="G187" s="6">
        <f t="shared" si="14"/>
        <v>-0.03167420814479638</v>
      </c>
      <c r="I187" s="12" t="s">
        <v>287</v>
      </c>
      <c r="J187" s="24">
        <v>385</v>
      </c>
      <c r="L187" t="b">
        <f t="shared" si="12"/>
        <v>0</v>
      </c>
    </row>
    <row r="188" spans="1:17" ht="14.25">
      <c r="A188">
        <v>3579</v>
      </c>
      <c r="B188" t="s">
        <v>51</v>
      </c>
      <c r="C188" s="4" t="s">
        <v>323</v>
      </c>
      <c r="D188" s="23">
        <v>212</v>
      </c>
      <c r="E188">
        <v>224</v>
      </c>
      <c r="F188" s="3">
        <f t="shared" si="10"/>
        <v>-12</v>
      </c>
      <c r="G188" s="6">
        <f t="shared" si="14"/>
        <v>-0.05357142857142857</v>
      </c>
      <c r="I188" s="12" t="s">
        <v>455</v>
      </c>
      <c r="J188" s="24">
        <v>370</v>
      </c>
      <c r="L188" t="b">
        <f t="shared" si="12"/>
        <v>0</v>
      </c>
      <c r="Q188" t="b">
        <f>I197=C182</f>
        <v>0</v>
      </c>
    </row>
    <row r="189" spans="1:12" ht="14.25">
      <c r="A189">
        <v>4582</v>
      </c>
      <c r="B189" t="s">
        <v>70</v>
      </c>
      <c r="C189" s="4" t="s">
        <v>342</v>
      </c>
      <c r="D189" s="23">
        <v>2084</v>
      </c>
      <c r="E189">
        <v>2091</v>
      </c>
      <c r="F189" s="3">
        <f t="shared" si="10"/>
        <v>-7</v>
      </c>
      <c r="G189" s="6">
        <f t="shared" si="14"/>
        <v>-0.003347680535628886</v>
      </c>
      <c r="I189" s="12" t="s">
        <v>343</v>
      </c>
      <c r="J189" s="24">
        <v>4952</v>
      </c>
      <c r="L189" t="b">
        <f t="shared" si="12"/>
        <v>0</v>
      </c>
    </row>
    <row r="190" spans="1:17" ht="14.25">
      <c r="A190">
        <v>6585</v>
      </c>
      <c r="B190" t="s">
        <v>101</v>
      </c>
      <c r="C190" s="4" t="s">
        <v>375</v>
      </c>
      <c r="D190" s="23">
        <v>607</v>
      </c>
      <c r="E190">
        <v>633</v>
      </c>
      <c r="F190" s="3">
        <f t="shared" si="10"/>
        <v>-26</v>
      </c>
      <c r="G190" s="6">
        <f t="shared" si="14"/>
        <v>-0.04107424960505529</v>
      </c>
      <c r="I190" s="12" t="s">
        <v>383</v>
      </c>
      <c r="J190" s="24">
        <v>559</v>
      </c>
      <c r="L190" t="b">
        <f t="shared" si="12"/>
        <v>0</v>
      </c>
      <c r="Q190" t="b">
        <f>I198=C183</f>
        <v>0</v>
      </c>
    </row>
    <row r="191" spans="1:17" ht="14.25">
      <c r="A191">
        <v>1591</v>
      </c>
      <c r="B191" t="s">
        <v>18</v>
      </c>
      <c r="C191" s="4" t="s">
        <v>287</v>
      </c>
      <c r="D191" s="23">
        <v>385</v>
      </c>
      <c r="E191">
        <v>404</v>
      </c>
      <c r="F191" s="3">
        <f t="shared" si="10"/>
        <v>-19</v>
      </c>
      <c r="G191" s="6">
        <f t="shared" si="14"/>
        <v>-0.04702970297029703</v>
      </c>
      <c r="I191" s="12" t="s">
        <v>521</v>
      </c>
      <c r="J191" s="24">
        <v>2402</v>
      </c>
      <c r="L191" t="b">
        <f t="shared" si="12"/>
        <v>0</v>
      </c>
      <c r="Q191" t="b">
        <f>I199=C184</f>
        <v>0</v>
      </c>
    </row>
    <row r="192" spans="1:17" ht="14.25">
      <c r="A192">
        <v>11594</v>
      </c>
      <c r="B192" t="s">
        <v>179</v>
      </c>
      <c r="C192" s="4" t="s">
        <v>455</v>
      </c>
      <c r="D192" s="23">
        <v>370</v>
      </c>
      <c r="E192">
        <v>381</v>
      </c>
      <c r="F192" s="3">
        <f t="shared" si="10"/>
        <v>-11</v>
      </c>
      <c r="G192" s="6">
        <f t="shared" si="14"/>
        <v>-0.028871391076115485</v>
      </c>
      <c r="I192" s="12" t="s">
        <v>308</v>
      </c>
      <c r="J192" s="24">
        <v>294</v>
      </c>
      <c r="L192" t="b">
        <f t="shared" si="12"/>
        <v>0</v>
      </c>
      <c r="Q192" t="b">
        <f>I200=C185</f>
        <v>0</v>
      </c>
    </row>
    <row r="193" spans="1:12" ht="14.25">
      <c r="A193">
        <v>13597</v>
      </c>
      <c r="B193" t="s">
        <v>543</v>
      </c>
      <c r="C193" s="4" t="s">
        <v>552</v>
      </c>
      <c r="D193" s="18">
        <v>3</v>
      </c>
      <c r="E193">
        <v>4</v>
      </c>
      <c r="F193" s="3">
        <f t="shared" si="10"/>
        <v>-1</v>
      </c>
      <c r="G193" s="6">
        <f t="shared" si="14"/>
        <v>-0.25</v>
      </c>
      <c r="I193" s="12" t="s">
        <v>325</v>
      </c>
      <c r="J193" s="24">
        <v>69</v>
      </c>
      <c r="L193" t="b">
        <f t="shared" si="12"/>
        <v>0</v>
      </c>
    </row>
    <row r="194" spans="1:12" ht="14.25">
      <c r="A194">
        <v>4600</v>
      </c>
      <c r="B194" t="s">
        <v>71</v>
      </c>
      <c r="C194" s="4" t="s">
        <v>343</v>
      </c>
      <c r="D194" s="23">
        <v>4952</v>
      </c>
      <c r="E194">
        <v>4999</v>
      </c>
      <c r="F194" s="3">
        <f aca="true" t="shared" si="15" ref="F194:F257">D194-E194</f>
        <v>-47</v>
      </c>
      <c r="G194" s="6">
        <f t="shared" si="14"/>
        <v>-0.009401880376075216</v>
      </c>
      <c r="I194" s="12" t="s">
        <v>288</v>
      </c>
      <c r="J194" s="24">
        <v>554</v>
      </c>
      <c r="L194" t="b">
        <f t="shared" si="12"/>
        <v>0</v>
      </c>
    </row>
    <row r="195" spans="1:12" ht="14.25">
      <c r="A195">
        <v>7603</v>
      </c>
      <c r="B195" t="s">
        <v>109</v>
      </c>
      <c r="C195" s="4" t="s">
        <v>383</v>
      </c>
      <c r="D195" s="23">
        <v>559</v>
      </c>
      <c r="E195">
        <v>555</v>
      </c>
      <c r="F195" s="3">
        <f t="shared" si="15"/>
        <v>4</v>
      </c>
      <c r="G195" s="6">
        <f t="shared" si="14"/>
        <v>0.007207207207207207</v>
      </c>
      <c r="I195" s="12" t="s">
        <v>522</v>
      </c>
      <c r="J195" s="24">
        <v>243</v>
      </c>
      <c r="L195" t="b">
        <f t="shared" si="12"/>
        <v>0</v>
      </c>
    </row>
    <row r="196" spans="1:12" ht="14.25">
      <c r="A196">
        <v>14606</v>
      </c>
      <c r="B196" t="s">
        <v>245</v>
      </c>
      <c r="C196" s="4" t="s">
        <v>521</v>
      </c>
      <c r="D196" s="23">
        <v>2402</v>
      </c>
      <c r="E196">
        <v>2611</v>
      </c>
      <c r="F196" s="3">
        <f t="shared" si="15"/>
        <v>-209</v>
      </c>
      <c r="G196" s="6">
        <f t="shared" si="14"/>
        <v>-0.08004595940252776</v>
      </c>
      <c r="I196" s="12" t="s">
        <v>392</v>
      </c>
      <c r="J196" s="24">
        <v>1157</v>
      </c>
      <c r="L196" t="b">
        <f t="shared" si="12"/>
        <v>0</v>
      </c>
    </row>
    <row r="197" spans="1:12" ht="14.25">
      <c r="A197">
        <v>6549</v>
      </c>
      <c r="B197" t="s">
        <v>102</v>
      </c>
      <c r="C197" s="4" t="s">
        <v>376</v>
      </c>
      <c r="D197" s="23">
        <v>1312</v>
      </c>
      <c r="E197">
        <v>1377</v>
      </c>
      <c r="F197" s="3">
        <f t="shared" si="15"/>
        <v>-65</v>
      </c>
      <c r="G197" s="6">
        <f t="shared" si="14"/>
        <v>-0.04720406681190995</v>
      </c>
      <c r="I197" s="12" t="s">
        <v>404</v>
      </c>
      <c r="J197" s="24">
        <v>383</v>
      </c>
      <c r="L197" t="b">
        <f t="shared" si="12"/>
        <v>0</v>
      </c>
    </row>
    <row r="198" spans="1:12" ht="14.25">
      <c r="A198">
        <v>6552</v>
      </c>
      <c r="B198" t="s">
        <v>103</v>
      </c>
      <c r="C198" s="4" t="s">
        <v>377</v>
      </c>
      <c r="D198" s="23">
        <v>1885</v>
      </c>
      <c r="E198">
        <v>1872</v>
      </c>
      <c r="F198" s="3">
        <f t="shared" si="15"/>
        <v>13</v>
      </c>
      <c r="G198" s="6">
        <f t="shared" si="14"/>
        <v>0.006944444444444444</v>
      </c>
      <c r="I198" s="12" t="s">
        <v>496</v>
      </c>
      <c r="J198" s="24">
        <v>75</v>
      </c>
      <c r="L198" t="b">
        <f t="shared" si="12"/>
        <v>0</v>
      </c>
    </row>
    <row r="199" spans="1:12" ht="14.25">
      <c r="A199">
        <v>4555</v>
      </c>
      <c r="B199" t="s">
        <v>72</v>
      </c>
      <c r="C199" s="4" t="s">
        <v>344</v>
      </c>
      <c r="D199" s="23">
        <v>210</v>
      </c>
      <c r="E199">
        <v>203</v>
      </c>
      <c r="F199" s="3">
        <f t="shared" si="15"/>
        <v>7</v>
      </c>
      <c r="G199" s="6">
        <f t="shared" si="14"/>
        <v>0.034482758620689655</v>
      </c>
      <c r="I199" s="12" t="s">
        <v>456</v>
      </c>
      <c r="J199" s="24">
        <v>198</v>
      </c>
      <c r="L199" t="b">
        <f t="shared" si="12"/>
        <v>0</v>
      </c>
    </row>
    <row r="200" spans="1:12" ht="14.25">
      <c r="A200">
        <v>3558</v>
      </c>
      <c r="B200" t="s">
        <v>52</v>
      </c>
      <c r="C200" s="4" t="s">
        <v>324</v>
      </c>
      <c r="D200" s="23">
        <v>1621</v>
      </c>
      <c r="E200">
        <v>1696</v>
      </c>
      <c r="F200" s="3">
        <f t="shared" si="15"/>
        <v>-75</v>
      </c>
      <c r="G200" s="6">
        <f t="shared" si="14"/>
        <v>-0.044221698113207544</v>
      </c>
      <c r="I200" s="12" t="s">
        <v>309</v>
      </c>
      <c r="J200" s="24">
        <v>328</v>
      </c>
      <c r="L200" t="b">
        <f t="shared" si="12"/>
        <v>0</v>
      </c>
    </row>
    <row r="201" spans="1:12" ht="14.25">
      <c r="A201">
        <v>2609</v>
      </c>
      <c r="B201" t="s">
        <v>37</v>
      </c>
      <c r="C201" s="4" t="s">
        <v>308</v>
      </c>
      <c r="D201" s="23">
        <v>294</v>
      </c>
      <c r="E201">
        <v>305</v>
      </c>
      <c r="F201" s="3">
        <f t="shared" si="15"/>
        <v>-11</v>
      </c>
      <c r="G201" s="6">
        <f t="shared" si="14"/>
        <v>-0.036065573770491806</v>
      </c>
      <c r="I201" s="12" t="s">
        <v>326</v>
      </c>
      <c r="J201" s="24">
        <v>327</v>
      </c>
      <c r="L201" t="b">
        <f t="shared" si="12"/>
        <v>0</v>
      </c>
    </row>
    <row r="202" spans="1:12" ht="14.25">
      <c r="A202">
        <v>3612</v>
      </c>
      <c r="B202" t="s">
        <v>53</v>
      </c>
      <c r="C202" s="4" t="s">
        <v>325</v>
      </c>
      <c r="D202" s="23">
        <v>69</v>
      </c>
      <c r="E202">
        <v>71</v>
      </c>
      <c r="F202" s="3">
        <f t="shared" si="15"/>
        <v>-2</v>
      </c>
      <c r="G202" s="6">
        <f t="shared" si="14"/>
        <v>-0.028169014084507043</v>
      </c>
      <c r="I202" s="12" t="s">
        <v>378</v>
      </c>
      <c r="J202" s="24">
        <v>1885</v>
      </c>
      <c r="L202" t="b">
        <f t="shared" si="12"/>
        <v>0</v>
      </c>
    </row>
    <row r="203" spans="1:12" ht="14.25">
      <c r="A203">
        <v>1615</v>
      </c>
      <c r="B203" t="s">
        <v>19</v>
      </c>
      <c r="C203" s="4" t="s">
        <v>288</v>
      </c>
      <c r="D203" s="23">
        <v>554</v>
      </c>
      <c r="E203">
        <v>577</v>
      </c>
      <c r="F203" s="3">
        <f t="shared" si="15"/>
        <v>-23</v>
      </c>
      <c r="G203" s="6">
        <f t="shared" si="14"/>
        <v>-0.03986135181975736</v>
      </c>
      <c r="I203" s="12" t="s">
        <v>405</v>
      </c>
      <c r="J203" s="24">
        <v>913</v>
      </c>
      <c r="L203" t="b">
        <f t="shared" si="12"/>
        <v>0</v>
      </c>
    </row>
    <row r="204" spans="1:12" ht="14.25">
      <c r="A204">
        <v>14618</v>
      </c>
      <c r="B204" t="s">
        <v>246</v>
      </c>
      <c r="C204" s="4" t="s">
        <v>522</v>
      </c>
      <c r="D204" s="23">
        <v>243</v>
      </c>
      <c r="E204">
        <v>247</v>
      </c>
      <c r="F204" s="3">
        <f t="shared" si="15"/>
        <v>-4</v>
      </c>
      <c r="G204" s="6">
        <f t="shared" si="14"/>
        <v>-0.016194331983805668</v>
      </c>
      <c r="I204" s="12" t="s">
        <v>457</v>
      </c>
      <c r="J204" s="24">
        <v>186</v>
      </c>
      <c r="L204" t="b">
        <f t="shared" si="12"/>
        <v>0</v>
      </c>
    </row>
    <row r="205" spans="1:12" ht="14.25">
      <c r="A205">
        <v>8621</v>
      </c>
      <c r="B205" t="s">
        <v>117</v>
      </c>
      <c r="C205" s="4" t="s">
        <v>392</v>
      </c>
      <c r="D205" s="23">
        <v>1157</v>
      </c>
      <c r="E205">
        <v>1187</v>
      </c>
      <c r="F205" s="3">
        <f t="shared" si="15"/>
        <v>-30</v>
      </c>
      <c r="G205" s="6">
        <f t="shared" si="14"/>
        <v>-0.02527379949452401</v>
      </c>
      <c r="I205" s="12" t="s">
        <v>406</v>
      </c>
      <c r="J205" s="24">
        <v>389</v>
      </c>
      <c r="L205" t="b">
        <f t="shared" si="12"/>
        <v>0</v>
      </c>
    </row>
    <row r="206" spans="1:12" ht="14.25">
      <c r="A206">
        <v>9624</v>
      </c>
      <c r="B206" t="s">
        <v>129</v>
      </c>
      <c r="C206" s="4" t="s">
        <v>404</v>
      </c>
      <c r="D206" s="23">
        <v>383</v>
      </c>
      <c r="E206">
        <v>387</v>
      </c>
      <c r="F206" s="3">
        <f t="shared" si="15"/>
        <v>-4</v>
      </c>
      <c r="G206" s="6">
        <f t="shared" si="14"/>
        <v>-0.0103359173126615</v>
      </c>
      <c r="I206" s="12" t="s">
        <v>497</v>
      </c>
      <c r="J206" s="24">
        <v>355</v>
      </c>
      <c r="L206" t="b">
        <f t="shared" si="12"/>
        <v>0</v>
      </c>
    </row>
    <row r="207" spans="1:12" ht="14.25">
      <c r="A207">
        <v>13627</v>
      </c>
      <c r="B207" t="s">
        <v>220</v>
      </c>
      <c r="C207" s="4" t="s">
        <v>496</v>
      </c>
      <c r="D207" s="23">
        <v>75</v>
      </c>
      <c r="E207">
        <v>77</v>
      </c>
      <c r="F207" s="3">
        <f t="shared" si="15"/>
        <v>-2</v>
      </c>
      <c r="G207" s="6">
        <f t="shared" si="14"/>
        <v>-0.025974025974025976</v>
      </c>
      <c r="I207" s="12" t="s">
        <v>430</v>
      </c>
      <c r="J207" s="24">
        <v>495</v>
      </c>
      <c r="L207" t="b">
        <f t="shared" si="12"/>
        <v>0</v>
      </c>
    </row>
    <row r="208" spans="1:12" ht="14.25">
      <c r="A208">
        <v>11630</v>
      </c>
      <c r="B208" t="s">
        <v>180</v>
      </c>
      <c r="C208" s="4" t="s">
        <v>456</v>
      </c>
      <c r="D208" s="23">
        <v>198</v>
      </c>
      <c r="E208">
        <v>202</v>
      </c>
      <c r="F208" s="3">
        <f t="shared" si="15"/>
        <v>-4</v>
      </c>
      <c r="G208" s="6">
        <f t="shared" si="14"/>
        <v>-0.019801980198019802</v>
      </c>
      <c r="I208" s="12" t="s">
        <v>407</v>
      </c>
      <c r="J208" s="24">
        <v>447</v>
      </c>
      <c r="L208" t="b">
        <f t="shared" si="12"/>
        <v>0</v>
      </c>
    </row>
    <row r="209" spans="1:12" ht="14.25">
      <c r="A209">
        <v>2633</v>
      </c>
      <c r="B209" t="s">
        <v>38</v>
      </c>
      <c r="C209" s="4" t="s">
        <v>309</v>
      </c>
      <c r="D209" s="23">
        <v>328</v>
      </c>
      <c r="E209">
        <v>343</v>
      </c>
      <c r="F209" s="3">
        <f t="shared" si="15"/>
        <v>-15</v>
      </c>
      <c r="G209" s="6">
        <f t="shared" si="14"/>
        <v>-0.043731778425655975</v>
      </c>
      <c r="I209" s="12" t="s">
        <v>345</v>
      </c>
      <c r="J209" s="24">
        <v>192</v>
      </c>
      <c r="L209" t="b">
        <f t="shared" si="12"/>
        <v>0</v>
      </c>
    </row>
    <row r="210" spans="1:12" ht="14.25">
      <c r="A210">
        <v>3636</v>
      </c>
      <c r="B210" t="s">
        <v>54</v>
      </c>
      <c r="C210" s="4" t="s">
        <v>326</v>
      </c>
      <c r="D210" s="23">
        <v>327</v>
      </c>
      <c r="E210">
        <v>323</v>
      </c>
      <c r="F210" s="3">
        <f t="shared" si="15"/>
        <v>4</v>
      </c>
      <c r="G210" s="6">
        <f t="shared" si="14"/>
        <v>0.01238390092879257</v>
      </c>
      <c r="I210" s="12" t="s">
        <v>346</v>
      </c>
      <c r="J210" s="24">
        <v>807</v>
      </c>
      <c r="L210" t="b">
        <f t="shared" si="12"/>
        <v>0</v>
      </c>
    </row>
    <row r="211" spans="1:12" ht="14.25">
      <c r="A211">
        <v>6639</v>
      </c>
      <c r="B211" t="s">
        <v>104</v>
      </c>
      <c r="C211" s="4" t="s">
        <v>378</v>
      </c>
      <c r="D211" s="23">
        <v>1885</v>
      </c>
      <c r="E211">
        <v>1873</v>
      </c>
      <c r="F211" s="3">
        <f t="shared" si="15"/>
        <v>12</v>
      </c>
      <c r="G211" s="6">
        <f t="shared" si="14"/>
        <v>0.006406833956219968</v>
      </c>
      <c r="I211" s="12" t="s">
        <v>289</v>
      </c>
      <c r="J211" s="24">
        <v>642</v>
      </c>
      <c r="L211" t="b">
        <f t="shared" si="12"/>
        <v>0</v>
      </c>
    </row>
    <row r="212" spans="1:12" ht="14.25">
      <c r="A212">
        <v>9642</v>
      </c>
      <c r="B212" t="s">
        <v>130</v>
      </c>
      <c r="C212" s="4" t="s">
        <v>405</v>
      </c>
      <c r="D212" s="23">
        <v>913</v>
      </c>
      <c r="E212">
        <v>911</v>
      </c>
      <c r="F212" s="3">
        <f t="shared" si="15"/>
        <v>2</v>
      </c>
      <c r="G212" s="6">
        <f t="shared" si="14"/>
        <v>0.0021953896816684962</v>
      </c>
      <c r="I212" s="12" t="s">
        <v>498</v>
      </c>
      <c r="J212" s="24">
        <v>622</v>
      </c>
      <c r="L212" t="b">
        <f aca="true" t="shared" si="16" ref="L212:L263">I212=C212</f>
        <v>0</v>
      </c>
    </row>
    <row r="213" spans="1:12" ht="14.25">
      <c r="A213">
        <v>11645</v>
      </c>
      <c r="B213" t="s">
        <v>181</v>
      </c>
      <c r="C213" s="4" t="s">
        <v>457</v>
      </c>
      <c r="D213" s="23">
        <v>186</v>
      </c>
      <c r="E213">
        <v>202</v>
      </c>
      <c r="F213" s="3">
        <f t="shared" si="15"/>
        <v>-16</v>
      </c>
      <c r="G213" s="6">
        <f t="shared" si="14"/>
        <v>-0.07920792079207921</v>
      </c>
      <c r="I213" s="12" t="s">
        <v>408</v>
      </c>
      <c r="J213" s="24">
        <v>226</v>
      </c>
      <c r="L213" t="b">
        <f t="shared" si="16"/>
        <v>0</v>
      </c>
    </row>
    <row r="214" spans="1:12" ht="14.25">
      <c r="A214">
        <v>9648</v>
      </c>
      <c r="B214" t="s">
        <v>131</v>
      </c>
      <c r="C214" s="4" t="s">
        <v>406</v>
      </c>
      <c r="D214" s="23">
        <v>389</v>
      </c>
      <c r="E214">
        <v>394</v>
      </c>
      <c r="F214" s="3">
        <f t="shared" si="15"/>
        <v>-5</v>
      </c>
      <c r="G214" s="6">
        <f aca="true" t="shared" si="17" ref="G214:G228">F214/E214</f>
        <v>-0.012690355329949238</v>
      </c>
      <c r="I214" s="12" t="s">
        <v>363</v>
      </c>
      <c r="J214" s="24">
        <v>36</v>
      </c>
      <c r="L214" t="b">
        <f t="shared" si="16"/>
        <v>0</v>
      </c>
    </row>
    <row r="215" spans="1:12" ht="14.25">
      <c r="A215">
        <v>13651</v>
      </c>
      <c r="B215" t="s">
        <v>221</v>
      </c>
      <c r="C215" s="4" t="s">
        <v>497</v>
      </c>
      <c r="D215" s="23">
        <v>355</v>
      </c>
      <c r="E215">
        <v>389</v>
      </c>
      <c r="F215" s="3">
        <f t="shared" si="15"/>
        <v>-34</v>
      </c>
      <c r="G215" s="6">
        <f t="shared" si="17"/>
        <v>-0.08740359897172237</v>
      </c>
      <c r="I215" s="12" t="s">
        <v>477</v>
      </c>
      <c r="J215" s="24">
        <v>525</v>
      </c>
      <c r="L215" t="b">
        <f t="shared" si="16"/>
        <v>0</v>
      </c>
    </row>
    <row r="216" spans="1:12" ht="14.25">
      <c r="A216">
        <v>10654</v>
      </c>
      <c r="B216" t="s">
        <v>155</v>
      </c>
      <c r="C216" s="4" t="s">
        <v>430</v>
      </c>
      <c r="D216" s="23">
        <v>495</v>
      </c>
      <c r="E216">
        <v>509</v>
      </c>
      <c r="F216" s="3">
        <f t="shared" si="15"/>
        <v>-14</v>
      </c>
      <c r="G216" s="6">
        <f t="shared" si="17"/>
        <v>-0.0275049115913556</v>
      </c>
      <c r="I216" s="12" t="s">
        <v>327</v>
      </c>
      <c r="J216" s="24">
        <v>328</v>
      </c>
      <c r="L216" t="b">
        <f t="shared" si="16"/>
        <v>0</v>
      </c>
    </row>
    <row r="217" spans="1:12" ht="14.25">
      <c r="A217">
        <v>9657</v>
      </c>
      <c r="B217" t="s">
        <v>132</v>
      </c>
      <c r="C217" s="4" t="s">
        <v>407</v>
      </c>
      <c r="D217" s="23">
        <v>447</v>
      </c>
      <c r="E217">
        <v>453</v>
      </c>
      <c r="F217" s="3">
        <f t="shared" si="15"/>
        <v>-6</v>
      </c>
      <c r="G217" s="6">
        <f t="shared" si="17"/>
        <v>-0.013245033112582781</v>
      </c>
      <c r="I217" s="12" t="s">
        <v>458</v>
      </c>
      <c r="J217" s="24">
        <v>697</v>
      </c>
      <c r="L217" t="b">
        <f t="shared" si="16"/>
        <v>0</v>
      </c>
    </row>
    <row r="218" spans="1:12" ht="14.25">
      <c r="A218">
        <v>4661</v>
      </c>
      <c r="B218" t="s">
        <v>73</v>
      </c>
      <c r="C218" s="4" t="s">
        <v>345</v>
      </c>
      <c r="D218" s="23">
        <v>192</v>
      </c>
      <c r="E218">
        <v>273</v>
      </c>
      <c r="F218" s="3">
        <f t="shared" si="15"/>
        <v>-81</v>
      </c>
      <c r="G218" s="6">
        <f t="shared" si="17"/>
        <v>-0.2967032967032967</v>
      </c>
      <c r="I218" s="12" t="s">
        <v>290</v>
      </c>
      <c r="J218" s="24">
        <v>157</v>
      </c>
      <c r="L218" t="b">
        <f t="shared" si="16"/>
        <v>0</v>
      </c>
    </row>
    <row r="219" spans="1:12" ht="14.25">
      <c r="A219">
        <v>4660</v>
      </c>
      <c r="B219" t="s">
        <v>74</v>
      </c>
      <c r="C219" s="4" t="s">
        <v>346</v>
      </c>
      <c r="D219" s="23">
        <v>807</v>
      </c>
      <c r="E219">
        <v>742</v>
      </c>
      <c r="F219" s="3">
        <f t="shared" si="15"/>
        <v>65</v>
      </c>
      <c r="G219" s="6">
        <f t="shared" si="17"/>
        <v>0.0876010781671159</v>
      </c>
      <c r="I219" s="12" t="s">
        <v>499</v>
      </c>
      <c r="J219" s="24">
        <v>262</v>
      </c>
      <c r="L219" t="b">
        <f t="shared" si="16"/>
        <v>0</v>
      </c>
    </row>
    <row r="220" spans="1:12" ht="14.25">
      <c r="A220">
        <v>1663</v>
      </c>
      <c r="B220" t="s">
        <v>20</v>
      </c>
      <c r="C220" s="4" t="s">
        <v>289</v>
      </c>
      <c r="D220" s="23">
        <v>642</v>
      </c>
      <c r="E220">
        <v>668</v>
      </c>
      <c r="F220" s="3">
        <f t="shared" si="15"/>
        <v>-26</v>
      </c>
      <c r="G220" s="6">
        <f t="shared" si="17"/>
        <v>-0.038922155688622756</v>
      </c>
      <c r="I220" s="12" t="s">
        <v>478</v>
      </c>
      <c r="J220" s="24">
        <v>495</v>
      </c>
      <c r="L220" t="b">
        <f t="shared" si="16"/>
        <v>0</v>
      </c>
    </row>
    <row r="221" spans="1:12" ht="14.25">
      <c r="A221">
        <v>13666</v>
      </c>
      <c r="B221" t="s">
        <v>222</v>
      </c>
      <c r="C221" s="4" t="s">
        <v>498</v>
      </c>
      <c r="D221" s="23">
        <v>622</v>
      </c>
      <c r="E221">
        <v>654</v>
      </c>
      <c r="F221" s="3">
        <f t="shared" si="15"/>
        <v>-32</v>
      </c>
      <c r="G221" s="6">
        <f t="shared" si="17"/>
        <v>-0.04892966360856269</v>
      </c>
      <c r="I221" s="12" t="s">
        <v>409</v>
      </c>
      <c r="J221" s="24">
        <v>354</v>
      </c>
      <c r="L221" t="b">
        <f t="shared" si="16"/>
        <v>0</v>
      </c>
    </row>
    <row r="222" spans="1:12" ht="14.25">
      <c r="A222">
        <v>9669</v>
      </c>
      <c r="B222" t="s">
        <v>133</v>
      </c>
      <c r="C222" s="4" t="s">
        <v>408</v>
      </c>
      <c r="D222" s="23">
        <v>226</v>
      </c>
      <c r="E222">
        <v>223</v>
      </c>
      <c r="F222" s="3">
        <f t="shared" si="15"/>
        <v>3</v>
      </c>
      <c r="G222" s="6">
        <f t="shared" si="17"/>
        <v>0.013452914798206279</v>
      </c>
      <c r="I222" s="12" t="s">
        <v>479</v>
      </c>
      <c r="J222" s="24">
        <v>1403</v>
      </c>
      <c r="L222" t="b">
        <f t="shared" si="16"/>
        <v>0</v>
      </c>
    </row>
    <row r="223" spans="1:12" ht="14.25">
      <c r="A223">
        <v>5672</v>
      </c>
      <c r="B223" t="s">
        <v>267</v>
      </c>
      <c r="C223" s="4" t="s">
        <v>363</v>
      </c>
      <c r="D223" s="23">
        <v>36</v>
      </c>
      <c r="E223">
        <v>37</v>
      </c>
      <c r="F223" s="3">
        <f t="shared" si="15"/>
        <v>-1</v>
      </c>
      <c r="G223" s="6">
        <f t="shared" si="17"/>
        <v>-0.02702702702702703</v>
      </c>
      <c r="I223" s="12" t="s">
        <v>328</v>
      </c>
      <c r="J223" s="24">
        <v>453</v>
      </c>
      <c r="L223" t="b">
        <f t="shared" si="16"/>
        <v>0</v>
      </c>
    </row>
    <row r="224" spans="1:12" ht="14.25">
      <c r="A224">
        <v>12675</v>
      </c>
      <c r="B224" t="s">
        <v>201</v>
      </c>
      <c r="C224" s="4" t="s">
        <v>477</v>
      </c>
      <c r="D224" s="23">
        <v>525</v>
      </c>
      <c r="E224">
        <v>545</v>
      </c>
      <c r="F224" s="3">
        <f t="shared" si="15"/>
        <v>-20</v>
      </c>
      <c r="G224" s="6">
        <f t="shared" si="17"/>
        <v>-0.03669724770642202</v>
      </c>
      <c r="I224" s="12" t="s">
        <v>393</v>
      </c>
      <c r="J224" s="24">
        <v>221</v>
      </c>
      <c r="L224" t="b">
        <f t="shared" si="16"/>
        <v>0</v>
      </c>
    </row>
    <row r="225" spans="1:12" ht="14.25">
      <c r="A225">
        <v>3678</v>
      </c>
      <c r="B225" t="s">
        <v>55</v>
      </c>
      <c r="C225" s="4" t="s">
        <v>327</v>
      </c>
      <c r="D225" s="23">
        <v>328</v>
      </c>
      <c r="E225">
        <v>310</v>
      </c>
      <c r="F225" s="3">
        <f t="shared" si="15"/>
        <v>18</v>
      </c>
      <c r="G225" s="6">
        <f t="shared" si="17"/>
        <v>0.05806451612903226</v>
      </c>
      <c r="I225" s="12" t="s">
        <v>523</v>
      </c>
      <c r="J225" s="24">
        <v>1003</v>
      </c>
      <c r="L225" t="b">
        <f t="shared" si="16"/>
        <v>0</v>
      </c>
    </row>
    <row r="226" spans="1:12" ht="14.25">
      <c r="A226">
        <v>11681</v>
      </c>
      <c r="B226" t="s">
        <v>182</v>
      </c>
      <c r="C226" s="4" t="s">
        <v>458</v>
      </c>
      <c r="D226" s="23">
        <v>697</v>
      </c>
      <c r="E226">
        <v>695</v>
      </c>
      <c r="F226" s="3">
        <f t="shared" si="15"/>
        <v>2</v>
      </c>
      <c r="G226" s="6">
        <f t="shared" si="17"/>
        <v>0.0028776978417266188</v>
      </c>
      <c r="I226" s="12" t="s">
        <v>459</v>
      </c>
      <c r="J226" s="24">
        <v>375</v>
      </c>
      <c r="L226" t="b">
        <f t="shared" si="16"/>
        <v>0</v>
      </c>
    </row>
    <row r="227" spans="1:12" ht="14.25">
      <c r="A227">
        <v>1684</v>
      </c>
      <c r="B227" t="s">
        <v>21</v>
      </c>
      <c r="C227" s="4" t="s">
        <v>290</v>
      </c>
      <c r="D227" s="23">
        <v>157</v>
      </c>
      <c r="E227">
        <v>159</v>
      </c>
      <c r="F227" s="3">
        <f t="shared" si="15"/>
        <v>-2</v>
      </c>
      <c r="G227" s="6">
        <f t="shared" si="17"/>
        <v>-0.012578616352201259</v>
      </c>
      <c r="I227" s="12" t="s">
        <v>410</v>
      </c>
      <c r="J227" s="24">
        <v>85</v>
      </c>
      <c r="L227" t="b">
        <f t="shared" si="16"/>
        <v>0</v>
      </c>
    </row>
    <row r="228" spans="1:12" ht="14.25">
      <c r="A228">
        <v>13687</v>
      </c>
      <c r="B228" t="s">
        <v>223</v>
      </c>
      <c r="C228" s="4" t="s">
        <v>499</v>
      </c>
      <c r="D228" s="23">
        <v>262</v>
      </c>
      <c r="E228">
        <v>274</v>
      </c>
      <c r="F228" s="3">
        <f t="shared" si="15"/>
        <v>-12</v>
      </c>
      <c r="G228" s="6">
        <f t="shared" si="17"/>
        <v>-0.043795620437956206</v>
      </c>
      <c r="I228" s="12" t="s">
        <v>411</v>
      </c>
      <c r="J228" s="24">
        <v>197</v>
      </c>
      <c r="L228" t="b">
        <f t="shared" si="16"/>
        <v>0</v>
      </c>
    </row>
    <row r="229" spans="1:12" ht="14.25">
      <c r="A229">
        <v>5689</v>
      </c>
      <c r="B229" t="s">
        <v>544</v>
      </c>
      <c r="C229" s="4" t="s">
        <v>553</v>
      </c>
      <c r="D229" s="19">
        <v>0</v>
      </c>
      <c r="E229">
        <v>0</v>
      </c>
      <c r="F229" s="3">
        <f t="shared" si="15"/>
        <v>0</v>
      </c>
      <c r="G229" s="6">
        <v>0</v>
      </c>
      <c r="I229" s="21" t="s">
        <v>431</v>
      </c>
      <c r="J229" s="24">
        <v>186</v>
      </c>
      <c r="L229" t="b">
        <f t="shared" si="16"/>
        <v>0</v>
      </c>
    </row>
    <row r="230" spans="1:12" ht="14.25">
      <c r="A230">
        <v>12690</v>
      </c>
      <c r="B230" t="s">
        <v>202</v>
      </c>
      <c r="C230" s="4" t="s">
        <v>478</v>
      </c>
      <c r="D230" s="23">
        <v>495</v>
      </c>
      <c r="E230">
        <v>526</v>
      </c>
      <c r="F230" s="3">
        <f t="shared" si="15"/>
        <v>-31</v>
      </c>
      <c r="G230" s="6">
        <f aca="true" t="shared" si="18" ref="G230:G263">F230/E230</f>
        <v>-0.058935361216730035</v>
      </c>
      <c r="I230" s="12" t="s">
        <v>347</v>
      </c>
      <c r="J230" s="24">
        <v>660</v>
      </c>
      <c r="L230" t="b">
        <f t="shared" si="16"/>
        <v>0</v>
      </c>
    </row>
    <row r="231" spans="1:12" ht="14.25">
      <c r="A231">
        <v>5692</v>
      </c>
      <c r="B231" t="s">
        <v>545</v>
      </c>
      <c r="C231" s="4" t="s">
        <v>554</v>
      </c>
      <c r="D231" s="18">
        <v>2</v>
      </c>
      <c r="E231">
        <v>1</v>
      </c>
      <c r="F231" s="3">
        <f t="shared" si="15"/>
        <v>1</v>
      </c>
      <c r="G231" s="6">
        <f t="shared" si="18"/>
        <v>1</v>
      </c>
      <c r="I231" s="12" t="s">
        <v>460</v>
      </c>
      <c r="J231" s="24">
        <v>82</v>
      </c>
      <c r="L231" t="b">
        <f t="shared" si="16"/>
        <v>0</v>
      </c>
    </row>
    <row r="232" spans="1:12" ht="14.25">
      <c r="A232">
        <v>9693</v>
      </c>
      <c r="B232" t="s">
        <v>134</v>
      </c>
      <c r="C232" s="4" t="s">
        <v>409</v>
      </c>
      <c r="D232" s="23">
        <v>354</v>
      </c>
      <c r="E232">
        <v>355</v>
      </c>
      <c r="F232" s="3">
        <f t="shared" si="15"/>
        <v>-1</v>
      </c>
      <c r="G232" s="6">
        <f t="shared" si="18"/>
        <v>-0.0028169014084507044</v>
      </c>
      <c r="I232" s="12" t="s">
        <v>500</v>
      </c>
      <c r="J232" s="24">
        <v>969</v>
      </c>
      <c r="L232" t="b">
        <f t="shared" si="16"/>
        <v>0</v>
      </c>
    </row>
    <row r="233" spans="1:12" ht="14.25">
      <c r="A233">
        <v>12696</v>
      </c>
      <c r="B233" t="s">
        <v>203</v>
      </c>
      <c r="C233" s="4" t="s">
        <v>479</v>
      </c>
      <c r="D233" s="23">
        <v>1403</v>
      </c>
      <c r="E233">
        <v>1458</v>
      </c>
      <c r="F233" s="3">
        <f t="shared" si="15"/>
        <v>-55</v>
      </c>
      <c r="G233" s="6">
        <f t="shared" si="18"/>
        <v>-0.03772290809327846</v>
      </c>
      <c r="I233" s="12" t="s">
        <v>432</v>
      </c>
      <c r="J233" s="24">
        <v>148</v>
      </c>
      <c r="L233" t="b">
        <f t="shared" si="16"/>
        <v>0</v>
      </c>
    </row>
    <row r="234" spans="1:12" ht="14.25">
      <c r="A234">
        <v>3699</v>
      </c>
      <c r="B234" t="s">
        <v>56</v>
      </c>
      <c r="C234" s="4" t="s">
        <v>328</v>
      </c>
      <c r="D234" s="23">
        <v>453</v>
      </c>
      <c r="E234">
        <v>463</v>
      </c>
      <c r="F234" s="3">
        <f t="shared" si="15"/>
        <v>-10</v>
      </c>
      <c r="G234" s="6">
        <f t="shared" si="18"/>
        <v>-0.02159827213822894</v>
      </c>
      <c r="I234" s="12" t="s">
        <v>525</v>
      </c>
      <c r="J234" s="24">
        <v>209</v>
      </c>
      <c r="L234" t="b">
        <f t="shared" si="16"/>
        <v>0</v>
      </c>
    </row>
    <row r="235" spans="1:12" ht="14.25">
      <c r="A235">
        <v>8702</v>
      </c>
      <c r="B235" t="s">
        <v>118</v>
      </c>
      <c r="C235" s="4" t="s">
        <v>393</v>
      </c>
      <c r="D235" s="23">
        <v>221</v>
      </c>
      <c r="E235">
        <v>230</v>
      </c>
      <c r="F235" s="3">
        <f t="shared" si="15"/>
        <v>-9</v>
      </c>
      <c r="G235" s="6">
        <f t="shared" si="18"/>
        <v>-0.0391304347826087</v>
      </c>
      <c r="I235" s="12" t="s">
        <v>461</v>
      </c>
      <c r="J235" s="24">
        <v>667</v>
      </c>
      <c r="L235" t="b">
        <f t="shared" si="16"/>
        <v>0</v>
      </c>
    </row>
    <row r="236" spans="1:12" ht="14.25">
      <c r="A236">
        <v>14705</v>
      </c>
      <c r="B236" t="s">
        <v>247</v>
      </c>
      <c r="C236" s="4" t="s">
        <v>523</v>
      </c>
      <c r="D236" s="23">
        <v>1003</v>
      </c>
      <c r="E236">
        <v>1023</v>
      </c>
      <c r="F236" s="3">
        <f t="shared" si="15"/>
        <v>-20</v>
      </c>
      <c r="G236" s="6">
        <f t="shared" si="18"/>
        <v>-0.019550342130987292</v>
      </c>
      <c r="I236" s="12" t="s">
        <v>524</v>
      </c>
      <c r="J236" s="24">
        <v>408</v>
      </c>
      <c r="L236" t="b">
        <f t="shared" si="16"/>
        <v>0</v>
      </c>
    </row>
    <row r="237" spans="1:12" ht="14.25">
      <c r="A237">
        <v>11708</v>
      </c>
      <c r="B237" t="s">
        <v>183</v>
      </c>
      <c r="C237" s="4" t="s">
        <v>459</v>
      </c>
      <c r="D237" s="23">
        <v>375</v>
      </c>
      <c r="E237">
        <v>401</v>
      </c>
      <c r="F237" s="3">
        <f t="shared" si="15"/>
        <v>-26</v>
      </c>
      <c r="G237" s="6">
        <f t="shared" si="18"/>
        <v>-0.06483790523690773</v>
      </c>
      <c r="I237" s="12" t="s">
        <v>291</v>
      </c>
      <c r="J237" s="24">
        <v>273</v>
      </c>
      <c r="L237" t="b">
        <f t="shared" si="16"/>
        <v>0</v>
      </c>
    </row>
    <row r="238" spans="1:12" ht="14.25">
      <c r="A238">
        <v>9711</v>
      </c>
      <c r="B238" t="s">
        <v>135</v>
      </c>
      <c r="C238" s="4" t="s">
        <v>410</v>
      </c>
      <c r="D238" s="23">
        <v>85</v>
      </c>
      <c r="E238">
        <v>93</v>
      </c>
      <c r="F238" s="3">
        <f t="shared" si="15"/>
        <v>-8</v>
      </c>
      <c r="G238" s="6">
        <f t="shared" si="18"/>
        <v>-0.08602150537634409</v>
      </c>
      <c r="I238" s="12" t="s">
        <v>329</v>
      </c>
      <c r="J238" s="24">
        <v>253</v>
      </c>
      <c r="L238" t="b">
        <f t="shared" si="16"/>
        <v>0</v>
      </c>
    </row>
    <row r="239" spans="1:12" ht="14.25">
      <c r="A239">
        <v>9714</v>
      </c>
      <c r="B239" t="s">
        <v>136</v>
      </c>
      <c r="C239" s="4" t="s">
        <v>411</v>
      </c>
      <c r="D239" s="23">
        <v>197</v>
      </c>
      <c r="E239">
        <v>190</v>
      </c>
      <c r="F239" s="3">
        <f t="shared" si="15"/>
        <v>7</v>
      </c>
      <c r="G239" s="6">
        <f t="shared" si="18"/>
        <v>0.03684210526315789</v>
      </c>
      <c r="I239" s="12" t="s">
        <v>292</v>
      </c>
      <c r="J239" s="24">
        <v>116</v>
      </c>
      <c r="L239" t="b">
        <f t="shared" si="16"/>
        <v>0</v>
      </c>
    </row>
    <row r="240" spans="1:12" ht="14.25">
      <c r="A240">
        <v>11723</v>
      </c>
      <c r="B240" t="s">
        <v>184</v>
      </c>
      <c r="C240" s="4" t="s">
        <v>460</v>
      </c>
      <c r="D240" s="23">
        <v>82</v>
      </c>
      <c r="E240">
        <v>89</v>
      </c>
      <c r="F240" s="3">
        <f t="shared" si="15"/>
        <v>-7</v>
      </c>
      <c r="G240" s="6">
        <f t="shared" si="18"/>
        <v>-0.07865168539325842</v>
      </c>
      <c r="I240" s="12" t="s">
        <v>501</v>
      </c>
      <c r="J240" s="24">
        <v>417</v>
      </c>
      <c r="L240" t="b">
        <f t="shared" si="16"/>
        <v>0</v>
      </c>
    </row>
    <row r="241" spans="1:12" ht="14.25">
      <c r="A241">
        <v>11735</v>
      </c>
      <c r="B241" t="s">
        <v>185</v>
      </c>
      <c r="C241" s="4" t="s">
        <v>461</v>
      </c>
      <c r="D241" s="23">
        <v>667</v>
      </c>
      <c r="E241">
        <v>688</v>
      </c>
      <c r="F241" s="3">
        <f t="shared" si="15"/>
        <v>-21</v>
      </c>
      <c r="G241" s="6">
        <f t="shared" si="18"/>
        <v>-0.030523255813953487</v>
      </c>
      <c r="I241" s="12" t="s">
        <v>412</v>
      </c>
      <c r="J241" s="24">
        <v>1043</v>
      </c>
      <c r="L241" t="b">
        <f t="shared" si="16"/>
        <v>0</v>
      </c>
    </row>
    <row r="242" spans="1:12" ht="14.25">
      <c r="A242">
        <v>14738</v>
      </c>
      <c r="B242" t="s">
        <v>248</v>
      </c>
      <c r="C242" s="4" t="s">
        <v>524</v>
      </c>
      <c r="D242" s="23">
        <v>408</v>
      </c>
      <c r="E242">
        <v>390</v>
      </c>
      <c r="F242" s="3">
        <f t="shared" si="15"/>
        <v>18</v>
      </c>
      <c r="G242" s="6">
        <f t="shared" si="18"/>
        <v>0.046153846153846156</v>
      </c>
      <c r="I242" s="12" t="s">
        <v>348</v>
      </c>
      <c r="J242" s="24">
        <v>2852</v>
      </c>
      <c r="L242" t="b">
        <f t="shared" si="16"/>
        <v>0</v>
      </c>
    </row>
    <row r="243" spans="1:12" ht="14.25">
      <c r="A243">
        <v>10717</v>
      </c>
      <c r="B243" t="s">
        <v>156</v>
      </c>
      <c r="C243" s="4" t="s">
        <v>431</v>
      </c>
      <c r="D243" s="23">
        <v>186</v>
      </c>
      <c r="E243">
        <v>187</v>
      </c>
      <c r="F243" s="3">
        <f t="shared" si="15"/>
        <v>-1</v>
      </c>
      <c r="G243" s="6">
        <f t="shared" si="18"/>
        <v>-0.0053475935828877</v>
      </c>
      <c r="I243" s="12" t="s">
        <v>502</v>
      </c>
      <c r="J243" s="24">
        <v>525</v>
      </c>
      <c r="L243" t="b">
        <f t="shared" si="16"/>
        <v>0</v>
      </c>
    </row>
    <row r="244" spans="1:12" ht="14.25">
      <c r="A244">
        <v>4720</v>
      </c>
      <c r="B244" t="s">
        <v>75</v>
      </c>
      <c r="C244" s="4" t="s">
        <v>347</v>
      </c>
      <c r="D244" s="23">
        <v>660</v>
      </c>
      <c r="E244">
        <v>659</v>
      </c>
      <c r="F244" s="3">
        <f t="shared" si="15"/>
        <v>1</v>
      </c>
      <c r="G244" s="6">
        <f t="shared" si="18"/>
        <v>0.0015174506828528073</v>
      </c>
      <c r="I244" s="12" t="s">
        <v>503</v>
      </c>
      <c r="J244" s="24">
        <v>151</v>
      </c>
      <c r="L244" t="b">
        <f t="shared" si="16"/>
        <v>0</v>
      </c>
    </row>
    <row r="245" spans="1:12" ht="14.25">
      <c r="A245">
        <v>13726</v>
      </c>
      <c r="B245" t="s">
        <v>224</v>
      </c>
      <c r="C245" s="4" t="s">
        <v>500</v>
      </c>
      <c r="D245" s="23">
        <v>969</v>
      </c>
      <c r="E245">
        <v>989</v>
      </c>
      <c r="F245" s="3">
        <f t="shared" si="15"/>
        <v>-20</v>
      </c>
      <c r="G245" s="6">
        <f t="shared" si="18"/>
        <v>-0.020222446916076844</v>
      </c>
      <c r="I245" s="12" t="s">
        <v>526</v>
      </c>
      <c r="J245" s="24">
        <v>849</v>
      </c>
      <c r="L245" t="b">
        <f t="shared" si="16"/>
        <v>0</v>
      </c>
    </row>
    <row r="246" spans="1:12" ht="14.25">
      <c r="A246">
        <v>10729</v>
      </c>
      <c r="B246" t="s">
        <v>157</v>
      </c>
      <c r="C246" s="4" t="s">
        <v>432</v>
      </c>
      <c r="D246" s="29">
        <v>148</v>
      </c>
      <c r="E246">
        <v>147</v>
      </c>
      <c r="F246" s="3">
        <f t="shared" si="15"/>
        <v>1</v>
      </c>
      <c r="G246" s="6">
        <f t="shared" si="18"/>
        <v>0.006802721088435374</v>
      </c>
      <c r="I246" s="12" t="s">
        <v>310</v>
      </c>
      <c r="J246" s="24">
        <v>261</v>
      </c>
      <c r="L246" t="b">
        <f t="shared" si="16"/>
        <v>0</v>
      </c>
    </row>
    <row r="247" spans="1:12" ht="14.25">
      <c r="A247">
        <v>14732</v>
      </c>
      <c r="B247" t="s">
        <v>249</v>
      </c>
      <c r="C247" s="4" t="s">
        <v>525</v>
      </c>
      <c r="D247" s="29">
        <v>209</v>
      </c>
      <c r="E247">
        <v>215</v>
      </c>
      <c r="F247" s="3">
        <f t="shared" si="15"/>
        <v>-6</v>
      </c>
      <c r="G247" s="6">
        <f t="shared" si="18"/>
        <v>-0.027906976744186046</v>
      </c>
      <c r="I247" s="12" t="s">
        <v>349</v>
      </c>
      <c r="J247" s="24">
        <v>1094</v>
      </c>
      <c r="L247" t="b">
        <f t="shared" si="16"/>
        <v>0</v>
      </c>
    </row>
    <row r="248" spans="1:12" ht="14.25">
      <c r="A248">
        <v>1741</v>
      </c>
      <c r="B248" t="s">
        <v>22</v>
      </c>
      <c r="C248" s="4" t="s">
        <v>291</v>
      </c>
      <c r="D248" s="29">
        <v>273</v>
      </c>
      <c r="E248">
        <v>278</v>
      </c>
      <c r="F248" s="3">
        <f t="shared" si="15"/>
        <v>-5</v>
      </c>
      <c r="G248" s="6">
        <f t="shared" si="18"/>
        <v>-0.017985611510791366</v>
      </c>
      <c r="I248" s="12" t="s">
        <v>394</v>
      </c>
      <c r="J248" s="24">
        <v>509</v>
      </c>
      <c r="L248" t="b">
        <f t="shared" si="16"/>
        <v>0</v>
      </c>
    </row>
    <row r="249" spans="1:12" ht="14.25">
      <c r="A249">
        <v>3744</v>
      </c>
      <c r="B249" t="s">
        <v>57</v>
      </c>
      <c r="C249" s="4" t="s">
        <v>329</v>
      </c>
      <c r="D249" s="29">
        <v>253</v>
      </c>
      <c r="E249">
        <v>252</v>
      </c>
      <c r="F249" s="3">
        <f t="shared" si="15"/>
        <v>1</v>
      </c>
      <c r="G249" s="6">
        <f t="shared" si="18"/>
        <v>0.003968253968253968</v>
      </c>
      <c r="I249" s="12" t="s">
        <v>480</v>
      </c>
      <c r="J249" s="24">
        <v>315</v>
      </c>
      <c r="L249" t="b">
        <f t="shared" si="16"/>
        <v>0</v>
      </c>
    </row>
    <row r="250" spans="1:12" ht="14.25">
      <c r="A250">
        <v>1750</v>
      </c>
      <c r="B250" t="s">
        <v>23</v>
      </c>
      <c r="C250" s="4" t="s">
        <v>292</v>
      </c>
      <c r="D250" s="29">
        <v>116</v>
      </c>
      <c r="E250">
        <v>127</v>
      </c>
      <c r="F250" s="3">
        <f t="shared" si="15"/>
        <v>-11</v>
      </c>
      <c r="G250" s="6">
        <f t="shared" si="18"/>
        <v>-0.08661417322834646</v>
      </c>
      <c r="I250" s="12" t="s">
        <v>311</v>
      </c>
      <c r="J250" s="24">
        <v>115</v>
      </c>
      <c r="L250" t="b">
        <f t="shared" si="16"/>
        <v>0</v>
      </c>
    </row>
    <row r="251" spans="1:12" ht="14.25">
      <c r="A251">
        <v>13753</v>
      </c>
      <c r="B251" t="s">
        <v>225</v>
      </c>
      <c r="C251" s="4" t="s">
        <v>501</v>
      </c>
      <c r="D251" s="29">
        <v>417</v>
      </c>
      <c r="E251">
        <v>426</v>
      </c>
      <c r="F251" s="3">
        <f t="shared" si="15"/>
        <v>-9</v>
      </c>
      <c r="G251" s="6">
        <f t="shared" si="18"/>
        <v>-0.02112676056338028</v>
      </c>
      <c r="I251" s="12" t="s">
        <v>527</v>
      </c>
      <c r="J251" s="24">
        <v>872</v>
      </c>
      <c r="L251" t="b">
        <f t="shared" si="16"/>
        <v>0</v>
      </c>
    </row>
    <row r="252" spans="1:12" ht="14.25">
      <c r="A252">
        <v>9756</v>
      </c>
      <c r="B252" t="s">
        <v>137</v>
      </c>
      <c r="C252" s="4" t="s">
        <v>412</v>
      </c>
      <c r="D252" s="29">
        <v>1043</v>
      </c>
      <c r="E252">
        <v>1042</v>
      </c>
      <c r="F252" s="3">
        <f t="shared" si="15"/>
        <v>1</v>
      </c>
      <c r="G252" s="6">
        <f t="shared" si="18"/>
        <v>0.0009596928982725527</v>
      </c>
      <c r="I252" s="12" t="s">
        <v>481</v>
      </c>
      <c r="J252" s="24">
        <v>313</v>
      </c>
      <c r="L252" t="b">
        <f t="shared" si="16"/>
        <v>0</v>
      </c>
    </row>
    <row r="253" spans="1:12" ht="14.25">
      <c r="A253">
        <v>4759</v>
      </c>
      <c r="B253" t="s">
        <v>76</v>
      </c>
      <c r="C253" s="4" t="s">
        <v>348</v>
      </c>
      <c r="D253" s="23">
        <v>2852</v>
      </c>
      <c r="E253">
        <v>2775</v>
      </c>
      <c r="F253" s="3">
        <f t="shared" si="15"/>
        <v>77</v>
      </c>
      <c r="G253" s="6">
        <f t="shared" si="18"/>
        <v>0.02774774774774775</v>
      </c>
      <c r="I253" s="12" t="s">
        <v>547</v>
      </c>
      <c r="J253" s="24">
        <v>6</v>
      </c>
      <c r="L253" t="b">
        <f t="shared" si="16"/>
        <v>0</v>
      </c>
    </row>
    <row r="254" spans="1:12" ht="14.25">
      <c r="A254">
        <v>13762</v>
      </c>
      <c r="B254" t="s">
        <v>226</v>
      </c>
      <c r="C254" s="4" t="s">
        <v>502</v>
      </c>
      <c r="D254" s="23">
        <v>525</v>
      </c>
      <c r="E254">
        <v>569</v>
      </c>
      <c r="F254" s="3">
        <f t="shared" si="15"/>
        <v>-44</v>
      </c>
      <c r="G254" s="6">
        <f t="shared" si="18"/>
        <v>-0.0773286467486819</v>
      </c>
      <c r="I254" s="12" t="s">
        <v>339</v>
      </c>
      <c r="J254" s="24">
        <v>351</v>
      </c>
      <c r="L254" t="b">
        <f t="shared" si="16"/>
        <v>0</v>
      </c>
    </row>
    <row r="255" spans="1:12" ht="14.25">
      <c r="A255">
        <v>13765</v>
      </c>
      <c r="B255" t="s">
        <v>227</v>
      </c>
      <c r="C255" s="4" t="s">
        <v>503</v>
      </c>
      <c r="D255" s="23">
        <v>151</v>
      </c>
      <c r="E255">
        <v>147</v>
      </c>
      <c r="F255" s="3">
        <f t="shared" si="15"/>
        <v>4</v>
      </c>
      <c r="G255" s="6">
        <f t="shared" si="18"/>
        <v>0.027210884353741496</v>
      </c>
      <c r="I255" s="12" t="s">
        <v>306</v>
      </c>
      <c r="J255" s="24">
        <v>220</v>
      </c>
      <c r="L255" t="b">
        <f t="shared" si="16"/>
        <v>0</v>
      </c>
    </row>
    <row r="256" spans="1:12" ht="14.25">
      <c r="A256">
        <v>14768</v>
      </c>
      <c r="B256" t="s">
        <v>250</v>
      </c>
      <c r="C256" s="4" t="s">
        <v>526</v>
      </c>
      <c r="D256" s="23">
        <v>849</v>
      </c>
      <c r="E256">
        <v>884</v>
      </c>
      <c r="F256" s="3">
        <f t="shared" si="15"/>
        <v>-35</v>
      </c>
      <c r="G256" s="6">
        <f t="shared" si="18"/>
        <v>-0.03959276018099547</v>
      </c>
      <c r="I256" s="12" t="s">
        <v>548</v>
      </c>
      <c r="J256" s="24">
        <v>11</v>
      </c>
      <c r="L256" t="b">
        <f t="shared" si="16"/>
        <v>0</v>
      </c>
    </row>
    <row r="257" spans="1:12" ht="14.25">
      <c r="A257">
        <v>2771</v>
      </c>
      <c r="B257" t="s">
        <v>39</v>
      </c>
      <c r="C257" s="4" t="s">
        <v>310</v>
      </c>
      <c r="D257" s="22">
        <v>261</v>
      </c>
      <c r="E257">
        <v>253</v>
      </c>
      <c r="F257" s="3">
        <f t="shared" si="15"/>
        <v>8</v>
      </c>
      <c r="G257" s="6">
        <f t="shared" si="18"/>
        <v>0.03162055335968379</v>
      </c>
      <c r="I257" s="20" t="s">
        <v>549</v>
      </c>
      <c r="J257" s="17">
        <v>0</v>
      </c>
      <c r="L257" t="b">
        <f t="shared" si="16"/>
        <v>0</v>
      </c>
    </row>
    <row r="258" spans="1:12" ht="14.25">
      <c r="A258">
        <v>4774</v>
      </c>
      <c r="B258" t="s">
        <v>77</v>
      </c>
      <c r="C258" s="4" t="s">
        <v>349</v>
      </c>
      <c r="D258" s="22">
        <v>1094</v>
      </c>
      <c r="E258">
        <v>1098</v>
      </c>
      <c r="F258" s="3">
        <f aca="true" t="shared" si="19" ref="F258:F263">D258-E258</f>
        <v>-4</v>
      </c>
      <c r="G258" s="6">
        <f t="shared" si="18"/>
        <v>-0.0036429872495446266</v>
      </c>
      <c r="I258" s="12" t="s">
        <v>536</v>
      </c>
      <c r="J258" s="13">
        <v>10</v>
      </c>
      <c r="L258" t="b">
        <f t="shared" si="16"/>
        <v>0</v>
      </c>
    </row>
    <row r="259" spans="1:12" ht="14.25">
      <c r="A259">
        <v>8777</v>
      </c>
      <c r="B259" t="s">
        <v>119</v>
      </c>
      <c r="C259" s="4" t="s">
        <v>394</v>
      </c>
      <c r="D259" s="22">
        <v>509</v>
      </c>
      <c r="E259">
        <v>513</v>
      </c>
      <c r="F259" s="3">
        <f t="shared" si="19"/>
        <v>-4</v>
      </c>
      <c r="G259" s="6">
        <f t="shared" si="18"/>
        <v>-0.007797270955165692</v>
      </c>
      <c r="I259" s="12" t="s">
        <v>550</v>
      </c>
      <c r="J259" s="13">
        <v>2</v>
      </c>
      <c r="L259" t="b">
        <f t="shared" si="16"/>
        <v>0</v>
      </c>
    </row>
    <row r="260" spans="1:12" ht="14.25">
      <c r="A260">
        <v>12780</v>
      </c>
      <c r="B260" t="s">
        <v>204</v>
      </c>
      <c r="C260" s="4" t="s">
        <v>480</v>
      </c>
      <c r="D260" s="22">
        <v>315</v>
      </c>
      <c r="E260">
        <v>324</v>
      </c>
      <c r="F260" s="3">
        <f t="shared" si="19"/>
        <v>-9</v>
      </c>
      <c r="G260" s="6">
        <f t="shared" si="18"/>
        <v>-0.027777777777777776</v>
      </c>
      <c r="I260" s="20" t="s">
        <v>551</v>
      </c>
      <c r="J260" s="17">
        <v>0</v>
      </c>
      <c r="L260" t="b">
        <f t="shared" si="16"/>
        <v>0</v>
      </c>
    </row>
    <row r="261" spans="1:12" ht="14.25">
      <c r="A261">
        <v>2783</v>
      </c>
      <c r="B261" t="s">
        <v>40</v>
      </c>
      <c r="C261" s="4" t="s">
        <v>311</v>
      </c>
      <c r="D261" s="22">
        <v>115</v>
      </c>
      <c r="E261">
        <v>126</v>
      </c>
      <c r="F261" s="3">
        <f t="shared" si="19"/>
        <v>-11</v>
      </c>
      <c r="G261" s="6">
        <f t="shared" si="18"/>
        <v>-0.0873015873015873</v>
      </c>
      <c r="I261" s="12" t="s">
        <v>552</v>
      </c>
      <c r="J261" s="13">
        <v>3</v>
      </c>
      <c r="L261" t="b">
        <f t="shared" si="16"/>
        <v>0</v>
      </c>
    </row>
    <row r="262" spans="1:12" ht="14.25">
      <c r="A262">
        <v>14786</v>
      </c>
      <c r="B262" t="s">
        <v>251</v>
      </c>
      <c r="C262" s="4" t="s">
        <v>527</v>
      </c>
      <c r="D262" s="22">
        <v>872</v>
      </c>
      <c r="E262">
        <v>939</v>
      </c>
      <c r="F262" s="3">
        <f t="shared" si="19"/>
        <v>-67</v>
      </c>
      <c r="G262" s="6">
        <f t="shared" si="18"/>
        <v>-0.07135250266240682</v>
      </c>
      <c r="I262" s="20" t="s">
        <v>553</v>
      </c>
      <c r="J262" s="17">
        <v>0</v>
      </c>
      <c r="L262" t="b">
        <f t="shared" si="16"/>
        <v>0</v>
      </c>
    </row>
    <row r="263" spans="1:12" ht="14.25">
      <c r="A263">
        <v>12788</v>
      </c>
      <c r="B263" t="s">
        <v>205</v>
      </c>
      <c r="C263" s="4" t="s">
        <v>481</v>
      </c>
      <c r="D263" s="22">
        <v>313</v>
      </c>
      <c r="E263">
        <v>315</v>
      </c>
      <c r="F263" s="3">
        <f t="shared" si="19"/>
        <v>-2</v>
      </c>
      <c r="G263" s="6">
        <f t="shared" si="18"/>
        <v>-0.006349206349206349</v>
      </c>
      <c r="I263" s="12" t="s">
        <v>554</v>
      </c>
      <c r="J263" s="13">
        <v>2</v>
      </c>
      <c r="L263" t="b">
        <f t="shared" si="16"/>
        <v>0</v>
      </c>
    </row>
    <row r="265" spans="2:6" ht="12.75">
      <c r="B265" t="s">
        <v>560</v>
      </c>
      <c r="D265" s="3">
        <f>SUM(D2:D263)</f>
        <v>169944</v>
      </c>
      <c r="E265" s="3">
        <f>SUM(E2:E263)</f>
        <v>173995</v>
      </c>
      <c r="F265" s="3">
        <f>SUM(F2:F263)</f>
        <v>-4051</v>
      </c>
    </row>
    <row r="267" ht="12.75">
      <c r="A267" s="5" t="s">
        <v>570</v>
      </c>
    </row>
    <row r="268" ht="12.75">
      <c r="A268" t="s">
        <v>571</v>
      </c>
    </row>
    <row r="269" ht="12.75">
      <c r="A269" t="s">
        <v>583</v>
      </c>
    </row>
  </sheetData>
  <sheetProtection/>
  <autoFilter ref="A1:G263">
    <sortState ref="A2:G269">
      <sortCondition sortBy="value" ref="B2:B269"/>
    </sortState>
  </autoFilter>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26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8515625" style="0" customWidth="1"/>
    <col min="2" max="2" width="11.8515625" style="0" customWidth="1"/>
    <col min="3" max="3" width="19.421875" style="0" bestFit="1" customWidth="1"/>
    <col min="4" max="4" width="11.8515625" style="0" customWidth="1"/>
    <col min="5" max="5" width="15.28125" style="0" customWidth="1"/>
    <col min="6" max="6" width="12.140625" style="0" customWidth="1"/>
    <col min="7" max="7" width="17.00390625" style="0" customWidth="1"/>
    <col min="8" max="8" width="16.421875" style="0" customWidth="1"/>
    <col min="9" max="9" width="17.57421875" style="0" customWidth="1"/>
    <col min="10" max="10" width="16.57421875" style="0" customWidth="1"/>
    <col min="11" max="11" width="18.00390625" style="0" customWidth="1"/>
  </cols>
  <sheetData>
    <row r="1" spans="1:11" ht="14.25">
      <c r="A1" t="s">
        <v>558</v>
      </c>
      <c r="B1" s="7" t="s">
        <v>558</v>
      </c>
      <c r="C1" t="s">
        <v>0</v>
      </c>
      <c r="D1" s="7" t="s">
        <v>575</v>
      </c>
      <c r="E1" s="7" t="s">
        <v>576</v>
      </c>
      <c r="F1" s="7" t="s">
        <v>577</v>
      </c>
      <c r="G1" s="7" t="s">
        <v>578</v>
      </c>
      <c r="H1" t="s">
        <v>579</v>
      </c>
      <c r="I1" t="s">
        <v>580</v>
      </c>
      <c r="J1" t="s">
        <v>581</v>
      </c>
      <c r="K1" t="s">
        <v>582</v>
      </c>
    </row>
    <row r="2" spans="2:9" ht="14.25">
      <c r="B2" s="8" t="s">
        <v>270</v>
      </c>
      <c r="C2" t="str">
        <f aca="true" t="shared" si="0" ref="C2:C65">VLOOKUP(B2,Towns2,2,FALSE)</f>
        <v>Addison</v>
      </c>
      <c r="D2" s="25">
        <v>310</v>
      </c>
      <c r="E2" s="25">
        <v>419491.994908882</v>
      </c>
      <c r="F2" s="25">
        <v>66</v>
      </c>
      <c r="G2" s="25">
        <v>35799.4765630841</v>
      </c>
      <c r="H2" s="15"/>
      <c r="I2" s="15"/>
    </row>
    <row r="3" spans="2:9" ht="14.25">
      <c r="B3" s="8" t="s">
        <v>413</v>
      </c>
      <c r="C3" t="str">
        <f t="shared" si="0"/>
        <v>Albany</v>
      </c>
      <c r="D3" s="25">
        <v>232</v>
      </c>
      <c r="E3" s="25">
        <v>259972.0287</v>
      </c>
      <c r="F3" s="25">
        <v>108</v>
      </c>
      <c r="G3" s="25">
        <v>44858.5283</v>
      </c>
      <c r="H3" s="15"/>
      <c r="I3" s="15"/>
    </row>
    <row r="4" spans="2:9" ht="14.25">
      <c r="B4" s="8" t="s">
        <v>379</v>
      </c>
      <c r="C4" t="str">
        <f t="shared" si="0"/>
        <v>Alburg</v>
      </c>
      <c r="D4" s="25">
        <v>424</v>
      </c>
      <c r="E4" s="25">
        <v>484250.317145331</v>
      </c>
      <c r="F4" s="25">
        <v>104</v>
      </c>
      <c r="G4" s="25">
        <v>34811.1043886661</v>
      </c>
      <c r="H4" s="15"/>
      <c r="I4" s="15"/>
    </row>
    <row r="5" spans="2:9" ht="14.25">
      <c r="B5" s="8" t="s">
        <v>504</v>
      </c>
      <c r="C5" t="str">
        <f t="shared" si="0"/>
        <v>Andover</v>
      </c>
      <c r="D5" s="25">
        <v>133</v>
      </c>
      <c r="E5" s="25">
        <v>240370.798317313</v>
      </c>
      <c r="F5" s="25">
        <v>35</v>
      </c>
      <c r="G5" s="25">
        <v>11823.9640775323</v>
      </c>
      <c r="H5" s="15"/>
      <c r="I5" s="15"/>
    </row>
    <row r="6" spans="2:7" ht="14.25">
      <c r="B6" s="8" t="s">
        <v>293</v>
      </c>
      <c r="C6" t="str">
        <f t="shared" si="0"/>
        <v>Arlington</v>
      </c>
      <c r="D6" s="25">
        <v>529</v>
      </c>
      <c r="E6" s="25">
        <v>837753.324430028</v>
      </c>
      <c r="F6" s="25">
        <v>117</v>
      </c>
      <c r="G6" s="25">
        <v>31345.0315453815</v>
      </c>
    </row>
    <row r="7" spans="2:11" ht="14.25">
      <c r="B7" s="8" t="s">
        <v>482</v>
      </c>
      <c r="C7" t="str">
        <f t="shared" si="0"/>
        <v>Athens</v>
      </c>
      <c r="D7" s="25">
        <v>93</v>
      </c>
      <c r="E7" s="25">
        <v>86055.9247488831</v>
      </c>
      <c r="F7" s="25">
        <v>60</v>
      </c>
      <c r="G7" s="25">
        <v>78863.7376083017</v>
      </c>
      <c r="J7" s="15"/>
      <c r="K7" s="15"/>
    </row>
    <row r="8" spans="2:11" ht="14.25">
      <c r="B8" s="8" t="s">
        <v>364</v>
      </c>
      <c r="C8" t="str">
        <f t="shared" si="0"/>
        <v>Bakersfield</v>
      </c>
      <c r="D8" s="25">
        <v>276</v>
      </c>
      <c r="E8" s="25">
        <v>261385.46416975</v>
      </c>
      <c r="F8" s="25">
        <v>55</v>
      </c>
      <c r="G8" s="25">
        <v>16039.586593771</v>
      </c>
      <c r="J8" s="15"/>
      <c r="K8" s="15"/>
    </row>
    <row r="9" spans="2:11" ht="14.25">
      <c r="B9" s="8" t="s">
        <v>505</v>
      </c>
      <c r="C9" t="str">
        <f t="shared" si="0"/>
        <v>Baltimore</v>
      </c>
      <c r="D9" s="25">
        <v>59</v>
      </c>
      <c r="E9" s="25">
        <v>51345.8857962251</v>
      </c>
      <c r="F9" s="25">
        <v>14</v>
      </c>
      <c r="G9" s="25">
        <v>6589.4610798955</v>
      </c>
      <c r="J9" s="15"/>
      <c r="K9" s="15"/>
    </row>
    <row r="10" spans="2:11" ht="14.25">
      <c r="B10" s="8" t="s">
        <v>506</v>
      </c>
      <c r="C10" t="str">
        <f t="shared" si="0"/>
        <v>Barnard</v>
      </c>
      <c r="D10" s="25">
        <v>213</v>
      </c>
      <c r="E10" s="25">
        <v>529550.557309866</v>
      </c>
      <c r="F10" s="25">
        <v>57</v>
      </c>
      <c r="G10" s="25">
        <v>17947.8731088638</v>
      </c>
      <c r="J10" s="15"/>
      <c r="K10" s="15"/>
    </row>
    <row r="11" spans="2:11" ht="14.25">
      <c r="B11" s="8" t="s">
        <v>313</v>
      </c>
      <c r="C11" t="str">
        <f t="shared" si="0"/>
        <v>Barnet</v>
      </c>
      <c r="D11" s="25">
        <v>357</v>
      </c>
      <c r="E11" s="25">
        <v>481833.937289237</v>
      </c>
      <c r="F11" s="25">
        <v>131</v>
      </c>
      <c r="G11" s="25">
        <v>56704.0313986779</v>
      </c>
      <c r="J11" s="15"/>
      <c r="K11" s="15"/>
    </row>
    <row r="12" spans="2:11" ht="14.25">
      <c r="B12" s="8" t="s">
        <v>462</v>
      </c>
      <c r="C12" t="str">
        <f t="shared" si="0"/>
        <v>Barre City</v>
      </c>
      <c r="D12" s="25">
        <v>1119</v>
      </c>
      <c r="E12" s="25">
        <v>677845.25372151</v>
      </c>
      <c r="F12" s="25">
        <v>654</v>
      </c>
      <c r="G12" s="25">
        <v>774822.332249342</v>
      </c>
      <c r="J12" s="15"/>
      <c r="K12" s="15"/>
    </row>
    <row r="13" spans="2:7" ht="14.25">
      <c r="B13" s="8" t="s">
        <v>463</v>
      </c>
      <c r="C13" t="str">
        <f t="shared" si="0"/>
        <v>Barre Town</v>
      </c>
      <c r="D13" s="25">
        <v>1660</v>
      </c>
      <c r="E13" s="25">
        <v>1403779.02143648</v>
      </c>
      <c r="F13" s="25">
        <v>510</v>
      </c>
      <c r="G13" s="25">
        <v>255376.064959533</v>
      </c>
    </row>
    <row r="14" spans="2:7" ht="14.25">
      <c r="B14" s="8" t="s">
        <v>414</v>
      </c>
      <c r="C14" t="str">
        <f t="shared" si="0"/>
        <v>Barton</v>
      </c>
      <c r="D14" s="25">
        <v>409</v>
      </c>
      <c r="E14" s="25">
        <v>283541.77405013</v>
      </c>
      <c r="F14" s="25">
        <v>138</v>
      </c>
      <c r="G14" s="25">
        <v>73970.9199342228</v>
      </c>
    </row>
    <row r="15" spans="2:7" ht="14.25">
      <c r="B15" s="8" t="s">
        <v>385</v>
      </c>
      <c r="C15" t="str">
        <f t="shared" si="0"/>
        <v>Belvidere</v>
      </c>
      <c r="D15" s="25">
        <v>76</v>
      </c>
      <c r="E15" s="25">
        <v>71947.7</v>
      </c>
      <c r="F15" s="25">
        <v>30</v>
      </c>
      <c r="G15" s="25">
        <v>11286.455</v>
      </c>
    </row>
    <row r="16" spans="2:7" ht="14.25">
      <c r="B16" s="8" t="s">
        <v>294</v>
      </c>
      <c r="C16" t="str">
        <f t="shared" si="0"/>
        <v>Bennington</v>
      </c>
      <c r="D16" s="25">
        <v>2150</v>
      </c>
      <c r="E16" s="25">
        <v>1864561.61067925</v>
      </c>
      <c r="F16" s="25">
        <v>1012</v>
      </c>
      <c r="G16" s="25">
        <v>646650.264639474</v>
      </c>
    </row>
    <row r="17" spans="2:7" ht="14.25">
      <c r="B17" s="8" t="s">
        <v>434</v>
      </c>
      <c r="C17" t="str">
        <f t="shared" si="0"/>
        <v>Benson</v>
      </c>
      <c r="D17" s="25">
        <v>191</v>
      </c>
      <c r="E17" s="25">
        <v>194805.160832906</v>
      </c>
      <c r="F17" s="25">
        <v>77</v>
      </c>
      <c r="G17" s="25">
        <v>32479.3743735314</v>
      </c>
    </row>
    <row r="18" spans="2:7" ht="14.25">
      <c r="B18" s="8" t="s">
        <v>365</v>
      </c>
      <c r="C18" t="str">
        <f t="shared" si="0"/>
        <v>Berkshire</v>
      </c>
      <c r="D18" s="25">
        <v>307</v>
      </c>
      <c r="E18" s="25">
        <v>253332.416201386</v>
      </c>
      <c r="F18" s="25">
        <v>85</v>
      </c>
      <c r="G18" s="25">
        <v>28851.1588278032</v>
      </c>
    </row>
    <row r="19" spans="2:7" ht="14.25">
      <c r="B19" s="8" t="s">
        <v>464</v>
      </c>
      <c r="C19" t="str">
        <f t="shared" si="0"/>
        <v>Berlin</v>
      </c>
      <c r="D19" s="25">
        <v>509</v>
      </c>
      <c r="E19" s="25">
        <v>647304.470014067</v>
      </c>
      <c r="F19" s="25">
        <v>148</v>
      </c>
      <c r="G19" s="25">
        <v>55583.4863649582</v>
      </c>
    </row>
    <row r="20" spans="2:7" ht="14.25">
      <c r="B20" s="8" t="s">
        <v>507</v>
      </c>
      <c r="C20" t="str">
        <f t="shared" si="0"/>
        <v>Bethel</v>
      </c>
      <c r="D20" s="25">
        <v>397</v>
      </c>
      <c r="E20" s="25">
        <v>467413.006120122</v>
      </c>
      <c r="F20" s="25">
        <v>183</v>
      </c>
      <c r="G20" s="25">
        <v>128579.043161957</v>
      </c>
    </row>
    <row r="21" spans="2:7" ht="14.25">
      <c r="B21" s="8" t="s">
        <v>351</v>
      </c>
      <c r="C21" t="str">
        <f t="shared" si="0"/>
        <v>Bloomfield</v>
      </c>
      <c r="D21" s="25">
        <v>63</v>
      </c>
      <c r="E21" s="25">
        <v>43487.4270783997</v>
      </c>
      <c r="F21" s="25">
        <v>12</v>
      </c>
      <c r="G21" s="25">
        <v>2091.19507953643</v>
      </c>
    </row>
    <row r="22" spans="2:7" ht="14.25">
      <c r="B22" s="8" t="s">
        <v>330</v>
      </c>
      <c r="C22" t="str">
        <f t="shared" si="0"/>
        <v>Bolton</v>
      </c>
      <c r="D22" s="25">
        <v>250</v>
      </c>
      <c r="E22" s="25">
        <v>293319.093104911</v>
      </c>
      <c r="F22" s="25">
        <v>57</v>
      </c>
      <c r="G22" s="25">
        <v>19473.9392493534</v>
      </c>
    </row>
    <row r="23" spans="2:7" ht="14.25">
      <c r="B23" s="8" t="s">
        <v>395</v>
      </c>
      <c r="C23" t="str">
        <f t="shared" si="0"/>
        <v>Bradford</v>
      </c>
      <c r="D23" s="25">
        <v>516</v>
      </c>
      <c r="E23" s="25">
        <v>562146.201451902</v>
      </c>
      <c r="F23" s="25">
        <v>225</v>
      </c>
      <c r="G23" s="25">
        <v>143684.389797792</v>
      </c>
    </row>
    <row r="24" spans="2:7" ht="14.25">
      <c r="B24" s="8" t="s">
        <v>396</v>
      </c>
      <c r="C24" t="str">
        <f t="shared" si="0"/>
        <v>Braintree</v>
      </c>
      <c r="D24" s="25">
        <v>284</v>
      </c>
      <c r="E24" s="25">
        <v>247222.877096667</v>
      </c>
      <c r="F24" s="25">
        <v>113</v>
      </c>
      <c r="G24" s="25">
        <v>57486.3703648735</v>
      </c>
    </row>
    <row r="25" spans="2:7" ht="14.25">
      <c r="B25" s="8" t="s">
        <v>435</v>
      </c>
      <c r="C25" t="str">
        <f t="shared" si="0"/>
        <v>Brandon</v>
      </c>
      <c r="D25" s="25">
        <v>791</v>
      </c>
      <c r="E25" s="25">
        <v>771594.520570766</v>
      </c>
      <c r="F25" s="25">
        <v>315</v>
      </c>
      <c r="G25" s="25">
        <v>190010.534216276</v>
      </c>
    </row>
    <row r="26" spans="2:7" ht="14.25">
      <c r="B26" s="8" t="s">
        <v>483</v>
      </c>
      <c r="C26" t="str">
        <f t="shared" si="0"/>
        <v>Brattleboro</v>
      </c>
      <c r="D26" s="25">
        <v>1734</v>
      </c>
      <c r="E26" s="25">
        <v>2158142.62232813</v>
      </c>
      <c r="F26" s="25">
        <v>807</v>
      </c>
      <c r="G26" s="25">
        <v>1034746.67668038</v>
      </c>
    </row>
    <row r="27" spans="2:7" ht="14.25">
      <c r="B27" s="8" t="s">
        <v>508</v>
      </c>
      <c r="C27" t="str">
        <f t="shared" si="0"/>
        <v>Bridgewater</v>
      </c>
      <c r="D27" s="25">
        <v>205</v>
      </c>
      <c r="E27" s="25">
        <v>302660.814331209</v>
      </c>
      <c r="F27" s="25">
        <v>62</v>
      </c>
      <c r="G27" s="25">
        <v>20328.9691739846</v>
      </c>
    </row>
    <row r="28" spans="2:7" ht="14.25">
      <c r="B28" s="8" t="s">
        <v>271</v>
      </c>
      <c r="C28" t="str">
        <f t="shared" si="0"/>
        <v>Bridport</v>
      </c>
      <c r="D28" s="25">
        <v>247</v>
      </c>
      <c r="E28" s="25">
        <v>389101.348361945</v>
      </c>
      <c r="F28" s="25">
        <v>93</v>
      </c>
      <c r="G28" s="25">
        <v>38885.3094116093</v>
      </c>
    </row>
    <row r="29" spans="2:7" ht="14.25">
      <c r="B29" s="8" t="s">
        <v>352</v>
      </c>
      <c r="C29" t="str">
        <f t="shared" si="0"/>
        <v>Brighton</v>
      </c>
      <c r="D29" s="25">
        <v>232</v>
      </c>
      <c r="E29" s="25">
        <v>172259.487061387</v>
      </c>
      <c r="F29" s="25">
        <v>93</v>
      </c>
      <c r="G29" s="25">
        <v>41077.4700943845</v>
      </c>
    </row>
    <row r="30" spans="2:7" ht="14.25">
      <c r="B30" s="8" t="s">
        <v>272</v>
      </c>
      <c r="C30" t="str">
        <f t="shared" si="0"/>
        <v>Bristol</v>
      </c>
      <c r="D30" s="25">
        <v>708</v>
      </c>
      <c r="E30" s="25">
        <v>872006.7729916</v>
      </c>
      <c r="F30" s="25">
        <v>260</v>
      </c>
      <c r="G30" s="25">
        <v>161132.930212212</v>
      </c>
    </row>
    <row r="31" spans="2:7" ht="14.25">
      <c r="B31" s="8" t="s">
        <v>397</v>
      </c>
      <c r="C31" t="str">
        <f t="shared" si="0"/>
        <v>Brookfield</v>
      </c>
      <c r="D31" s="25">
        <v>278</v>
      </c>
      <c r="E31" s="25">
        <v>347852.793417597</v>
      </c>
      <c r="F31" s="25">
        <v>76</v>
      </c>
      <c r="G31" s="25">
        <v>30125.7342981243</v>
      </c>
    </row>
    <row r="32" spans="2:7" ht="14.25">
      <c r="B32" s="8" t="s">
        <v>484</v>
      </c>
      <c r="C32" t="str">
        <f t="shared" si="0"/>
        <v>Brookline</v>
      </c>
      <c r="D32" s="25">
        <v>126</v>
      </c>
      <c r="E32" s="25">
        <v>178293.552636337</v>
      </c>
      <c r="F32" s="25">
        <v>25</v>
      </c>
      <c r="G32" s="25">
        <v>6007.72714242936</v>
      </c>
    </row>
    <row r="33" spans="2:7" ht="14.25">
      <c r="B33" s="8" t="s">
        <v>415</v>
      </c>
      <c r="C33" t="str">
        <f t="shared" si="0"/>
        <v>Brownington</v>
      </c>
      <c r="D33" s="25">
        <v>244</v>
      </c>
      <c r="E33" s="25">
        <v>206751.980103798</v>
      </c>
      <c r="F33" s="25">
        <v>100</v>
      </c>
      <c r="G33" s="25">
        <v>41522.9231150151</v>
      </c>
    </row>
    <row r="34" spans="2:11" ht="14.25">
      <c r="B34" s="8" t="s">
        <v>353</v>
      </c>
      <c r="C34" t="str">
        <f t="shared" si="0"/>
        <v>Brunswick</v>
      </c>
      <c r="D34" s="25">
        <v>27</v>
      </c>
      <c r="E34" s="25">
        <v>16887.8185020614</v>
      </c>
      <c r="F34" s="25">
        <v>0</v>
      </c>
      <c r="G34" s="25">
        <v>0</v>
      </c>
      <c r="J34" s="14">
        <v>1</v>
      </c>
      <c r="K34" s="14">
        <v>72.448</v>
      </c>
    </row>
    <row r="35" spans="2:11" ht="14.25">
      <c r="B35" s="8" t="s">
        <v>314</v>
      </c>
      <c r="C35" t="str">
        <f t="shared" si="0"/>
        <v>Burke</v>
      </c>
      <c r="D35" s="25">
        <v>389</v>
      </c>
      <c r="E35" s="25">
        <v>471155.640802373</v>
      </c>
      <c r="F35" s="25">
        <v>101</v>
      </c>
      <c r="G35" s="25">
        <v>31837.9319031239</v>
      </c>
      <c r="J35" s="16"/>
      <c r="K35" s="16"/>
    </row>
    <row r="36" spans="2:7" ht="14.25">
      <c r="B36" s="8" t="s">
        <v>331</v>
      </c>
      <c r="C36" t="str">
        <f t="shared" si="0"/>
        <v>Burlington</v>
      </c>
      <c r="D36" s="25">
        <v>3920</v>
      </c>
      <c r="E36" s="25">
        <v>6728958.68955339</v>
      </c>
      <c r="F36" s="25">
        <v>1386</v>
      </c>
      <c r="G36" s="25">
        <v>1146581.45131591</v>
      </c>
    </row>
    <row r="37" spans="2:7" ht="14.25">
      <c r="B37" s="8" t="s">
        <v>465</v>
      </c>
      <c r="C37" t="str">
        <f t="shared" si="0"/>
        <v>Cabot</v>
      </c>
      <c r="D37" s="25">
        <v>318</v>
      </c>
      <c r="E37" s="25">
        <v>405580.3125</v>
      </c>
      <c r="F37" s="25">
        <v>81</v>
      </c>
      <c r="G37" s="25">
        <v>24089.5275</v>
      </c>
    </row>
    <row r="38" spans="2:7" ht="14.25">
      <c r="B38" s="8" t="s">
        <v>466</v>
      </c>
      <c r="C38" t="str">
        <f t="shared" si="0"/>
        <v>Calais</v>
      </c>
      <c r="D38" s="25">
        <v>406</v>
      </c>
      <c r="E38" s="25">
        <v>600829.880915043</v>
      </c>
      <c r="F38" s="25">
        <v>164</v>
      </c>
      <c r="G38" s="25">
        <v>93222.7308236981</v>
      </c>
    </row>
    <row r="39" spans="2:7" ht="14.25">
      <c r="B39" s="8" t="s">
        <v>386</v>
      </c>
      <c r="C39" t="str">
        <f t="shared" si="0"/>
        <v>Cambridge</v>
      </c>
      <c r="D39" s="25">
        <v>675</v>
      </c>
      <c r="E39" s="25">
        <v>833116.141815623</v>
      </c>
      <c r="F39" s="25">
        <v>101</v>
      </c>
      <c r="G39" s="25">
        <v>29820.7520067931</v>
      </c>
    </row>
    <row r="40" spans="2:7" ht="14.25">
      <c r="B40" s="8" t="s">
        <v>354</v>
      </c>
      <c r="C40" t="str">
        <f t="shared" si="0"/>
        <v>Canaan</v>
      </c>
      <c r="D40" s="25">
        <v>208</v>
      </c>
      <c r="E40" s="25">
        <v>105661.015512511</v>
      </c>
      <c r="F40" s="25">
        <v>54</v>
      </c>
      <c r="G40" s="25">
        <v>14448.8334296751</v>
      </c>
    </row>
    <row r="41" spans="2:7" ht="14.25">
      <c r="B41" s="8" t="s">
        <v>436</v>
      </c>
      <c r="C41" t="str">
        <f t="shared" si="0"/>
        <v>Castleton</v>
      </c>
      <c r="D41" s="25">
        <v>726</v>
      </c>
      <c r="E41" s="25">
        <v>924419.692495115</v>
      </c>
      <c r="F41" s="25">
        <v>133</v>
      </c>
      <c r="G41" s="25">
        <v>45274.7217019915</v>
      </c>
    </row>
    <row r="42" spans="2:7" ht="14.25">
      <c r="B42" s="8" t="s">
        <v>509</v>
      </c>
      <c r="C42" t="str">
        <f t="shared" si="0"/>
        <v>Cavendish</v>
      </c>
      <c r="D42" s="25">
        <v>291</v>
      </c>
      <c r="E42" s="25">
        <v>375832.142976327</v>
      </c>
      <c r="F42" s="25">
        <v>92</v>
      </c>
      <c r="G42" s="25">
        <v>31277.9116563129</v>
      </c>
    </row>
    <row r="43" spans="2:7" ht="14.25">
      <c r="B43" s="8" t="s">
        <v>416</v>
      </c>
      <c r="C43" t="str">
        <f t="shared" si="0"/>
        <v>Charleston</v>
      </c>
      <c r="D43" s="25">
        <v>240</v>
      </c>
      <c r="E43" s="25">
        <v>153894.412039459</v>
      </c>
      <c r="F43" s="25">
        <v>80</v>
      </c>
      <c r="G43" s="25">
        <v>29407.9463874173</v>
      </c>
    </row>
    <row r="44" spans="2:7" ht="14.25">
      <c r="B44" s="8" t="s">
        <v>332</v>
      </c>
      <c r="C44" t="str">
        <f t="shared" si="0"/>
        <v>Charlotte</v>
      </c>
      <c r="D44" s="25">
        <v>507</v>
      </c>
      <c r="E44" s="25">
        <v>1499374.4711764</v>
      </c>
      <c r="F44" s="25">
        <v>68</v>
      </c>
      <c r="G44" s="25">
        <v>19067.3623500824</v>
      </c>
    </row>
    <row r="45" spans="2:7" ht="14.25">
      <c r="B45" s="8" t="s">
        <v>398</v>
      </c>
      <c r="C45" t="str">
        <f t="shared" si="0"/>
        <v>Chelsea</v>
      </c>
      <c r="D45" s="25">
        <v>283</v>
      </c>
      <c r="E45" s="25">
        <v>279411.2</v>
      </c>
      <c r="F45" s="25">
        <v>109</v>
      </c>
      <c r="G45" s="25">
        <v>41091.6525</v>
      </c>
    </row>
    <row r="46" spans="2:7" ht="14.25">
      <c r="B46" s="8" t="s">
        <v>510</v>
      </c>
      <c r="C46" t="str">
        <f t="shared" si="0"/>
        <v>Chester</v>
      </c>
      <c r="D46" s="25">
        <v>682</v>
      </c>
      <c r="E46" s="25">
        <v>867694.546807044</v>
      </c>
      <c r="F46" s="25">
        <v>299</v>
      </c>
      <c r="G46" s="25">
        <v>167750.249979255</v>
      </c>
    </row>
    <row r="47" spans="2:7" ht="14.25">
      <c r="B47" s="8" t="s">
        <v>437</v>
      </c>
      <c r="C47" t="str">
        <f t="shared" si="0"/>
        <v>Chittenden</v>
      </c>
      <c r="D47" s="25">
        <v>260</v>
      </c>
      <c r="E47" s="25">
        <v>354335.111736569</v>
      </c>
      <c r="F47" s="25">
        <v>66</v>
      </c>
      <c r="G47" s="25">
        <v>31974.7096477771</v>
      </c>
    </row>
    <row r="48" spans="2:7" ht="14.25">
      <c r="B48" s="8" t="s">
        <v>438</v>
      </c>
      <c r="C48" t="str">
        <f t="shared" si="0"/>
        <v>Clarendon</v>
      </c>
      <c r="D48" s="25">
        <v>558</v>
      </c>
      <c r="E48" s="25">
        <v>603239.97141277</v>
      </c>
      <c r="F48" s="25">
        <v>159</v>
      </c>
      <c r="G48" s="25">
        <v>56222.2602245472</v>
      </c>
    </row>
    <row r="49" spans="2:7" ht="14.25">
      <c r="B49" s="8" t="s">
        <v>333</v>
      </c>
      <c r="C49" t="str">
        <f t="shared" si="0"/>
        <v>Colchester</v>
      </c>
      <c r="D49" s="25">
        <v>2689</v>
      </c>
      <c r="E49" s="25">
        <v>3822264.27194898</v>
      </c>
      <c r="F49" s="25">
        <v>681</v>
      </c>
      <c r="G49" s="25">
        <v>392072.943715495</v>
      </c>
    </row>
    <row r="50" spans="2:7" ht="14.25">
      <c r="B50" s="8" t="s">
        <v>355</v>
      </c>
      <c r="C50" t="str">
        <f t="shared" si="0"/>
        <v>Concord</v>
      </c>
      <c r="D50" s="25">
        <v>258</v>
      </c>
      <c r="E50" s="25">
        <v>205485.805810887</v>
      </c>
      <c r="F50" s="25">
        <v>88</v>
      </c>
      <c r="G50" s="25">
        <v>28944.5181268693</v>
      </c>
    </row>
    <row r="51" spans="2:7" ht="14.25">
      <c r="B51" s="8" t="s">
        <v>399</v>
      </c>
      <c r="C51" t="str">
        <f t="shared" si="0"/>
        <v>Corinth</v>
      </c>
      <c r="D51" s="25">
        <v>322</v>
      </c>
      <c r="E51" s="25">
        <v>333953.782047512</v>
      </c>
      <c r="F51" s="25">
        <v>135</v>
      </c>
      <c r="G51" s="25">
        <v>65836.7455040789</v>
      </c>
    </row>
    <row r="52" spans="2:7" ht="14.25">
      <c r="B52" s="8" t="s">
        <v>273</v>
      </c>
      <c r="C52" t="str">
        <f t="shared" si="0"/>
        <v>Cornwall</v>
      </c>
      <c r="D52" s="25">
        <v>213</v>
      </c>
      <c r="E52" s="25">
        <v>431240.764254594</v>
      </c>
      <c r="F52" s="25">
        <v>71</v>
      </c>
      <c r="G52" s="25">
        <v>29444.0742569211</v>
      </c>
    </row>
    <row r="53" spans="2:7" ht="14.25">
      <c r="B53" s="8" t="s">
        <v>417</v>
      </c>
      <c r="C53" t="str">
        <f t="shared" si="0"/>
        <v>Coventry</v>
      </c>
      <c r="D53" s="25">
        <v>247</v>
      </c>
      <c r="E53" s="25">
        <v>220034.02113285</v>
      </c>
      <c r="F53" s="25">
        <v>17</v>
      </c>
      <c r="G53" s="25">
        <v>901.909618253712</v>
      </c>
    </row>
    <row r="54" spans="2:7" ht="14.25">
      <c r="B54" s="8" t="s">
        <v>418</v>
      </c>
      <c r="C54" t="str">
        <f t="shared" si="0"/>
        <v>Craftsbury</v>
      </c>
      <c r="D54" s="25">
        <v>261</v>
      </c>
      <c r="E54" s="25">
        <v>359340.142353782</v>
      </c>
      <c r="F54" s="25">
        <v>132</v>
      </c>
      <c r="G54" s="25">
        <v>57923.5420317079</v>
      </c>
    </row>
    <row r="55" spans="2:7" ht="14.25">
      <c r="B55" s="8" t="s">
        <v>439</v>
      </c>
      <c r="C55" t="str">
        <f t="shared" si="0"/>
        <v>Danby</v>
      </c>
      <c r="D55" s="25">
        <v>244</v>
      </c>
      <c r="E55" s="25">
        <v>283641.162061746</v>
      </c>
      <c r="F55" s="25">
        <v>88</v>
      </c>
      <c r="G55" s="25">
        <v>40948.8530216981</v>
      </c>
    </row>
    <row r="56" spans="2:7" ht="14.25">
      <c r="B56" s="8" t="s">
        <v>315</v>
      </c>
      <c r="C56" t="str">
        <f t="shared" si="0"/>
        <v>Danville</v>
      </c>
      <c r="D56" s="25">
        <v>527</v>
      </c>
      <c r="E56" s="25">
        <v>596201.688505412</v>
      </c>
      <c r="F56" s="25">
        <v>154</v>
      </c>
      <c r="G56" s="25">
        <v>52506.8409746837</v>
      </c>
    </row>
    <row r="57" spans="2:7" ht="14.25">
      <c r="B57" s="8" t="s">
        <v>419</v>
      </c>
      <c r="C57" t="str">
        <f t="shared" si="0"/>
        <v>Derby</v>
      </c>
      <c r="D57" s="25">
        <v>1021</v>
      </c>
      <c r="E57" s="25">
        <v>990090.596376658</v>
      </c>
      <c r="F57" s="25">
        <v>196</v>
      </c>
      <c r="G57" s="25">
        <v>58169.6574298048</v>
      </c>
    </row>
    <row r="58" spans="2:7" ht="14.25">
      <c r="B58" s="8" t="s">
        <v>295</v>
      </c>
      <c r="C58" t="str">
        <f t="shared" si="0"/>
        <v>Dorset</v>
      </c>
      <c r="D58" s="25">
        <v>377</v>
      </c>
      <c r="E58" s="25">
        <v>922867.054365773</v>
      </c>
      <c r="F58" s="25">
        <v>81</v>
      </c>
      <c r="G58" s="25">
        <v>26640.5600617766</v>
      </c>
    </row>
    <row r="59" spans="2:7" ht="14.25">
      <c r="B59" s="8" t="s">
        <v>485</v>
      </c>
      <c r="C59" t="str">
        <f t="shared" si="0"/>
        <v>Dover</v>
      </c>
      <c r="D59" s="25">
        <v>304</v>
      </c>
      <c r="E59" s="25">
        <v>637222.349273506</v>
      </c>
      <c r="F59" s="25">
        <v>86</v>
      </c>
      <c r="G59" s="25">
        <v>42904.5559705972</v>
      </c>
    </row>
    <row r="60" spans="2:7" ht="14.25">
      <c r="B60" s="8" t="s">
        <v>486</v>
      </c>
      <c r="C60" t="str">
        <f t="shared" si="0"/>
        <v>Dummerston</v>
      </c>
      <c r="D60" s="25">
        <v>426</v>
      </c>
      <c r="E60" s="25">
        <v>686943.384006463</v>
      </c>
      <c r="F60" s="25">
        <v>86</v>
      </c>
      <c r="G60" s="25">
        <v>20450.329145956</v>
      </c>
    </row>
    <row r="61" spans="2:7" ht="14.25">
      <c r="B61" s="8" t="s">
        <v>467</v>
      </c>
      <c r="C61" t="str">
        <f t="shared" si="0"/>
        <v>Duxbury</v>
      </c>
      <c r="D61" s="25">
        <v>286</v>
      </c>
      <c r="E61" s="25">
        <v>411096.6525</v>
      </c>
      <c r="F61" s="25">
        <v>72</v>
      </c>
      <c r="G61" s="25">
        <v>29275.305</v>
      </c>
    </row>
    <row r="62" spans="2:7" ht="14.25">
      <c r="B62" s="8" t="s">
        <v>356</v>
      </c>
      <c r="C62" t="str">
        <f t="shared" si="0"/>
        <v>East Haven</v>
      </c>
      <c r="D62" s="25">
        <v>76</v>
      </c>
      <c r="E62" s="25">
        <v>25360.8729300214</v>
      </c>
      <c r="F62" s="25">
        <v>17</v>
      </c>
      <c r="G62" s="25">
        <v>4910.94386738776</v>
      </c>
    </row>
    <row r="63" spans="2:7" ht="14.25">
      <c r="B63" s="8" t="s">
        <v>468</v>
      </c>
      <c r="C63" t="str">
        <f t="shared" si="0"/>
        <v>East Montpelier</v>
      </c>
      <c r="D63" s="25">
        <v>548</v>
      </c>
      <c r="E63" s="25">
        <v>916561.003545078</v>
      </c>
      <c r="F63" s="25">
        <v>166</v>
      </c>
      <c r="G63" s="25">
        <v>94475.2493950652</v>
      </c>
    </row>
    <row r="64" spans="2:7" ht="14.25">
      <c r="B64" s="8" t="s">
        <v>387</v>
      </c>
      <c r="C64" t="str">
        <f t="shared" si="0"/>
        <v>Eden</v>
      </c>
      <c r="D64" s="25">
        <v>298</v>
      </c>
      <c r="E64" s="25">
        <v>284391.15628628</v>
      </c>
      <c r="F64" s="25">
        <v>91</v>
      </c>
      <c r="G64" s="25">
        <v>29555.5469475769</v>
      </c>
    </row>
    <row r="65" spans="2:7" ht="14.25">
      <c r="B65" s="8" t="s">
        <v>388</v>
      </c>
      <c r="C65" t="str">
        <f t="shared" si="0"/>
        <v>Elmore</v>
      </c>
      <c r="D65" s="25">
        <v>189</v>
      </c>
      <c r="E65" s="25">
        <v>281775.027261618</v>
      </c>
      <c r="F65" s="25">
        <v>42</v>
      </c>
      <c r="G65" s="25">
        <v>13480.322488842</v>
      </c>
    </row>
    <row r="66" spans="2:7" ht="14.25">
      <c r="B66" s="8" t="s">
        <v>366</v>
      </c>
      <c r="C66" t="str">
        <f aca="true" t="shared" si="1" ref="C66:C129">VLOOKUP(B66,Towns2,2,FALSE)</f>
        <v>Enosburg</v>
      </c>
      <c r="D66" s="25">
        <v>465</v>
      </c>
      <c r="E66" s="25">
        <v>361384.673645832</v>
      </c>
      <c r="F66" s="25">
        <v>200</v>
      </c>
      <c r="G66" s="25">
        <v>116470.649816428</v>
      </c>
    </row>
    <row r="67" spans="2:7" ht="14.25">
      <c r="B67" s="8" t="s">
        <v>334</v>
      </c>
      <c r="C67" t="str">
        <f t="shared" si="1"/>
        <v>Essex Junction</v>
      </c>
      <c r="D67" s="25">
        <v>1707</v>
      </c>
      <c r="E67" s="25">
        <v>2589877.63753831</v>
      </c>
      <c r="F67" s="25">
        <v>443</v>
      </c>
      <c r="G67" s="25">
        <v>327188.471845243</v>
      </c>
    </row>
    <row r="68" spans="2:7" ht="14.25">
      <c r="B68" s="8" t="s">
        <v>335</v>
      </c>
      <c r="C68" t="str">
        <f t="shared" si="1"/>
        <v>Essex Town</v>
      </c>
      <c r="D68" s="25">
        <v>1931</v>
      </c>
      <c r="E68" s="25">
        <v>3121515.02025679</v>
      </c>
      <c r="F68" s="25">
        <v>412</v>
      </c>
      <c r="G68" s="25">
        <v>176370.302950791</v>
      </c>
    </row>
    <row r="69" spans="2:7" ht="14.25">
      <c r="B69" s="8" t="s">
        <v>367</v>
      </c>
      <c r="C69" t="str">
        <f t="shared" si="1"/>
        <v>Fairfax</v>
      </c>
      <c r="D69" s="25">
        <v>947</v>
      </c>
      <c r="E69" s="25">
        <v>1058231.49264989</v>
      </c>
      <c r="F69" s="25">
        <v>140</v>
      </c>
      <c r="G69" s="25">
        <v>49790.9848286152</v>
      </c>
    </row>
    <row r="70" spans="2:7" ht="14.25">
      <c r="B70" s="8" t="s">
        <v>368</v>
      </c>
      <c r="C70" t="str">
        <f t="shared" si="1"/>
        <v>Fairfield</v>
      </c>
      <c r="D70" s="25">
        <v>374</v>
      </c>
      <c r="E70" s="25">
        <v>387232.119383281</v>
      </c>
      <c r="F70" s="25">
        <v>125</v>
      </c>
      <c r="G70" s="25">
        <v>61062.9809237148</v>
      </c>
    </row>
    <row r="71" spans="2:7" ht="14.25">
      <c r="B71" s="8" t="s">
        <v>440</v>
      </c>
      <c r="C71" t="str">
        <f t="shared" si="1"/>
        <v>Fair Haven</v>
      </c>
      <c r="D71" s="25">
        <v>453</v>
      </c>
      <c r="E71" s="25">
        <v>352970.14900546</v>
      </c>
      <c r="F71" s="25">
        <v>251</v>
      </c>
      <c r="G71" s="25">
        <v>142797.303894577</v>
      </c>
    </row>
    <row r="72" spans="2:7" ht="14.25">
      <c r="B72" s="8" t="s">
        <v>400</v>
      </c>
      <c r="C72" t="str">
        <f t="shared" si="1"/>
        <v>Fairlee</v>
      </c>
      <c r="D72" s="25">
        <v>213</v>
      </c>
      <c r="E72" s="25">
        <v>344493.39140532</v>
      </c>
      <c r="F72" s="25">
        <v>70</v>
      </c>
      <c r="G72" s="25">
        <v>23452.3126678515</v>
      </c>
    </row>
    <row r="73" spans="2:7" ht="14.25">
      <c r="B73" s="8" t="s">
        <v>469</v>
      </c>
      <c r="C73" t="str">
        <f t="shared" si="1"/>
        <v>Fayston</v>
      </c>
      <c r="D73" s="25">
        <v>262</v>
      </c>
      <c r="E73" s="25">
        <v>601117.918238026</v>
      </c>
      <c r="F73" s="25">
        <v>39</v>
      </c>
      <c r="G73" s="25">
        <v>8363.16567444567</v>
      </c>
    </row>
    <row r="74" spans="2:7" ht="14.25">
      <c r="B74" s="8" t="s">
        <v>274</v>
      </c>
      <c r="C74" t="str">
        <f t="shared" si="1"/>
        <v>Ferrisburgh</v>
      </c>
      <c r="D74" s="25">
        <v>553</v>
      </c>
      <c r="E74" s="25">
        <v>891661.193654576</v>
      </c>
      <c r="F74" s="25">
        <v>89</v>
      </c>
      <c r="G74" s="25">
        <v>24568.276437931</v>
      </c>
    </row>
    <row r="75" spans="2:7" ht="14.25">
      <c r="B75" s="8" t="s">
        <v>369</v>
      </c>
      <c r="C75" t="str">
        <f t="shared" si="1"/>
        <v>Fletcher</v>
      </c>
      <c r="D75" s="25">
        <v>313</v>
      </c>
      <c r="E75" s="25">
        <v>347148.032171903</v>
      </c>
      <c r="F75" s="25">
        <v>90</v>
      </c>
      <c r="G75" s="25">
        <v>35865.9460517263</v>
      </c>
    </row>
    <row r="76" spans="2:7" ht="14.25">
      <c r="B76" s="8" t="s">
        <v>370</v>
      </c>
      <c r="C76" t="str">
        <f t="shared" si="1"/>
        <v>Franklin</v>
      </c>
      <c r="D76" s="25">
        <v>306</v>
      </c>
      <c r="E76" s="25">
        <v>277349.5552664</v>
      </c>
      <c r="F76" s="25">
        <v>37</v>
      </c>
      <c r="G76" s="25">
        <v>8683.54555443762</v>
      </c>
    </row>
    <row r="77" spans="2:7" ht="14.25">
      <c r="B77" s="8" t="s">
        <v>371</v>
      </c>
      <c r="C77" t="str">
        <f t="shared" si="1"/>
        <v>Georgia</v>
      </c>
      <c r="D77" s="25">
        <v>1041</v>
      </c>
      <c r="E77" s="25">
        <v>1312244.26615287</v>
      </c>
      <c r="F77" s="25">
        <v>91</v>
      </c>
      <c r="G77" s="25">
        <v>21088.1411082841</v>
      </c>
    </row>
    <row r="78" spans="2:7" ht="14.25">
      <c r="B78" s="8" t="s">
        <v>420</v>
      </c>
      <c r="C78" t="str">
        <f t="shared" si="1"/>
        <v>Glover</v>
      </c>
      <c r="D78" s="25">
        <v>271</v>
      </c>
      <c r="E78" s="25">
        <v>299602.545704417</v>
      </c>
      <c r="F78" s="25">
        <v>100</v>
      </c>
      <c r="G78" s="25">
        <v>38671.2732236003</v>
      </c>
    </row>
    <row r="79" spans="2:7" ht="14.25">
      <c r="B79" s="8" t="s">
        <v>275</v>
      </c>
      <c r="C79" t="str">
        <f t="shared" si="1"/>
        <v>Goshen</v>
      </c>
      <c r="D79" s="25">
        <v>44</v>
      </c>
      <c r="E79" s="25">
        <v>34425.0438769198</v>
      </c>
      <c r="F79" s="25">
        <v>23</v>
      </c>
      <c r="G79" s="25">
        <v>14039.9447846079</v>
      </c>
    </row>
    <row r="80" spans="2:7" ht="14.25">
      <c r="B80" s="8" t="s">
        <v>487</v>
      </c>
      <c r="C80" t="str">
        <f t="shared" si="1"/>
        <v>Grafton</v>
      </c>
      <c r="D80" s="25">
        <v>152</v>
      </c>
      <c r="E80" s="25">
        <v>263258.931662285</v>
      </c>
      <c r="F80" s="25">
        <v>70</v>
      </c>
      <c r="G80" s="25">
        <v>51701.18696445</v>
      </c>
    </row>
    <row r="81" spans="2:11" ht="14.25">
      <c r="B81" s="8" t="s">
        <v>357</v>
      </c>
      <c r="C81" t="str">
        <f t="shared" si="1"/>
        <v>Granby</v>
      </c>
      <c r="D81" s="25">
        <v>20</v>
      </c>
      <c r="E81" s="25">
        <v>6820.59713950037</v>
      </c>
      <c r="F81" t="s">
        <v>532</v>
      </c>
      <c r="G81" t="s">
        <v>532</v>
      </c>
      <c r="J81" s="25">
        <v>1</v>
      </c>
      <c r="K81" s="25">
        <v>162.92100558877</v>
      </c>
    </row>
    <row r="82" spans="2:7" ht="14.25">
      <c r="B82" s="8" t="s">
        <v>380</v>
      </c>
      <c r="C82" t="str">
        <f t="shared" si="1"/>
        <v>Grand Isle</v>
      </c>
      <c r="D82" s="25">
        <v>438</v>
      </c>
      <c r="E82" s="25">
        <v>742678.211562598</v>
      </c>
      <c r="F82" s="25">
        <v>38</v>
      </c>
      <c r="G82" s="25">
        <v>9351.85679212094</v>
      </c>
    </row>
    <row r="83" spans="2:7" ht="14.25">
      <c r="B83" s="8" t="s">
        <v>276</v>
      </c>
      <c r="C83" t="str">
        <f t="shared" si="1"/>
        <v>Granville</v>
      </c>
      <c r="D83" s="25">
        <v>66</v>
      </c>
      <c r="E83" s="25">
        <v>47590.2973646164</v>
      </c>
      <c r="F83" s="25">
        <v>17</v>
      </c>
      <c r="G83" s="25">
        <v>7184.95085003376</v>
      </c>
    </row>
    <row r="84" spans="2:7" ht="14.25">
      <c r="B84" s="8" t="s">
        <v>421</v>
      </c>
      <c r="C84" t="str">
        <f t="shared" si="1"/>
        <v>Greensboro</v>
      </c>
      <c r="D84" s="25">
        <v>177</v>
      </c>
      <c r="E84" s="25">
        <v>259858.815876093</v>
      </c>
      <c r="F84" s="25">
        <v>79</v>
      </c>
      <c r="G84" s="25">
        <v>45155.2486627721</v>
      </c>
    </row>
    <row r="85" spans="2:11" ht="14.25">
      <c r="B85" s="8" t="s">
        <v>316</v>
      </c>
      <c r="C85" t="str">
        <f t="shared" si="1"/>
        <v>Groton</v>
      </c>
      <c r="D85" s="25">
        <v>213</v>
      </c>
      <c r="E85" s="25">
        <v>201501.111700992</v>
      </c>
      <c r="F85" s="25">
        <v>64</v>
      </c>
      <c r="G85" s="25">
        <v>20428.7300000548</v>
      </c>
      <c r="J85" s="16"/>
      <c r="K85" s="16"/>
    </row>
    <row r="86" spans="2:7" ht="14.25">
      <c r="B86" s="8" t="s">
        <v>358</v>
      </c>
      <c r="C86" t="str">
        <f t="shared" si="1"/>
        <v>Guildhall</v>
      </c>
      <c r="D86" s="25">
        <v>62</v>
      </c>
      <c r="E86" s="25">
        <v>42695.5086439324</v>
      </c>
      <c r="F86" s="25">
        <v>25</v>
      </c>
      <c r="G86" s="25">
        <v>9213.93828124045</v>
      </c>
    </row>
    <row r="87" spans="2:7" ht="14.25">
      <c r="B87" s="8" t="s">
        <v>488</v>
      </c>
      <c r="C87" t="str">
        <f t="shared" si="1"/>
        <v>Guilford</v>
      </c>
      <c r="D87" s="25">
        <v>454</v>
      </c>
      <c r="E87" s="25">
        <v>685857.028082461</v>
      </c>
      <c r="F87" s="25">
        <v>185</v>
      </c>
      <c r="G87" s="25">
        <v>116358.446154034</v>
      </c>
    </row>
    <row r="88" spans="2:7" ht="14.25">
      <c r="B88" s="8" t="s">
        <v>489</v>
      </c>
      <c r="C88" t="str">
        <f t="shared" si="1"/>
        <v>Halifax</v>
      </c>
      <c r="D88" s="25">
        <v>203</v>
      </c>
      <c r="E88" s="25">
        <v>240901.310613804</v>
      </c>
      <c r="F88" s="25">
        <v>96</v>
      </c>
      <c r="G88" s="25">
        <v>59123.6296455384</v>
      </c>
    </row>
    <row r="89" spans="2:7" ht="14.25">
      <c r="B89" s="8" t="s">
        <v>277</v>
      </c>
      <c r="C89" t="str">
        <f t="shared" si="1"/>
        <v>Hancock</v>
      </c>
      <c r="D89" s="25">
        <v>72</v>
      </c>
      <c r="E89" s="25">
        <v>54804.4494513674</v>
      </c>
      <c r="F89" s="25">
        <v>38</v>
      </c>
      <c r="G89" s="25">
        <v>21485.4820584536</v>
      </c>
    </row>
    <row r="90" spans="2:7" ht="14.25">
      <c r="B90" s="8" t="s">
        <v>317</v>
      </c>
      <c r="C90" t="str">
        <f t="shared" si="1"/>
        <v>Hardwick</v>
      </c>
      <c r="D90" s="25">
        <v>576</v>
      </c>
      <c r="E90" s="25">
        <v>449203.357056323</v>
      </c>
      <c r="F90" s="25">
        <v>309</v>
      </c>
      <c r="G90" s="25">
        <v>225892.788629945</v>
      </c>
    </row>
    <row r="91" spans="2:7" ht="14.25">
      <c r="B91" s="8" t="s">
        <v>511</v>
      </c>
      <c r="C91" t="str">
        <f t="shared" si="1"/>
        <v>Hartford</v>
      </c>
      <c r="D91" s="25">
        <v>1750</v>
      </c>
      <c r="E91" s="25">
        <v>2182823.42028398</v>
      </c>
      <c r="F91" s="25">
        <v>675</v>
      </c>
      <c r="G91" s="25">
        <v>505857.365630149</v>
      </c>
    </row>
    <row r="92" spans="2:7" ht="14.25">
      <c r="B92" s="8" t="s">
        <v>512</v>
      </c>
      <c r="C92" t="str">
        <f t="shared" si="1"/>
        <v>Hartland</v>
      </c>
      <c r="D92" s="25">
        <v>704</v>
      </c>
      <c r="E92" s="25">
        <v>1163322.43</v>
      </c>
      <c r="F92" s="25">
        <v>220</v>
      </c>
      <c r="G92" s="25">
        <v>88077.38</v>
      </c>
    </row>
    <row r="93" spans="2:7" ht="14.25">
      <c r="B93" s="8" t="s">
        <v>372</v>
      </c>
      <c r="C93" t="str">
        <f t="shared" si="1"/>
        <v>Highgate</v>
      </c>
      <c r="D93" s="25">
        <v>753</v>
      </c>
      <c r="E93" s="25">
        <v>686593.561186072</v>
      </c>
      <c r="F93" s="25">
        <v>95</v>
      </c>
      <c r="G93" s="25">
        <v>21422.4698369645</v>
      </c>
    </row>
    <row r="94" spans="2:7" ht="14.25">
      <c r="B94" s="8" t="s">
        <v>336</v>
      </c>
      <c r="C94" t="str">
        <f t="shared" si="1"/>
        <v>Hinesburg</v>
      </c>
      <c r="D94" s="25">
        <v>841</v>
      </c>
      <c r="E94" s="25">
        <v>1224740.80677242</v>
      </c>
      <c r="F94" s="25">
        <v>202</v>
      </c>
      <c r="G94" s="25">
        <v>82481.1262617686</v>
      </c>
    </row>
    <row r="95" spans="2:7" ht="14.25">
      <c r="B95" s="8" t="s">
        <v>422</v>
      </c>
      <c r="C95" t="str">
        <f t="shared" si="1"/>
        <v>Holland</v>
      </c>
      <c r="D95" s="25">
        <v>149</v>
      </c>
      <c r="E95" s="25">
        <v>78113.8290660403</v>
      </c>
      <c r="F95" s="25">
        <v>60</v>
      </c>
      <c r="G95" s="25">
        <v>19662.1239950634</v>
      </c>
    </row>
    <row r="96" spans="2:7" ht="14.25">
      <c r="B96" s="8" t="s">
        <v>441</v>
      </c>
      <c r="C96" t="str">
        <f t="shared" si="1"/>
        <v>Hubbardton</v>
      </c>
      <c r="D96" s="25">
        <v>171</v>
      </c>
      <c r="E96" s="25">
        <v>202743.708198547</v>
      </c>
      <c r="F96" s="25">
        <v>76</v>
      </c>
      <c r="G96" s="25">
        <v>43894.1444426775</v>
      </c>
    </row>
    <row r="97" spans="2:7" ht="14.25">
      <c r="B97" s="8" t="s">
        <v>337</v>
      </c>
      <c r="C97" t="str">
        <f t="shared" si="1"/>
        <v>Huntington</v>
      </c>
      <c r="D97" s="25">
        <v>437</v>
      </c>
      <c r="E97" s="25">
        <v>631894.264100362</v>
      </c>
      <c r="F97" s="25">
        <v>129</v>
      </c>
      <c r="G97" s="25">
        <v>66658.0807465743</v>
      </c>
    </row>
    <row r="98" spans="2:7" ht="14.25">
      <c r="B98" s="8" t="s">
        <v>389</v>
      </c>
      <c r="C98" t="str">
        <f t="shared" si="1"/>
        <v>Hyde Park</v>
      </c>
      <c r="D98" s="25">
        <v>677</v>
      </c>
      <c r="E98" s="25">
        <v>697721.707217074</v>
      </c>
      <c r="F98" s="25">
        <v>280</v>
      </c>
      <c r="G98" s="25">
        <v>154302.778092193</v>
      </c>
    </row>
    <row r="99" spans="2:7" ht="14.25">
      <c r="B99" s="8" t="s">
        <v>442</v>
      </c>
      <c r="C99" t="str">
        <f t="shared" si="1"/>
        <v>Ira</v>
      </c>
      <c r="D99" s="25">
        <v>101</v>
      </c>
      <c r="E99" s="25">
        <v>97604.2254669106</v>
      </c>
      <c r="F99" s="25">
        <v>10</v>
      </c>
      <c r="G99" s="25">
        <v>3791.12727604747</v>
      </c>
    </row>
    <row r="100" spans="2:7" ht="14.25">
      <c r="B100" s="8" t="s">
        <v>423</v>
      </c>
      <c r="C100" t="str">
        <f t="shared" si="1"/>
        <v>Irasburg</v>
      </c>
      <c r="D100" s="25">
        <v>273</v>
      </c>
      <c r="E100" s="25">
        <v>198790.170783583</v>
      </c>
      <c r="F100" s="25">
        <v>53</v>
      </c>
      <c r="G100" s="25">
        <v>13703.8687265408</v>
      </c>
    </row>
    <row r="101" spans="2:7" ht="14.25">
      <c r="B101" s="8" t="s">
        <v>381</v>
      </c>
      <c r="C101" t="str">
        <f t="shared" si="1"/>
        <v>Isle La Motte</v>
      </c>
      <c r="D101" s="25">
        <v>135</v>
      </c>
      <c r="E101" s="25">
        <v>179647.932352023</v>
      </c>
      <c r="F101" s="25">
        <v>20</v>
      </c>
      <c r="G101" s="25">
        <v>4641.76857223035</v>
      </c>
    </row>
    <row r="102" spans="2:7" ht="14.25">
      <c r="B102" s="8" t="s">
        <v>490</v>
      </c>
      <c r="C102" t="str">
        <f t="shared" si="1"/>
        <v>Jamaica</v>
      </c>
      <c r="D102" s="25">
        <v>222</v>
      </c>
      <c r="E102" s="25">
        <v>353090.742862876</v>
      </c>
      <c r="F102" s="25">
        <v>75</v>
      </c>
      <c r="G102" s="25">
        <v>22114.2385253023</v>
      </c>
    </row>
    <row r="103" spans="2:7" ht="14.25">
      <c r="B103" s="8" t="s">
        <v>424</v>
      </c>
      <c r="C103" t="str">
        <f t="shared" si="1"/>
        <v>Jay</v>
      </c>
      <c r="D103" s="25">
        <v>115</v>
      </c>
      <c r="E103" s="25">
        <v>136801.643398318</v>
      </c>
      <c r="F103" s="25">
        <v>22</v>
      </c>
      <c r="G103" s="25">
        <v>5208.94085945845</v>
      </c>
    </row>
    <row r="104" spans="2:7" ht="14.25">
      <c r="B104" s="8" t="s">
        <v>338</v>
      </c>
      <c r="C104" t="str">
        <f t="shared" si="1"/>
        <v>Jericho</v>
      </c>
      <c r="D104" s="25">
        <v>708</v>
      </c>
      <c r="E104" s="25">
        <v>1068546.60920804</v>
      </c>
      <c r="F104" s="25">
        <v>141</v>
      </c>
      <c r="G104" s="25">
        <v>64256.8217152976</v>
      </c>
    </row>
    <row r="105" spans="2:7" ht="14.25">
      <c r="B105" s="8" t="s">
        <v>390</v>
      </c>
      <c r="C105" t="str">
        <f t="shared" si="1"/>
        <v>Johnson</v>
      </c>
      <c r="D105" s="25">
        <v>486</v>
      </c>
      <c r="E105" s="25">
        <v>408354.492220102</v>
      </c>
      <c r="F105" s="25">
        <v>189</v>
      </c>
      <c r="G105" s="25">
        <v>90789.6950454523</v>
      </c>
    </row>
    <row r="106" spans="2:7" ht="14.25">
      <c r="B106" s="8" t="s">
        <v>318</v>
      </c>
      <c r="C106" t="str">
        <f t="shared" si="1"/>
        <v>Kirby</v>
      </c>
      <c r="D106" s="25">
        <v>103</v>
      </c>
      <c r="E106" s="25">
        <v>117520.78724865</v>
      </c>
      <c r="F106" s="25">
        <v>27</v>
      </c>
      <c r="G106" s="25">
        <v>9292.4295696449</v>
      </c>
    </row>
    <row r="107" spans="2:11" ht="14.25">
      <c r="B107" s="8" t="s">
        <v>296</v>
      </c>
      <c r="C107" t="str">
        <f t="shared" si="1"/>
        <v>Landgrove</v>
      </c>
      <c r="D107" s="25">
        <v>27</v>
      </c>
      <c r="E107" s="25">
        <v>81547.68</v>
      </c>
      <c r="F107" t="s">
        <v>532</v>
      </c>
      <c r="G107" t="s">
        <v>532</v>
      </c>
      <c r="J107" s="25">
        <v>8</v>
      </c>
      <c r="K107" s="25">
        <v>4064.34</v>
      </c>
    </row>
    <row r="108" spans="2:7" ht="14.25">
      <c r="B108" s="8" t="s">
        <v>278</v>
      </c>
      <c r="C108" t="str">
        <f t="shared" si="1"/>
        <v>Leicester</v>
      </c>
      <c r="D108" s="25">
        <v>258</v>
      </c>
      <c r="E108" s="25">
        <v>351082.119219303</v>
      </c>
      <c r="F108" s="25">
        <v>37</v>
      </c>
      <c r="G108" s="25">
        <v>8267.73380291464</v>
      </c>
    </row>
    <row r="109" spans="2:11" ht="14.25">
      <c r="B109" s="8" t="s">
        <v>359</v>
      </c>
      <c r="C109" t="str">
        <f t="shared" si="1"/>
        <v>Lemington</v>
      </c>
      <c r="D109" s="25">
        <v>32</v>
      </c>
      <c r="E109" s="25">
        <v>24259.42647403</v>
      </c>
      <c r="F109" t="s">
        <v>532</v>
      </c>
      <c r="G109" t="s">
        <v>532</v>
      </c>
      <c r="J109" s="25">
        <v>1</v>
      </c>
      <c r="K109" s="25">
        <v>220.217593915463</v>
      </c>
    </row>
    <row r="110" spans="2:7" ht="14.25">
      <c r="B110" s="8" t="s">
        <v>279</v>
      </c>
      <c r="C110" t="str">
        <f t="shared" si="1"/>
        <v>Lincoln</v>
      </c>
      <c r="D110" s="25">
        <v>302</v>
      </c>
      <c r="E110" s="25">
        <v>502181.504131901</v>
      </c>
      <c r="F110" s="25">
        <v>124</v>
      </c>
      <c r="G110" s="25">
        <v>78657.7078869878</v>
      </c>
    </row>
    <row r="111" spans="2:7" ht="14.25">
      <c r="B111" s="8" t="s">
        <v>491</v>
      </c>
      <c r="C111" t="str">
        <f t="shared" si="1"/>
        <v>Londonderry</v>
      </c>
      <c r="D111" s="25">
        <v>347</v>
      </c>
      <c r="E111" s="25">
        <v>535609.155182557</v>
      </c>
      <c r="F111" s="25">
        <v>76</v>
      </c>
      <c r="G111" s="25">
        <v>19269.5522214747</v>
      </c>
    </row>
    <row r="112" spans="2:7" ht="14.25">
      <c r="B112" s="8" t="s">
        <v>425</v>
      </c>
      <c r="C112" t="str">
        <f t="shared" si="1"/>
        <v>Lowell</v>
      </c>
      <c r="D112" s="25">
        <v>193</v>
      </c>
      <c r="E112" s="25">
        <v>160506.329661379</v>
      </c>
      <c r="F112" s="25">
        <v>11</v>
      </c>
      <c r="G112" s="25">
        <v>215.77577188492</v>
      </c>
    </row>
    <row r="113" spans="2:7" ht="14.25">
      <c r="B113" s="8" t="s">
        <v>513</v>
      </c>
      <c r="C113" t="str">
        <f t="shared" si="1"/>
        <v>Ludlow</v>
      </c>
      <c r="D113" s="25">
        <v>384</v>
      </c>
      <c r="E113" s="25">
        <v>779383.616660242</v>
      </c>
      <c r="F113" s="25">
        <v>122</v>
      </c>
      <c r="G113" s="25">
        <v>44686.8743042874</v>
      </c>
    </row>
    <row r="114" spans="2:7" ht="14.25">
      <c r="B114" s="8" t="s">
        <v>360</v>
      </c>
      <c r="C114" t="str">
        <f t="shared" si="1"/>
        <v>Lunenburg</v>
      </c>
      <c r="D114" s="25">
        <v>287</v>
      </c>
      <c r="E114" s="25">
        <v>137780.435293045</v>
      </c>
      <c r="F114" s="25">
        <v>105</v>
      </c>
      <c r="G114" s="25">
        <v>34824.2687801994</v>
      </c>
    </row>
    <row r="115" spans="2:11" ht="14.25">
      <c r="B115" s="8" t="s">
        <v>319</v>
      </c>
      <c r="C115" t="str">
        <f t="shared" si="1"/>
        <v>Lyndon</v>
      </c>
      <c r="D115" s="25">
        <v>970</v>
      </c>
      <c r="E115" s="25">
        <v>779801.025530819</v>
      </c>
      <c r="F115" s="25">
        <v>332</v>
      </c>
      <c r="G115" s="25">
        <v>144786.56309145</v>
      </c>
      <c r="J115" s="16"/>
      <c r="K115" s="16"/>
    </row>
    <row r="116" spans="2:11" ht="14.25">
      <c r="B116" s="8" t="s">
        <v>361</v>
      </c>
      <c r="C116" t="str">
        <f t="shared" si="1"/>
        <v>Maidstone</v>
      </c>
      <c r="D116" s="25">
        <v>48</v>
      </c>
      <c r="E116" s="25">
        <v>61678.2304972481</v>
      </c>
      <c r="F116" t="s">
        <v>532</v>
      </c>
      <c r="G116" t="s">
        <v>532</v>
      </c>
      <c r="J116" s="25">
        <v>4</v>
      </c>
      <c r="K116" s="25">
        <v>630.553596343995</v>
      </c>
    </row>
    <row r="117" spans="2:7" ht="14.25">
      <c r="B117" s="8" t="s">
        <v>297</v>
      </c>
      <c r="C117" t="str">
        <f t="shared" si="1"/>
        <v>Manchester</v>
      </c>
      <c r="D117" s="25">
        <v>724</v>
      </c>
      <c r="E117" s="25">
        <v>1615490.40576647</v>
      </c>
      <c r="F117" s="25">
        <v>142</v>
      </c>
      <c r="G117" s="25">
        <v>46407.5387915469</v>
      </c>
    </row>
    <row r="118" spans="2:7" ht="14.25">
      <c r="B118" s="8" t="s">
        <v>492</v>
      </c>
      <c r="C118" t="str">
        <f t="shared" si="1"/>
        <v>Marlboro</v>
      </c>
      <c r="D118" s="25">
        <v>206</v>
      </c>
      <c r="E118" s="25">
        <v>362548.669215221</v>
      </c>
      <c r="F118" s="25">
        <v>58</v>
      </c>
      <c r="G118" s="25">
        <v>18619.217665031</v>
      </c>
    </row>
    <row r="119" spans="2:7" ht="14.25">
      <c r="B119" s="8" t="s">
        <v>470</v>
      </c>
      <c r="C119" t="str">
        <f t="shared" si="1"/>
        <v>Marshfield</v>
      </c>
      <c r="D119" s="25">
        <v>343</v>
      </c>
      <c r="E119" s="25">
        <v>386669.67857185</v>
      </c>
      <c r="F119" s="25">
        <v>114</v>
      </c>
      <c r="G119" s="25">
        <v>42909.7891353608</v>
      </c>
    </row>
    <row r="120" spans="2:7" ht="14.25">
      <c r="B120" s="8" t="s">
        <v>444</v>
      </c>
      <c r="C120" t="str">
        <f t="shared" si="1"/>
        <v>Mendon</v>
      </c>
      <c r="D120" s="25">
        <v>200</v>
      </c>
      <c r="E120" s="25">
        <v>227148.358845553</v>
      </c>
      <c r="F120" s="25">
        <v>50</v>
      </c>
      <c r="G120" s="25">
        <v>26932.9842334748</v>
      </c>
    </row>
    <row r="121" spans="2:7" ht="14.25">
      <c r="B121" s="8" t="s">
        <v>280</v>
      </c>
      <c r="C121" t="str">
        <f t="shared" si="1"/>
        <v>Middlebury</v>
      </c>
      <c r="D121" s="25">
        <v>1020</v>
      </c>
      <c r="E121" s="25">
        <v>1526912.0034401</v>
      </c>
      <c r="F121" s="25">
        <v>381</v>
      </c>
      <c r="G121" s="25">
        <v>346795.266851564</v>
      </c>
    </row>
    <row r="122" spans="2:7" ht="14.25">
      <c r="B122" s="8" t="s">
        <v>471</v>
      </c>
      <c r="C122" t="str">
        <f t="shared" si="1"/>
        <v>Middlesex</v>
      </c>
      <c r="D122" s="25">
        <v>379</v>
      </c>
      <c r="E122" s="25">
        <v>521632.042356797</v>
      </c>
      <c r="F122" s="25">
        <v>83</v>
      </c>
      <c r="G122" s="25">
        <v>32934.5374605846</v>
      </c>
    </row>
    <row r="123" spans="2:7" ht="14.25">
      <c r="B123" s="8" t="s">
        <v>445</v>
      </c>
      <c r="C123" t="str">
        <f t="shared" si="1"/>
        <v>Middletown Springs</v>
      </c>
      <c r="D123" s="25">
        <v>199</v>
      </c>
      <c r="E123" s="25">
        <v>308553.479229798</v>
      </c>
      <c r="F123" s="25">
        <v>88</v>
      </c>
      <c r="G123" s="25">
        <v>54341.3520009303</v>
      </c>
    </row>
    <row r="124" spans="2:7" ht="14.25">
      <c r="B124" s="8" t="s">
        <v>340</v>
      </c>
      <c r="C124" t="str">
        <f t="shared" si="1"/>
        <v>Milton</v>
      </c>
      <c r="D124" s="25">
        <v>2273</v>
      </c>
      <c r="E124" s="25">
        <v>2868922.91631987</v>
      </c>
      <c r="F124" s="25">
        <v>482</v>
      </c>
      <c r="G124" s="25">
        <v>199434.280089004</v>
      </c>
    </row>
    <row r="125" spans="2:7" ht="14.25">
      <c r="B125" s="8" t="s">
        <v>281</v>
      </c>
      <c r="C125" t="str">
        <f t="shared" si="1"/>
        <v>Monkton</v>
      </c>
      <c r="D125" s="25">
        <v>439</v>
      </c>
      <c r="E125" s="25">
        <v>662165.953689828</v>
      </c>
      <c r="F125" s="25">
        <v>114</v>
      </c>
      <c r="G125" s="25">
        <v>46811.1263757944</v>
      </c>
    </row>
    <row r="126" spans="2:7" ht="14.25">
      <c r="B126" s="8" t="s">
        <v>373</v>
      </c>
      <c r="C126" t="str">
        <f t="shared" si="1"/>
        <v>Montgomery</v>
      </c>
      <c r="D126" s="25">
        <v>288</v>
      </c>
      <c r="E126" s="25">
        <v>266878.501512909</v>
      </c>
      <c r="F126" s="25">
        <v>54</v>
      </c>
      <c r="G126" s="25">
        <v>15181.148245058</v>
      </c>
    </row>
    <row r="127" spans="2:7" ht="14.25">
      <c r="B127" s="8" t="s">
        <v>472</v>
      </c>
      <c r="C127" t="str">
        <f t="shared" si="1"/>
        <v>Montpelier</v>
      </c>
      <c r="D127" s="25">
        <v>1266</v>
      </c>
      <c r="E127" s="25">
        <v>1574294.89646677</v>
      </c>
      <c r="F127" s="25">
        <v>487</v>
      </c>
      <c r="G127" s="25">
        <v>540167.509044371</v>
      </c>
    </row>
    <row r="128" spans="2:7" ht="14.25">
      <c r="B128" s="8" t="s">
        <v>473</v>
      </c>
      <c r="C128" t="str">
        <f t="shared" si="1"/>
        <v>Moretown</v>
      </c>
      <c r="D128" s="25">
        <v>336</v>
      </c>
      <c r="E128" s="25">
        <v>483442.61084829</v>
      </c>
      <c r="F128" s="25">
        <v>49</v>
      </c>
      <c r="G128" s="25">
        <v>13870.290375371</v>
      </c>
    </row>
    <row r="129" spans="2:7" ht="14.25">
      <c r="B129" s="8" t="s">
        <v>426</v>
      </c>
      <c r="C129" t="str">
        <f t="shared" si="1"/>
        <v>Morgan</v>
      </c>
      <c r="D129" s="25">
        <v>174</v>
      </c>
      <c r="E129" s="25">
        <v>242514.791591196</v>
      </c>
      <c r="F129" s="25">
        <v>25</v>
      </c>
      <c r="G129" s="25">
        <v>6605.96675382613</v>
      </c>
    </row>
    <row r="130" spans="2:7" ht="14.25">
      <c r="B130" s="8" t="s">
        <v>391</v>
      </c>
      <c r="C130" t="str">
        <f aca="true" t="shared" si="2" ref="C130:C193">VLOOKUP(B130,Towns2,2,FALSE)</f>
        <v>Morristown</v>
      </c>
      <c r="D130" s="25">
        <v>991</v>
      </c>
      <c r="E130" s="25">
        <v>1250805.68055415</v>
      </c>
      <c r="F130" s="25">
        <v>427</v>
      </c>
      <c r="G130" s="25">
        <v>293011.568111438</v>
      </c>
    </row>
    <row r="131" spans="2:7" ht="14.25">
      <c r="B131" s="8" t="s">
        <v>446</v>
      </c>
      <c r="C131" t="str">
        <f t="shared" si="2"/>
        <v>Mt. Holly</v>
      </c>
      <c r="D131" s="25">
        <v>306</v>
      </c>
      <c r="E131" s="25">
        <v>484711.903825989</v>
      </c>
      <c r="F131" s="25">
        <v>83</v>
      </c>
      <c r="G131" s="25">
        <v>27210.7856972933</v>
      </c>
    </row>
    <row r="132" spans="2:11" ht="14.25">
      <c r="B132" s="8" t="s">
        <v>447</v>
      </c>
      <c r="C132" t="str">
        <f t="shared" si="2"/>
        <v>Mt. Tabor</v>
      </c>
      <c r="D132" s="25">
        <v>47</v>
      </c>
      <c r="E132" s="25">
        <v>61445.6427390718</v>
      </c>
      <c r="F132" s="25">
        <v>11</v>
      </c>
      <c r="G132" s="25">
        <v>2035.93643918992</v>
      </c>
      <c r="J132" s="14">
        <v>2</v>
      </c>
      <c r="K132" s="14">
        <v>485.7672</v>
      </c>
    </row>
    <row r="133" spans="2:7" ht="14.25">
      <c r="B133" s="8" t="s">
        <v>320</v>
      </c>
      <c r="C133" t="str">
        <f t="shared" si="2"/>
        <v>Newark</v>
      </c>
      <c r="D133" s="25">
        <v>147</v>
      </c>
      <c r="E133" s="25">
        <v>144510.235241299</v>
      </c>
      <c r="F133" s="25">
        <v>63</v>
      </c>
      <c r="G133" s="25">
        <v>23250.5558328437</v>
      </c>
    </row>
    <row r="134" spans="2:7" ht="14.25">
      <c r="B134" s="8" t="s">
        <v>401</v>
      </c>
      <c r="C134" t="str">
        <f t="shared" si="2"/>
        <v>Newbury</v>
      </c>
      <c r="D134" s="25">
        <v>417</v>
      </c>
      <c r="E134" s="25">
        <v>419706.264349613</v>
      </c>
      <c r="F134" s="25">
        <v>123</v>
      </c>
      <c r="G134" s="25">
        <v>47234.401435709</v>
      </c>
    </row>
    <row r="135" spans="2:7" ht="14.25">
      <c r="B135" s="8" t="s">
        <v>493</v>
      </c>
      <c r="C135" t="str">
        <f t="shared" si="2"/>
        <v>Newfane</v>
      </c>
      <c r="D135" s="25">
        <v>426</v>
      </c>
      <c r="E135" s="25">
        <v>716031.690906085</v>
      </c>
      <c r="F135" s="25">
        <v>147</v>
      </c>
      <c r="G135" s="25">
        <v>62660.3718559908</v>
      </c>
    </row>
    <row r="136" spans="2:7" ht="14.25">
      <c r="B136" s="8" t="s">
        <v>282</v>
      </c>
      <c r="C136" t="str">
        <f t="shared" si="2"/>
        <v>New Haven</v>
      </c>
      <c r="D136" s="25">
        <v>375</v>
      </c>
      <c r="E136" s="25">
        <v>503577.183507261</v>
      </c>
      <c r="F136" s="25">
        <v>88</v>
      </c>
      <c r="G136" s="25">
        <v>31866.1615859604</v>
      </c>
    </row>
    <row r="137" spans="2:7" ht="14.25">
      <c r="B137" s="8" t="s">
        <v>427</v>
      </c>
      <c r="C137" t="str">
        <f t="shared" si="2"/>
        <v>Newport City</v>
      </c>
      <c r="D137" s="25">
        <v>648</v>
      </c>
      <c r="E137" s="25">
        <v>444657.680918831</v>
      </c>
      <c r="F137" s="25">
        <v>361</v>
      </c>
      <c r="G137" s="25">
        <v>240021.331415143</v>
      </c>
    </row>
    <row r="138" spans="2:11" ht="14.25">
      <c r="B138" s="8" t="s">
        <v>428</v>
      </c>
      <c r="C138" t="str">
        <f t="shared" si="2"/>
        <v>Newport Town</v>
      </c>
      <c r="D138" s="25">
        <v>364</v>
      </c>
      <c r="E138" s="25">
        <v>431118.689962988</v>
      </c>
      <c r="F138" s="25">
        <v>96</v>
      </c>
      <c r="G138" s="25">
        <v>34334.6649422931</v>
      </c>
      <c r="J138" s="16"/>
      <c r="K138" s="16"/>
    </row>
    <row r="139" spans="2:7" ht="14.25">
      <c r="B139" s="8" t="s">
        <v>298</v>
      </c>
      <c r="C139" t="str">
        <f t="shared" si="2"/>
        <v>N. Bennington ID</v>
      </c>
      <c r="D139" s="25">
        <v>138</v>
      </c>
      <c r="E139" s="25">
        <v>128928.505</v>
      </c>
      <c r="F139" s="25">
        <v>60</v>
      </c>
      <c r="G139" s="25">
        <v>48703.4025</v>
      </c>
    </row>
    <row r="140" spans="2:7" ht="14.25">
      <c r="B140" s="8" t="s">
        <v>474</v>
      </c>
      <c r="C140" t="str">
        <f t="shared" si="2"/>
        <v>Northfield</v>
      </c>
      <c r="D140" s="25">
        <v>683</v>
      </c>
      <c r="E140" s="25">
        <v>547131.450664306</v>
      </c>
      <c r="F140" s="25">
        <v>286</v>
      </c>
      <c r="G140" s="25">
        <v>193951.898976154</v>
      </c>
    </row>
    <row r="141" spans="2:7" ht="14.25">
      <c r="B141" s="8" t="s">
        <v>382</v>
      </c>
      <c r="C141" t="str">
        <f t="shared" si="2"/>
        <v>North Hero</v>
      </c>
      <c r="D141" s="25">
        <v>225</v>
      </c>
      <c r="E141" s="25">
        <v>456132.603984585</v>
      </c>
      <c r="F141" s="25">
        <v>39</v>
      </c>
      <c r="G141" s="25">
        <v>11949.7282143116</v>
      </c>
    </row>
    <row r="142" spans="2:11" ht="14.25">
      <c r="B142" s="8" t="s">
        <v>362</v>
      </c>
      <c r="C142" t="str">
        <f t="shared" si="2"/>
        <v>Norton</v>
      </c>
      <c r="D142" s="25">
        <v>48</v>
      </c>
      <c r="E142" s="25">
        <v>29545.5967074848</v>
      </c>
      <c r="F142" t="s">
        <v>532</v>
      </c>
      <c r="G142" t="s">
        <v>532</v>
      </c>
      <c r="J142" s="25">
        <v>6</v>
      </c>
      <c r="K142" s="25">
        <v>1147.41997511387</v>
      </c>
    </row>
    <row r="143" spans="2:7" ht="14.25">
      <c r="B143" s="8" t="s">
        <v>514</v>
      </c>
      <c r="C143" t="str">
        <f t="shared" si="2"/>
        <v>Norwich</v>
      </c>
      <c r="D143" s="25">
        <v>386</v>
      </c>
      <c r="E143" s="25">
        <v>1193803.25461882</v>
      </c>
      <c r="F143" s="25">
        <v>111</v>
      </c>
      <c r="G143" s="25">
        <v>94949.9429020931</v>
      </c>
    </row>
    <row r="144" spans="2:7" ht="14.25">
      <c r="B144" s="8" t="s">
        <v>402</v>
      </c>
      <c r="C144" t="str">
        <f t="shared" si="2"/>
        <v>Orange</v>
      </c>
      <c r="D144" s="25">
        <v>295</v>
      </c>
      <c r="E144" s="25">
        <v>294852.315916238</v>
      </c>
      <c r="F144" s="25">
        <v>77</v>
      </c>
      <c r="G144" s="25">
        <v>26040.3403101635</v>
      </c>
    </row>
    <row r="145" spans="2:7" ht="14.25">
      <c r="B145" s="8" t="s">
        <v>429</v>
      </c>
      <c r="C145" t="str">
        <f t="shared" si="2"/>
        <v>Orleans</v>
      </c>
      <c r="D145" s="25">
        <v>148</v>
      </c>
      <c r="E145" s="25">
        <v>76210.2508774662</v>
      </c>
      <c r="F145" s="25">
        <v>91</v>
      </c>
      <c r="G145" s="25">
        <v>57326.2186720681</v>
      </c>
    </row>
    <row r="146" spans="2:7" ht="14.25">
      <c r="B146" s="8" t="s">
        <v>283</v>
      </c>
      <c r="C146" t="str">
        <f t="shared" si="2"/>
        <v>Orwell</v>
      </c>
      <c r="D146" s="25">
        <v>306</v>
      </c>
      <c r="E146" s="25">
        <v>355759.729848089</v>
      </c>
      <c r="F146" s="25">
        <v>68</v>
      </c>
      <c r="G146" s="25">
        <v>23990.131633091</v>
      </c>
    </row>
    <row r="147" spans="2:7" ht="14.25">
      <c r="B147" s="8" t="s">
        <v>284</v>
      </c>
      <c r="C147" t="str">
        <f t="shared" si="2"/>
        <v>Panton</v>
      </c>
      <c r="D147" s="25">
        <v>150</v>
      </c>
      <c r="E147" s="25">
        <v>257202.358490837</v>
      </c>
      <c r="F147" s="25">
        <v>52</v>
      </c>
      <c r="G147" s="25">
        <v>32725.0062892318</v>
      </c>
    </row>
    <row r="148" spans="2:9" ht="14.25">
      <c r="B148" s="8" t="s">
        <v>448</v>
      </c>
      <c r="C148" t="str">
        <f t="shared" si="2"/>
        <v>Pawlet</v>
      </c>
      <c r="D148" s="25">
        <v>298</v>
      </c>
      <c r="E148" s="25">
        <v>404456.203955535</v>
      </c>
      <c r="F148" s="25">
        <v>80</v>
      </c>
      <c r="G148" s="25">
        <v>31088.5485116387</v>
      </c>
      <c r="H148" s="16"/>
      <c r="I148" s="16"/>
    </row>
    <row r="149" spans="2:7" ht="14.25">
      <c r="B149" s="8" t="s">
        <v>321</v>
      </c>
      <c r="C149" t="str">
        <f t="shared" si="2"/>
        <v>Peacham</v>
      </c>
      <c r="D149" s="25">
        <v>177</v>
      </c>
      <c r="E149" s="25">
        <v>295653.981405375</v>
      </c>
      <c r="F149" s="25">
        <v>52</v>
      </c>
      <c r="G149" s="25">
        <v>16529.9717822218</v>
      </c>
    </row>
    <row r="150" spans="2:7" ht="14.25">
      <c r="B150" s="8" t="s">
        <v>299</v>
      </c>
      <c r="C150" t="str">
        <f t="shared" si="2"/>
        <v>Peru</v>
      </c>
      <c r="D150" s="25">
        <v>84</v>
      </c>
      <c r="E150" s="25">
        <v>169689.314208805</v>
      </c>
      <c r="F150" s="25">
        <v>22</v>
      </c>
      <c r="G150" s="25">
        <v>7999.59568428756</v>
      </c>
    </row>
    <row r="151" spans="2:7" ht="14.25">
      <c r="B151" s="8" t="s">
        <v>449</v>
      </c>
      <c r="C151" t="str">
        <f t="shared" si="2"/>
        <v>Pittsfield</v>
      </c>
      <c r="D151" s="25">
        <v>112</v>
      </c>
      <c r="E151" s="25">
        <v>156941.366659069</v>
      </c>
      <c r="F151" s="25">
        <v>46</v>
      </c>
      <c r="G151" s="25">
        <v>26469.5969205856</v>
      </c>
    </row>
    <row r="152" spans="2:7" ht="14.25">
      <c r="B152" s="8" t="s">
        <v>450</v>
      </c>
      <c r="C152" t="str">
        <f t="shared" si="2"/>
        <v>Pittsford</v>
      </c>
      <c r="D152" s="25">
        <v>597</v>
      </c>
      <c r="E152" s="25">
        <v>666026.90135911</v>
      </c>
      <c r="F152" s="25">
        <v>165</v>
      </c>
      <c r="G152" s="25">
        <v>59588.2783985757</v>
      </c>
    </row>
    <row r="153" spans="2:7" ht="14.25">
      <c r="B153" s="8" t="s">
        <v>475</v>
      </c>
      <c r="C153" t="str">
        <f t="shared" si="2"/>
        <v>Plainfield</v>
      </c>
      <c r="D153" s="25">
        <v>260</v>
      </c>
      <c r="E153" s="25">
        <v>317878.329052639</v>
      </c>
      <c r="F153" s="25">
        <v>96</v>
      </c>
      <c r="G153" s="25">
        <v>53440.5554856945</v>
      </c>
    </row>
    <row r="154" spans="2:7" ht="14.25">
      <c r="B154" s="8" t="s">
        <v>515</v>
      </c>
      <c r="C154" t="str">
        <f t="shared" si="2"/>
        <v>Plymouth</v>
      </c>
      <c r="D154" s="25">
        <v>131</v>
      </c>
      <c r="E154" s="25">
        <v>244203.866398941</v>
      </c>
      <c r="F154" s="25">
        <v>42</v>
      </c>
      <c r="G154" s="25">
        <v>18215.2092837334</v>
      </c>
    </row>
    <row r="155" spans="2:7" ht="14.25">
      <c r="B155" s="8" t="s">
        <v>516</v>
      </c>
      <c r="C155" t="str">
        <f t="shared" si="2"/>
        <v>Pomfret</v>
      </c>
      <c r="D155" s="25">
        <v>150</v>
      </c>
      <c r="E155" s="25">
        <v>371776.1430651</v>
      </c>
      <c r="F155" s="25">
        <v>53</v>
      </c>
      <c r="G155" s="25">
        <v>21851.0378315473</v>
      </c>
    </row>
    <row r="156" spans="2:7" ht="14.25">
      <c r="B156" s="8" t="s">
        <v>451</v>
      </c>
      <c r="C156" t="str">
        <f t="shared" si="2"/>
        <v>Poultney</v>
      </c>
      <c r="D156" s="25">
        <v>544</v>
      </c>
      <c r="E156" s="25">
        <v>632893.350698632</v>
      </c>
      <c r="F156" s="25">
        <v>180</v>
      </c>
      <c r="G156" s="25">
        <v>72856.8220349143</v>
      </c>
    </row>
    <row r="157" spans="2:7" ht="14.25">
      <c r="B157" s="8" t="s">
        <v>300</v>
      </c>
      <c r="C157" t="str">
        <f t="shared" si="2"/>
        <v>Pownal</v>
      </c>
      <c r="D157" s="25">
        <v>688</v>
      </c>
      <c r="E157" s="25">
        <v>654262.007313244</v>
      </c>
      <c r="F157" s="25">
        <v>159</v>
      </c>
      <c r="G157" s="25">
        <v>49479.209833696</v>
      </c>
    </row>
    <row r="158" spans="2:7" ht="14.25">
      <c r="B158" s="8" t="s">
        <v>452</v>
      </c>
      <c r="C158" t="str">
        <f t="shared" si="2"/>
        <v>Proctor</v>
      </c>
      <c r="D158" s="25">
        <v>308</v>
      </c>
      <c r="E158" s="25">
        <v>245807.881547725</v>
      </c>
      <c r="F158" s="25">
        <v>149</v>
      </c>
      <c r="G158" s="25">
        <v>100893.702980363</v>
      </c>
    </row>
    <row r="159" spans="2:7" ht="14.25">
      <c r="B159" s="8" t="s">
        <v>494</v>
      </c>
      <c r="C159" t="str">
        <f t="shared" si="2"/>
        <v>Putney</v>
      </c>
      <c r="D159" s="25">
        <v>374</v>
      </c>
      <c r="E159" s="25">
        <v>549996.303230806</v>
      </c>
      <c r="F159" s="25">
        <v>164</v>
      </c>
      <c r="G159" s="25">
        <v>88525.3213907764</v>
      </c>
    </row>
    <row r="160" spans="2:7" ht="14.25">
      <c r="B160" s="8" t="s">
        <v>403</v>
      </c>
      <c r="C160" t="str">
        <f t="shared" si="2"/>
        <v>Randolph</v>
      </c>
      <c r="D160" s="25">
        <v>773</v>
      </c>
      <c r="E160" s="25">
        <v>776044.435957623</v>
      </c>
      <c r="F160" s="25">
        <v>347</v>
      </c>
      <c r="G160" s="25">
        <v>267144.921082611</v>
      </c>
    </row>
    <row r="161" spans="2:7" ht="14.25">
      <c r="B161" s="8" t="s">
        <v>517</v>
      </c>
      <c r="C161" t="str">
        <f t="shared" si="2"/>
        <v>Reading</v>
      </c>
      <c r="D161" s="25">
        <v>163</v>
      </c>
      <c r="E161" s="25">
        <v>308942.949234865</v>
      </c>
      <c r="F161" s="25">
        <v>64</v>
      </c>
      <c r="G161" s="25">
        <v>26060.9346861338</v>
      </c>
    </row>
    <row r="162" spans="2:7" ht="14.25">
      <c r="B162" s="8" t="s">
        <v>301</v>
      </c>
      <c r="C162" t="str">
        <f t="shared" si="2"/>
        <v>Readsboro</v>
      </c>
      <c r="D162" s="25">
        <v>157</v>
      </c>
      <c r="E162" s="25">
        <v>98656.4749680519</v>
      </c>
      <c r="F162" s="25">
        <v>72</v>
      </c>
      <c r="G162" s="25">
        <v>54154.5132014298</v>
      </c>
    </row>
    <row r="163" spans="2:7" ht="14.25">
      <c r="B163" s="8" t="s">
        <v>374</v>
      </c>
      <c r="C163" t="str">
        <f t="shared" si="2"/>
        <v>Richford</v>
      </c>
      <c r="D163" s="25">
        <v>373</v>
      </c>
      <c r="E163" s="25">
        <v>213611.652150323</v>
      </c>
      <c r="F163" s="25">
        <v>151</v>
      </c>
      <c r="G163" s="25">
        <v>69590.1150599361</v>
      </c>
    </row>
    <row r="164" spans="2:7" ht="14.25">
      <c r="B164" s="8" t="s">
        <v>341</v>
      </c>
      <c r="C164" t="str">
        <f t="shared" si="2"/>
        <v>Richmond</v>
      </c>
      <c r="D164" s="25">
        <v>692</v>
      </c>
      <c r="E164" s="25">
        <v>1091547.02644015</v>
      </c>
      <c r="F164" s="25">
        <v>178</v>
      </c>
      <c r="G164" s="25">
        <v>128622.467066109</v>
      </c>
    </row>
    <row r="165" spans="2:7" ht="14.25">
      <c r="B165" s="8" t="s">
        <v>285</v>
      </c>
      <c r="C165" t="str">
        <f t="shared" si="2"/>
        <v>Ripton</v>
      </c>
      <c r="D165" s="25">
        <v>117</v>
      </c>
      <c r="E165" s="25">
        <v>150134.672431192</v>
      </c>
      <c r="F165" s="25">
        <v>25</v>
      </c>
      <c r="G165" s="25">
        <v>6359.28459860803</v>
      </c>
    </row>
    <row r="166" spans="2:7" ht="14.25">
      <c r="B166" s="8" t="s">
        <v>518</v>
      </c>
      <c r="C166" t="str">
        <f t="shared" si="2"/>
        <v>Rochester</v>
      </c>
      <c r="D166" s="25">
        <v>229</v>
      </c>
      <c r="E166" s="25">
        <v>270803.065140776</v>
      </c>
      <c r="F166" s="25">
        <v>77</v>
      </c>
      <c r="G166" s="25">
        <v>31672.6920649146</v>
      </c>
    </row>
    <row r="167" spans="2:7" ht="14.25">
      <c r="B167" s="8" t="s">
        <v>495</v>
      </c>
      <c r="C167" t="str">
        <f t="shared" si="2"/>
        <v>Rockingham</v>
      </c>
      <c r="D167" s="25">
        <v>737</v>
      </c>
      <c r="E167" s="25">
        <v>740900.273117599</v>
      </c>
      <c r="F167" s="25">
        <v>430</v>
      </c>
      <c r="G167" s="25">
        <v>447359.370136868</v>
      </c>
    </row>
    <row r="168" spans="2:7" ht="14.25">
      <c r="B168" s="8" t="s">
        <v>476</v>
      </c>
      <c r="C168" t="str">
        <f t="shared" si="2"/>
        <v>Roxbury</v>
      </c>
      <c r="D168" s="25">
        <v>154</v>
      </c>
      <c r="E168" s="25">
        <v>121753.499904113</v>
      </c>
      <c r="F168" s="25">
        <v>46</v>
      </c>
      <c r="G168" s="25">
        <v>25542.60503443</v>
      </c>
    </row>
    <row r="169" spans="2:7" ht="14.25">
      <c r="B169" s="8" t="s">
        <v>519</v>
      </c>
      <c r="C169" t="str">
        <f t="shared" si="2"/>
        <v>Royalton</v>
      </c>
      <c r="D169" s="25">
        <v>508</v>
      </c>
      <c r="E169" s="25">
        <v>585728.207808953</v>
      </c>
      <c r="F169" s="25">
        <v>221</v>
      </c>
      <c r="G169" s="25">
        <v>111802.862861109</v>
      </c>
    </row>
    <row r="170" spans="2:7" ht="14.25">
      <c r="B170" s="8" t="s">
        <v>302</v>
      </c>
      <c r="C170" t="str">
        <f t="shared" si="2"/>
        <v>Rupert</v>
      </c>
      <c r="D170" s="25">
        <v>152</v>
      </c>
      <c r="E170" s="25">
        <v>219520.323729496</v>
      </c>
      <c r="F170" s="25">
        <v>47</v>
      </c>
      <c r="G170" s="25">
        <v>21412.5981789207</v>
      </c>
    </row>
    <row r="171" spans="2:7" ht="14.25">
      <c r="B171" s="8" t="s">
        <v>453</v>
      </c>
      <c r="C171" t="str">
        <f t="shared" si="2"/>
        <v>Rutland City</v>
      </c>
      <c r="D171" s="25">
        <v>2262</v>
      </c>
      <c r="E171" s="25">
        <v>1708362.50013796</v>
      </c>
      <c r="F171" s="25">
        <v>1209</v>
      </c>
      <c r="G171" s="25">
        <v>1171137.93985062</v>
      </c>
    </row>
    <row r="172" spans="2:7" ht="14.25">
      <c r="B172" s="8" t="s">
        <v>454</v>
      </c>
      <c r="C172" t="str">
        <f t="shared" si="2"/>
        <v>Rutland Town</v>
      </c>
      <c r="D172" s="25">
        <v>790</v>
      </c>
      <c r="E172" s="25">
        <v>1024372.59848259</v>
      </c>
      <c r="F172" s="25">
        <v>43</v>
      </c>
      <c r="G172" s="25">
        <v>8167.61548719407</v>
      </c>
    </row>
    <row r="173" spans="2:7" ht="14.25">
      <c r="B173" s="8" t="s">
        <v>322</v>
      </c>
      <c r="C173" t="str">
        <f t="shared" si="2"/>
        <v>Ryegate</v>
      </c>
      <c r="D173" s="25">
        <v>272</v>
      </c>
      <c r="E173" s="25">
        <v>301899.628165227</v>
      </c>
      <c r="F173" s="25">
        <v>115</v>
      </c>
      <c r="G173" s="25">
        <v>46705.9326424931</v>
      </c>
    </row>
    <row r="174" spans="2:7" ht="14.25">
      <c r="B174" s="8" t="s">
        <v>376</v>
      </c>
      <c r="C174" t="str">
        <f t="shared" si="2"/>
        <v>St. Albans City</v>
      </c>
      <c r="D174" s="25">
        <v>898</v>
      </c>
      <c r="E174" s="25">
        <v>775640.104657776</v>
      </c>
      <c r="F174" s="25">
        <v>376</v>
      </c>
      <c r="G174" s="25">
        <v>210448.868304305</v>
      </c>
    </row>
    <row r="175" spans="2:7" ht="14.25">
      <c r="B175" s="8" t="s">
        <v>377</v>
      </c>
      <c r="C175" t="str">
        <f t="shared" si="2"/>
        <v>St. Albans Town</v>
      </c>
      <c r="D175" s="25">
        <v>1288</v>
      </c>
      <c r="E175" s="25">
        <v>1622426.84080265</v>
      </c>
      <c r="F175" s="25">
        <v>204</v>
      </c>
      <c r="G175" s="25">
        <v>64999.3283026577</v>
      </c>
    </row>
    <row r="176" spans="2:7" ht="14.25">
      <c r="B176" s="8" t="s">
        <v>344</v>
      </c>
      <c r="C176" t="str">
        <f t="shared" si="2"/>
        <v>St. George</v>
      </c>
      <c r="D176" s="25">
        <v>122</v>
      </c>
      <c r="E176" s="25">
        <v>188372.827865362</v>
      </c>
      <c r="F176" s="25">
        <v>13</v>
      </c>
      <c r="G176" s="25">
        <v>3064.70930153132</v>
      </c>
    </row>
    <row r="177" spans="2:7" ht="14.25">
      <c r="B177" s="8" t="s">
        <v>324</v>
      </c>
      <c r="C177" t="str">
        <f t="shared" si="2"/>
        <v>St. Johnsbury</v>
      </c>
      <c r="D177" s="25">
        <v>1030</v>
      </c>
      <c r="E177" s="25">
        <v>678240.018773265</v>
      </c>
      <c r="F177" s="25">
        <v>453</v>
      </c>
      <c r="G177" s="25">
        <v>231778.340465746</v>
      </c>
    </row>
    <row r="178" spans="2:7" ht="14.25">
      <c r="B178" s="8" t="s">
        <v>286</v>
      </c>
      <c r="C178" t="str">
        <f t="shared" si="2"/>
        <v>Salisbury</v>
      </c>
      <c r="D178" s="25">
        <v>250</v>
      </c>
      <c r="E178" s="25">
        <v>453920.945</v>
      </c>
      <c r="F178" s="25">
        <v>36</v>
      </c>
      <c r="G178" s="25">
        <v>9577.74</v>
      </c>
    </row>
    <row r="179" spans="2:7" ht="14.25">
      <c r="B179" s="8" t="s">
        <v>303</v>
      </c>
      <c r="C179" t="str">
        <f t="shared" si="2"/>
        <v>Sandgate</v>
      </c>
      <c r="D179" s="25">
        <v>99</v>
      </c>
      <c r="E179" s="25">
        <v>123732.696471596</v>
      </c>
      <c r="F179" s="25">
        <v>23</v>
      </c>
      <c r="G179" s="25">
        <v>9209.82812665463</v>
      </c>
    </row>
    <row r="180" spans="2:7" ht="14.25">
      <c r="B180" s="8" t="s">
        <v>304</v>
      </c>
      <c r="C180" t="str">
        <f t="shared" si="2"/>
        <v>Searsburg</v>
      </c>
      <c r="D180" s="25">
        <v>33</v>
      </c>
      <c r="E180" s="25">
        <v>20950.5863687944</v>
      </c>
      <c r="F180" s="25">
        <v>16</v>
      </c>
      <c r="G180" s="25">
        <v>5493.96570352555</v>
      </c>
    </row>
    <row r="181" spans="2:7" ht="14.25">
      <c r="B181" s="8" t="s">
        <v>307</v>
      </c>
      <c r="C181" t="str">
        <f t="shared" si="2"/>
        <v>Shaftsbury</v>
      </c>
      <c r="D181" s="25">
        <v>648</v>
      </c>
      <c r="E181" s="25">
        <v>718771.311990619</v>
      </c>
      <c r="F181" s="25">
        <v>113</v>
      </c>
      <c r="G181" s="25">
        <v>30670.2375990439</v>
      </c>
    </row>
    <row r="182" spans="2:9" ht="14.25">
      <c r="B182" s="8" t="s">
        <v>520</v>
      </c>
      <c r="C182" t="str">
        <f t="shared" si="2"/>
        <v>Sharon</v>
      </c>
      <c r="D182" s="25">
        <v>301</v>
      </c>
      <c r="E182" s="25">
        <v>358404.171991106</v>
      </c>
      <c r="F182" s="25">
        <v>101</v>
      </c>
      <c r="G182" s="25">
        <v>51690.9959355879</v>
      </c>
      <c r="H182" s="16"/>
      <c r="I182" s="16"/>
    </row>
    <row r="183" spans="2:7" ht="14.25">
      <c r="B183" s="8" t="s">
        <v>323</v>
      </c>
      <c r="C183" t="str">
        <f t="shared" si="2"/>
        <v>Sheffield</v>
      </c>
      <c r="D183" s="25">
        <v>132</v>
      </c>
      <c r="E183" s="25">
        <v>83296.3936528968</v>
      </c>
      <c r="F183" s="25">
        <v>14</v>
      </c>
      <c r="G183" s="25">
        <v>2071.17175684929</v>
      </c>
    </row>
    <row r="184" spans="2:7" ht="14.25">
      <c r="B184" s="8" t="s">
        <v>342</v>
      </c>
      <c r="C184" t="str">
        <f t="shared" si="2"/>
        <v>Shelburne</v>
      </c>
      <c r="D184" s="25">
        <v>958</v>
      </c>
      <c r="E184" s="25">
        <v>2003693.31110062</v>
      </c>
      <c r="F184" s="25">
        <v>208</v>
      </c>
      <c r="G184" s="25">
        <v>92829.7497848749</v>
      </c>
    </row>
    <row r="185" spans="2:7" ht="14.25">
      <c r="B185" s="8" t="s">
        <v>375</v>
      </c>
      <c r="C185" t="str">
        <f t="shared" si="2"/>
        <v>Sheldon</v>
      </c>
      <c r="D185" s="25">
        <v>437</v>
      </c>
      <c r="E185" s="25">
        <v>422542.980851831</v>
      </c>
      <c r="F185" s="25">
        <v>60</v>
      </c>
      <c r="G185" s="25">
        <v>17298.5473362923</v>
      </c>
    </row>
    <row r="186" spans="2:7" ht="14.25">
      <c r="B186" s="8" t="s">
        <v>443</v>
      </c>
      <c r="C186" t="str">
        <f t="shared" si="2"/>
        <v>Killington</v>
      </c>
      <c r="D186" s="25">
        <v>186</v>
      </c>
      <c r="E186" s="25">
        <v>397471.981538482</v>
      </c>
      <c r="F186" s="25">
        <v>35</v>
      </c>
      <c r="G186" s="25">
        <v>12130.6706902027</v>
      </c>
    </row>
    <row r="187" spans="2:7" ht="14.25">
      <c r="B187" s="8" t="s">
        <v>287</v>
      </c>
      <c r="C187" t="str">
        <f t="shared" si="2"/>
        <v>Shoreham</v>
      </c>
      <c r="D187" s="25">
        <v>272</v>
      </c>
      <c r="E187" s="25">
        <v>409833.38264935</v>
      </c>
      <c r="F187" s="25">
        <v>94</v>
      </c>
      <c r="G187" s="25">
        <v>45828.3703566314</v>
      </c>
    </row>
    <row r="188" spans="2:7" ht="14.25">
      <c r="B188" s="8" t="s">
        <v>455</v>
      </c>
      <c r="C188" t="str">
        <f t="shared" si="2"/>
        <v>Shrewsbury</v>
      </c>
      <c r="D188" s="25">
        <v>219</v>
      </c>
      <c r="E188" s="25">
        <v>239585.13543039</v>
      </c>
      <c r="F188" s="25">
        <v>60</v>
      </c>
      <c r="G188" s="25">
        <v>21506.5792125042</v>
      </c>
    </row>
    <row r="189" spans="2:7" ht="14.25">
      <c r="B189" s="8" t="s">
        <v>343</v>
      </c>
      <c r="C189" t="str">
        <f t="shared" si="2"/>
        <v>South Burlington</v>
      </c>
      <c r="D189" s="25">
        <v>2997</v>
      </c>
      <c r="E189" s="25">
        <v>5501871.12496851</v>
      </c>
      <c r="F189" s="25">
        <v>698</v>
      </c>
      <c r="G189" s="25">
        <v>291620.84179938</v>
      </c>
    </row>
    <row r="190" spans="2:7" ht="14.25">
      <c r="B190" s="8" t="s">
        <v>383</v>
      </c>
      <c r="C190" t="str">
        <f t="shared" si="2"/>
        <v>South Hero</v>
      </c>
      <c r="D190" s="25">
        <v>316</v>
      </c>
      <c r="E190" s="25">
        <v>688403.246821785</v>
      </c>
      <c r="F190" s="25">
        <v>58</v>
      </c>
      <c r="G190" s="25">
        <v>28865.4019597817</v>
      </c>
    </row>
    <row r="191" spans="2:7" ht="14.25">
      <c r="B191" s="8" t="s">
        <v>521</v>
      </c>
      <c r="C191" t="str">
        <f t="shared" si="2"/>
        <v>Springfield</v>
      </c>
      <c r="D191" s="25">
        <v>1581</v>
      </c>
      <c r="E191" s="25">
        <v>1581775.50377085</v>
      </c>
      <c r="F191" s="25">
        <v>918</v>
      </c>
      <c r="G191" s="25">
        <v>1220826.55192635</v>
      </c>
    </row>
    <row r="192" spans="2:7" ht="14.25">
      <c r="B192" s="8" t="s">
        <v>308</v>
      </c>
      <c r="C192" t="str">
        <f t="shared" si="2"/>
        <v>Stamford</v>
      </c>
      <c r="D192" s="25">
        <v>199</v>
      </c>
      <c r="E192" s="25">
        <v>203073.13119688</v>
      </c>
      <c r="F192" s="25">
        <v>82</v>
      </c>
      <c r="G192" s="25">
        <v>41912.0001523209</v>
      </c>
    </row>
    <row r="193" spans="2:7" ht="14.25">
      <c r="B193" s="8" t="s">
        <v>325</v>
      </c>
      <c r="C193" t="str">
        <f t="shared" si="2"/>
        <v>Stannard</v>
      </c>
      <c r="D193" s="25">
        <v>45</v>
      </c>
      <c r="E193" s="25">
        <v>40281.441604352</v>
      </c>
      <c r="F193" s="25">
        <v>27</v>
      </c>
      <c r="G193" s="25">
        <v>25367.6161547184</v>
      </c>
    </row>
    <row r="194" spans="2:7" ht="14.25">
      <c r="B194" s="8" t="s">
        <v>288</v>
      </c>
      <c r="C194" t="str">
        <f aca="true" t="shared" si="3" ref="C194:C257">VLOOKUP(B194,Towns2,2,FALSE)</f>
        <v>Starksboro</v>
      </c>
      <c r="D194" s="25">
        <v>395</v>
      </c>
      <c r="E194" s="25">
        <v>523094.10123804</v>
      </c>
      <c r="F194" s="25">
        <v>99</v>
      </c>
      <c r="G194" s="25">
        <v>34362.1621315552</v>
      </c>
    </row>
    <row r="195" spans="2:7" ht="14.25">
      <c r="B195" s="8" t="s">
        <v>522</v>
      </c>
      <c r="C195" t="str">
        <f t="shared" si="3"/>
        <v>Stockbridge</v>
      </c>
      <c r="D195" s="25">
        <v>164</v>
      </c>
      <c r="E195" s="25">
        <v>202574.666655765</v>
      </c>
      <c r="F195" s="25">
        <v>64</v>
      </c>
      <c r="G195" s="25">
        <v>27417.6187667035</v>
      </c>
    </row>
    <row r="196" spans="2:7" ht="14.25">
      <c r="B196" s="8" t="s">
        <v>392</v>
      </c>
      <c r="C196" t="str">
        <f t="shared" si="3"/>
        <v>Stowe</v>
      </c>
      <c r="D196" s="25">
        <v>619</v>
      </c>
      <c r="E196" s="25">
        <v>1626427.72949022</v>
      </c>
      <c r="F196" s="25">
        <v>193</v>
      </c>
      <c r="G196" s="25">
        <v>110122.218144681</v>
      </c>
    </row>
    <row r="197" spans="2:7" ht="14.25">
      <c r="B197" s="8" t="s">
        <v>404</v>
      </c>
      <c r="C197" t="str">
        <f t="shared" si="3"/>
        <v>Strafford</v>
      </c>
      <c r="D197" s="25">
        <v>245</v>
      </c>
      <c r="E197" s="25">
        <v>409735.853560974</v>
      </c>
      <c r="F197" s="25">
        <v>93</v>
      </c>
      <c r="G197" s="25">
        <v>62157.162154069</v>
      </c>
    </row>
    <row r="198" spans="2:11" ht="14.25">
      <c r="B198" s="8" t="s">
        <v>496</v>
      </c>
      <c r="C198" t="str">
        <f t="shared" si="3"/>
        <v>Stratton</v>
      </c>
      <c r="D198" s="25">
        <v>43</v>
      </c>
      <c r="E198" s="25">
        <v>81943.1089414119</v>
      </c>
      <c r="F198" t="s">
        <v>532</v>
      </c>
      <c r="G198" t="s">
        <v>532</v>
      </c>
      <c r="J198" s="25">
        <v>7</v>
      </c>
      <c r="K198" s="25">
        <v>950.654148030282</v>
      </c>
    </row>
    <row r="199" spans="2:7" ht="14.25">
      <c r="B199" s="8" t="s">
        <v>456</v>
      </c>
      <c r="C199" t="str">
        <f t="shared" si="3"/>
        <v>Sudbury</v>
      </c>
      <c r="D199" s="25">
        <v>139</v>
      </c>
      <c r="E199" s="25">
        <v>203193.092866201</v>
      </c>
      <c r="F199" s="25">
        <v>20</v>
      </c>
      <c r="G199" s="25">
        <v>5850.31816581251</v>
      </c>
    </row>
    <row r="200" spans="2:7" ht="14.25">
      <c r="B200" s="8" t="s">
        <v>309</v>
      </c>
      <c r="C200" t="str">
        <f t="shared" si="3"/>
        <v>Sunderland</v>
      </c>
      <c r="D200" s="25">
        <v>231</v>
      </c>
      <c r="E200" s="25">
        <v>305974.032465325</v>
      </c>
      <c r="F200" s="25">
        <v>41</v>
      </c>
      <c r="G200" s="25">
        <v>11625.8694520712</v>
      </c>
    </row>
    <row r="201" spans="2:7" ht="14.25">
      <c r="B201" s="8" t="s">
        <v>326</v>
      </c>
      <c r="C201" t="str">
        <f t="shared" si="3"/>
        <v>Sutton</v>
      </c>
      <c r="D201" s="25">
        <v>211</v>
      </c>
      <c r="E201" s="25">
        <v>119331.708828533</v>
      </c>
      <c r="F201" s="25">
        <v>102</v>
      </c>
      <c r="G201" s="25">
        <v>46633.4829025125</v>
      </c>
    </row>
    <row r="202" spans="2:7" ht="14.25">
      <c r="B202" s="8" t="s">
        <v>378</v>
      </c>
      <c r="C202" t="str">
        <f t="shared" si="3"/>
        <v>Swanton</v>
      </c>
      <c r="D202" s="25">
        <v>1381</v>
      </c>
      <c r="E202" s="25">
        <v>1385302.93647046</v>
      </c>
      <c r="F202" s="25">
        <v>259</v>
      </c>
      <c r="G202" s="25">
        <v>101234.96533948</v>
      </c>
    </row>
    <row r="203" spans="2:7" ht="14.25">
      <c r="B203" s="8" t="s">
        <v>405</v>
      </c>
      <c r="C203" t="str">
        <f t="shared" si="3"/>
        <v>Thetford</v>
      </c>
      <c r="D203" s="25">
        <v>599</v>
      </c>
      <c r="E203" s="25">
        <v>1111409.42044323</v>
      </c>
      <c r="F203" s="25">
        <v>238</v>
      </c>
      <c r="G203" s="25">
        <v>142530.826156273</v>
      </c>
    </row>
    <row r="204" spans="2:7" ht="14.25">
      <c r="B204" s="8" t="s">
        <v>457</v>
      </c>
      <c r="C204" t="str">
        <f t="shared" si="3"/>
        <v>Tinmouth</v>
      </c>
      <c r="D204" s="25">
        <v>137</v>
      </c>
      <c r="E204" s="25">
        <v>195306.653703032</v>
      </c>
      <c r="F204" s="25">
        <v>57</v>
      </c>
      <c r="G204" s="25">
        <v>31817.7605588436</v>
      </c>
    </row>
    <row r="205" spans="2:7" ht="14.25">
      <c r="B205" s="8" t="s">
        <v>406</v>
      </c>
      <c r="C205" t="str">
        <f t="shared" si="3"/>
        <v>Topsham</v>
      </c>
      <c r="D205" s="25">
        <v>284</v>
      </c>
      <c r="E205" s="25">
        <v>219273.952973128</v>
      </c>
      <c r="F205" s="25">
        <v>117</v>
      </c>
      <c r="G205" s="25">
        <v>48463.0827421904</v>
      </c>
    </row>
    <row r="206" spans="2:7" ht="14.25">
      <c r="B206" s="8" t="s">
        <v>497</v>
      </c>
      <c r="C206" t="str">
        <f t="shared" si="3"/>
        <v>Townshend</v>
      </c>
      <c r="D206" s="25">
        <v>272</v>
      </c>
      <c r="E206" s="25">
        <v>470176.100236017</v>
      </c>
      <c r="F206" s="25">
        <v>107</v>
      </c>
      <c r="G206" s="25">
        <v>47080.1661599231</v>
      </c>
    </row>
    <row r="207" spans="2:7" ht="14.25">
      <c r="B207" s="8" t="s">
        <v>430</v>
      </c>
      <c r="C207" t="str">
        <f t="shared" si="3"/>
        <v>Troy</v>
      </c>
      <c r="D207" s="25">
        <v>356</v>
      </c>
      <c r="E207" s="25">
        <v>283869.734694957</v>
      </c>
      <c r="F207" s="25">
        <v>127</v>
      </c>
      <c r="G207" s="25">
        <v>45346.7512137891</v>
      </c>
    </row>
    <row r="208" spans="2:7" ht="14.25">
      <c r="B208" s="8" t="s">
        <v>407</v>
      </c>
      <c r="C208" t="str">
        <f t="shared" si="3"/>
        <v>Tunbridge</v>
      </c>
      <c r="D208" s="25">
        <v>326</v>
      </c>
      <c r="E208" s="25">
        <v>420266.112419104</v>
      </c>
      <c r="F208" s="25">
        <v>132</v>
      </c>
      <c r="G208" s="25">
        <v>87764.6189727404</v>
      </c>
    </row>
    <row r="209" spans="2:7" ht="14.25">
      <c r="B209" s="8" t="s">
        <v>345</v>
      </c>
      <c r="C209" t="str">
        <f t="shared" si="3"/>
        <v>Underhill ID</v>
      </c>
      <c r="D209" s="25">
        <v>120</v>
      </c>
      <c r="E209" s="25">
        <v>182327.020798792</v>
      </c>
      <c r="F209" s="25">
        <v>22</v>
      </c>
      <c r="G209" s="25">
        <v>12010.7229705644</v>
      </c>
    </row>
    <row r="210" spans="2:7" ht="14.25">
      <c r="B210" s="8" t="s">
        <v>346</v>
      </c>
      <c r="C210" t="str">
        <f t="shared" si="3"/>
        <v>Underhill Town</v>
      </c>
      <c r="D210" s="25">
        <v>457</v>
      </c>
      <c r="E210" s="25">
        <v>768344.964533281</v>
      </c>
      <c r="F210" s="25">
        <v>97</v>
      </c>
      <c r="G210" s="25">
        <v>44222.9053918362</v>
      </c>
    </row>
    <row r="211" spans="2:7" ht="14.25">
      <c r="B211" s="8" t="s">
        <v>289</v>
      </c>
      <c r="C211" t="str">
        <f t="shared" si="3"/>
        <v>Vergennes</v>
      </c>
      <c r="D211" s="25">
        <v>483</v>
      </c>
      <c r="E211" s="25">
        <v>497654.494828527</v>
      </c>
      <c r="F211" s="25">
        <v>163</v>
      </c>
      <c r="G211" s="25">
        <v>78131.7623652959</v>
      </c>
    </row>
    <row r="212" spans="2:7" ht="14.25">
      <c r="B212" s="8" t="s">
        <v>498</v>
      </c>
      <c r="C212" t="str">
        <f t="shared" si="3"/>
        <v>Vernon</v>
      </c>
      <c r="D212" s="25">
        <v>320</v>
      </c>
      <c r="E212" s="25">
        <v>254685.02</v>
      </c>
      <c r="F212" s="25">
        <v>117</v>
      </c>
      <c r="G212" s="25">
        <v>41326.46</v>
      </c>
    </row>
    <row r="213" spans="2:7" ht="14.25">
      <c r="B213" s="8" t="s">
        <v>408</v>
      </c>
      <c r="C213" t="str">
        <f t="shared" si="3"/>
        <v>Vershire</v>
      </c>
      <c r="D213" s="25">
        <v>163</v>
      </c>
      <c r="E213" s="25">
        <v>198749.660751118</v>
      </c>
      <c r="F213" s="25">
        <v>92</v>
      </c>
      <c r="G213" s="25">
        <v>60355.1605910016</v>
      </c>
    </row>
    <row r="214" spans="2:11" ht="14.25">
      <c r="B214" s="8" t="s">
        <v>363</v>
      </c>
      <c r="C214" t="str">
        <f t="shared" si="3"/>
        <v>Victory</v>
      </c>
      <c r="D214" s="25">
        <v>29</v>
      </c>
      <c r="E214" s="25">
        <v>33553.6031601095</v>
      </c>
      <c r="F214" t="s">
        <v>532</v>
      </c>
      <c r="G214" t="s">
        <v>532</v>
      </c>
      <c r="J214" s="25">
        <v>4</v>
      </c>
      <c r="K214" s="25">
        <v>573.237980628013</v>
      </c>
    </row>
    <row r="215" spans="2:7" ht="14.25">
      <c r="B215" s="8" t="s">
        <v>477</v>
      </c>
      <c r="C215" t="str">
        <f t="shared" si="3"/>
        <v>Waitsfield</v>
      </c>
      <c r="D215" s="25">
        <v>348</v>
      </c>
      <c r="E215" s="25">
        <v>713176.234198219</v>
      </c>
      <c r="F215" s="25">
        <v>86</v>
      </c>
      <c r="G215" s="25">
        <v>39274.3389852642</v>
      </c>
    </row>
    <row r="216" spans="2:7" ht="14.25">
      <c r="B216" s="8" t="s">
        <v>327</v>
      </c>
      <c r="C216" t="str">
        <f t="shared" si="3"/>
        <v>Walden</v>
      </c>
      <c r="D216" s="25">
        <v>234</v>
      </c>
      <c r="E216" s="25">
        <v>237866.223880439</v>
      </c>
      <c r="F216" s="25">
        <v>81</v>
      </c>
      <c r="G216" s="25">
        <v>30568.9034582997</v>
      </c>
    </row>
    <row r="217" spans="2:7" ht="14.25">
      <c r="B217" s="8" t="s">
        <v>458</v>
      </c>
      <c r="C217" t="str">
        <f t="shared" si="3"/>
        <v>Wallingford</v>
      </c>
      <c r="D217" s="25">
        <v>465</v>
      </c>
      <c r="E217" s="25">
        <v>559813.373207259</v>
      </c>
      <c r="F217" s="25">
        <v>98</v>
      </c>
      <c r="G217" s="25">
        <v>27530.8535918283</v>
      </c>
    </row>
    <row r="218" spans="2:7" ht="14.25">
      <c r="B218" s="8" t="s">
        <v>290</v>
      </c>
      <c r="C218" t="str">
        <f t="shared" si="3"/>
        <v>Waltham</v>
      </c>
      <c r="D218" s="25">
        <v>93</v>
      </c>
      <c r="E218" s="25">
        <v>110492.286773717</v>
      </c>
      <c r="F218" s="25">
        <v>19</v>
      </c>
      <c r="G218" s="25">
        <v>6892.86601470232</v>
      </c>
    </row>
    <row r="219" spans="2:7" ht="14.25">
      <c r="B219" s="8" t="s">
        <v>499</v>
      </c>
      <c r="C219" t="str">
        <f t="shared" si="3"/>
        <v>Wardsboro</v>
      </c>
      <c r="D219" s="25">
        <v>209</v>
      </c>
      <c r="E219" s="25">
        <v>247020.891302693</v>
      </c>
      <c r="F219" s="25">
        <v>89</v>
      </c>
      <c r="G219" s="25">
        <v>32869.7198650122</v>
      </c>
    </row>
    <row r="220" spans="2:7" ht="14.25">
      <c r="B220" s="8" t="s">
        <v>478</v>
      </c>
      <c r="C220" t="str">
        <f t="shared" si="3"/>
        <v>Warren</v>
      </c>
      <c r="D220" s="25">
        <v>317</v>
      </c>
      <c r="E220" s="25">
        <v>674601.160735822</v>
      </c>
      <c r="F220" s="25">
        <v>114</v>
      </c>
      <c r="G220" s="25">
        <v>76929.9892756463</v>
      </c>
    </row>
    <row r="221" spans="2:7" ht="14.25">
      <c r="B221" s="8" t="s">
        <v>409</v>
      </c>
      <c r="C221" t="str">
        <f t="shared" si="3"/>
        <v>Washington</v>
      </c>
      <c r="D221" s="25">
        <v>268</v>
      </c>
      <c r="E221" s="25">
        <v>259220.654361701</v>
      </c>
      <c r="F221" s="25">
        <v>71</v>
      </c>
      <c r="G221" s="25">
        <v>25685.1650496769</v>
      </c>
    </row>
    <row r="222" spans="2:7" ht="14.25">
      <c r="B222" s="8" t="s">
        <v>479</v>
      </c>
      <c r="C222" t="str">
        <f t="shared" si="3"/>
        <v>Waterbury</v>
      </c>
      <c r="D222" s="25">
        <v>821</v>
      </c>
      <c r="E222" s="25">
        <v>1222259.31243617</v>
      </c>
      <c r="F222" s="25">
        <v>180</v>
      </c>
      <c r="G222" s="25">
        <v>73721.4696868897</v>
      </c>
    </row>
    <row r="223" spans="2:7" ht="14.25">
      <c r="B223" s="8" t="s">
        <v>328</v>
      </c>
      <c r="C223" t="str">
        <f t="shared" si="3"/>
        <v>Waterford</v>
      </c>
      <c r="D223" s="25">
        <v>325</v>
      </c>
      <c r="E223" s="25">
        <v>462645.252439019</v>
      </c>
      <c r="F223" s="25">
        <v>78</v>
      </c>
      <c r="G223" s="25">
        <v>21690.9189742971</v>
      </c>
    </row>
    <row r="224" spans="2:7" ht="14.25">
      <c r="B224" s="8" t="s">
        <v>393</v>
      </c>
      <c r="C224" t="str">
        <f t="shared" si="3"/>
        <v>Waterville</v>
      </c>
      <c r="D224" s="25">
        <v>159</v>
      </c>
      <c r="E224" s="25">
        <v>170161.865608253</v>
      </c>
      <c r="F224" s="25">
        <v>41</v>
      </c>
      <c r="G224" s="25">
        <v>12136.1610956907</v>
      </c>
    </row>
    <row r="225" spans="2:7" ht="14.25">
      <c r="B225" s="8" t="s">
        <v>523</v>
      </c>
      <c r="C225" t="str">
        <f t="shared" si="3"/>
        <v>Weathersfield</v>
      </c>
      <c r="D225" s="25">
        <v>704</v>
      </c>
      <c r="E225" s="25">
        <v>875353.547243589</v>
      </c>
      <c r="F225" s="25">
        <v>282</v>
      </c>
      <c r="G225" s="25">
        <v>123723.984188616</v>
      </c>
    </row>
    <row r="226" spans="2:7" ht="14.25">
      <c r="B226" s="8" t="s">
        <v>459</v>
      </c>
      <c r="C226" t="str">
        <f t="shared" si="3"/>
        <v>Wells</v>
      </c>
      <c r="D226" s="25">
        <v>248</v>
      </c>
      <c r="E226" s="25">
        <v>257577.145926914</v>
      </c>
      <c r="F226" s="25">
        <v>62</v>
      </c>
      <c r="G226" s="25">
        <v>19746.0041919232</v>
      </c>
    </row>
    <row r="227" spans="2:7" ht="14.25">
      <c r="B227" s="8" t="s">
        <v>410</v>
      </c>
      <c r="C227" t="str">
        <f t="shared" si="3"/>
        <v>Wells River</v>
      </c>
      <c r="D227" s="25">
        <v>64</v>
      </c>
      <c r="E227" s="25">
        <v>54738.5337917711</v>
      </c>
      <c r="F227" s="25">
        <v>38</v>
      </c>
      <c r="G227" s="25">
        <v>31969.2897185134</v>
      </c>
    </row>
    <row r="228" spans="2:7" ht="14.25">
      <c r="B228" s="8" t="s">
        <v>411</v>
      </c>
      <c r="C228" t="str">
        <f t="shared" si="3"/>
        <v>West Fairlee</v>
      </c>
      <c r="D228" s="25">
        <v>142</v>
      </c>
      <c r="E228" s="25">
        <v>196434.54777452</v>
      </c>
      <c r="F228" s="25">
        <v>67</v>
      </c>
      <c r="G228" s="25">
        <v>46816.5630447818</v>
      </c>
    </row>
    <row r="229" spans="2:7" ht="14.25">
      <c r="B229" s="8" t="s">
        <v>431</v>
      </c>
      <c r="C229" t="str">
        <f t="shared" si="3"/>
        <v>Westfield</v>
      </c>
      <c r="D229" s="25">
        <v>138</v>
      </c>
      <c r="E229" s="25">
        <v>142581.459844317</v>
      </c>
      <c r="F229" s="25">
        <v>58</v>
      </c>
      <c r="G229" s="25">
        <v>24865.4324857028</v>
      </c>
    </row>
    <row r="230" spans="2:7" ht="14.25">
      <c r="B230" s="8" t="s">
        <v>347</v>
      </c>
      <c r="C230" t="str">
        <f t="shared" si="3"/>
        <v>Westford</v>
      </c>
      <c r="D230" s="25">
        <v>412</v>
      </c>
      <c r="E230" s="25">
        <v>558896.404495135</v>
      </c>
      <c r="F230" s="25">
        <v>103</v>
      </c>
      <c r="G230" s="25">
        <v>63889.2432839011</v>
      </c>
    </row>
    <row r="231" spans="2:7" ht="14.25">
      <c r="B231" s="8" t="s">
        <v>460</v>
      </c>
      <c r="C231" t="str">
        <f t="shared" si="3"/>
        <v>West Haven</v>
      </c>
      <c r="D231" s="25">
        <v>61</v>
      </c>
      <c r="E231" s="25">
        <v>68066.0187334775</v>
      </c>
      <c r="F231" s="25">
        <v>21</v>
      </c>
      <c r="G231" s="25">
        <v>14216.8502101302</v>
      </c>
    </row>
    <row r="232" spans="2:7" ht="14.25">
      <c r="B232" s="8" t="s">
        <v>500</v>
      </c>
      <c r="C232" t="str">
        <f t="shared" si="3"/>
        <v>Westminster</v>
      </c>
      <c r="D232" s="25">
        <v>614</v>
      </c>
      <c r="E232" s="25">
        <v>657082.913152868</v>
      </c>
      <c r="F232" s="25">
        <v>284</v>
      </c>
      <c r="G232" s="25">
        <v>141675.150127547</v>
      </c>
    </row>
    <row r="233" spans="2:7" ht="14.25">
      <c r="B233" s="8" t="s">
        <v>432</v>
      </c>
      <c r="C233" t="str">
        <f t="shared" si="3"/>
        <v>Westmore</v>
      </c>
      <c r="D233" s="25">
        <v>114</v>
      </c>
      <c r="E233" s="25">
        <v>168062.393631167</v>
      </c>
      <c r="F233" s="25">
        <v>39</v>
      </c>
      <c r="G233" s="25">
        <v>13886.3911857438</v>
      </c>
    </row>
    <row r="234" spans="2:7" ht="14.25">
      <c r="B234" s="8" t="s">
        <v>525</v>
      </c>
      <c r="C234" t="str">
        <f t="shared" si="3"/>
        <v>Weston</v>
      </c>
      <c r="D234" s="25">
        <v>119</v>
      </c>
      <c r="E234" s="25">
        <v>216362.790180159</v>
      </c>
      <c r="F234" s="25">
        <v>40</v>
      </c>
      <c r="G234" s="25">
        <v>19817.0925056791</v>
      </c>
    </row>
    <row r="235" spans="2:7" ht="14.25">
      <c r="B235" s="8" t="s">
        <v>461</v>
      </c>
      <c r="C235" t="str">
        <f t="shared" si="3"/>
        <v>West Rutland</v>
      </c>
      <c r="D235" s="25">
        <v>460</v>
      </c>
      <c r="E235" s="25">
        <v>398145.786969223</v>
      </c>
      <c r="F235" s="25">
        <v>199</v>
      </c>
      <c r="G235" s="25">
        <v>82714.8781159686</v>
      </c>
    </row>
    <row r="236" spans="2:7" ht="14.25">
      <c r="B236" s="8" t="s">
        <v>524</v>
      </c>
      <c r="C236" t="str">
        <f t="shared" si="3"/>
        <v>West Windsor</v>
      </c>
      <c r="D236" s="25">
        <v>259</v>
      </c>
      <c r="E236" s="25">
        <v>528900.947351227</v>
      </c>
      <c r="F236" s="25">
        <v>84</v>
      </c>
      <c r="G236" s="25">
        <v>39933.2324910926</v>
      </c>
    </row>
    <row r="237" spans="2:7" ht="14.25">
      <c r="B237" s="8" t="s">
        <v>291</v>
      </c>
      <c r="C237" t="str">
        <f t="shared" si="3"/>
        <v>Weybridge</v>
      </c>
      <c r="D237" s="25">
        <v>161</v>
      </c>
      <c r="E237" s="25">
        <v>339087.324473343</v>
      </c>
      <c r="F237" s="25">
        <v>44</v>
      </c>
      <c r="G237" s="25">
        <v>20090.339498167</v>
      </c>
    </row>
    <row r="238" spans="2:7" ht="14.25">
      <c r="B238" s="8" t="s">
        <v>329</v>
      </c>
      <c r="C238" t="str">
        <f t="shared" si="3"/>
        <v>Wheelock</v>
      </c>
      <c r="D238" s="25">
        <v>188</v>
      </c>
      <c r="E238" s="25">
        <v>153958.726333427</v>
      </c>
      <c r="F238" s="25">
        <v>98</v>
      </c>
      <c r="G238" s="25">
        <v>59447.8674480248</v>
      </c>
    </row>
    <row r="239" spans="2:7" ht="14.25">
      <c r="B239" s="8" t="s">
        <v>292</v>
      </c>
      <c r="C239" t="str">
        <f t="shared" si="3"/>
        <v>Whiting</v>
      </c>
      <c r="D239" s="25">
        <v>84</v>
      </c>
      <c r="E239" s="25">
        <v>87899.5277860833</v>
      </c>
      <c r="F239" s="25">
        <v>17</v>
      </c>
      <c r="G239" s="25">
        <v>4188.09860263823</v>
      </c>
    </row>
    <row r="240" spans="2:7" ht="14.25">
      <c r="B240" s="8" t="s">
        <v>501</v>
      </c>
      <c r="C240" t="str">
        <f t="shared" si="3"/>
        <v>Whitingham</v>
      </c>
      <c r="D240" s="25">
        <v>313</v>
      </c>
      <c r="E240" s="25">
        <v>512377.634457194</v>
      </c>
      <c r="F240" s="25">
        <v>159</v>
      </c>
      <c r="G240" s="25">
        <v>106382.850787139</v>
      </c>
    </row>
    <row r="241" spans="2:7" ht="14.25">
      <c r="B241" s="8" t="s">
        <v>412</v>
      </c>
      <c r="C241" t="str">
        <f t="shared" si="3"/>
        <v>Williamstown</v>
      </c>
      <c r="D241" s="25">
        <v>710</v>
      </c>
      <c r="E241" s="25">
        <v>580787.079457723</v>
      </c>
      <c r="F241" s="25">
        <v>133</v>
      </c>
      <c r="G241" s="25">
        <v>42362.0294251205</v>
      </c>
    </row>
    <row r="242" spans="2:7" ht="14.25">
      <c r="B242" s="8" t="s">
        <v>348</v>
      </c>
      <c r="C242" t="str">
        <f t="shared" si="3"/>
        <v>Williston</v>
      </c>
      <c r="D242" s="25">
        <v>1567</v>
      </c>
      <c r="E242" s="25">
        <v>2761893.08124808</v>
      </c>
      <c r="F242" s="25">
        <v>117</v>
      </c>
      <c r="G242" s="25">
        <v>34250.977172966</v>
      </c>
    </row>
    <row r="243" spans="2:7" ht="14.25">
      <c r="B243" s="8" t="s">
        <v>502</v>
      </c>
      <c r="C243" t="str">
        <f t="shared" si="3"/>
        <v>Wilmington</v>
      </c>
      <c r="D243" s="25">
        <v>375</v>
      </c>
      <c r="E243" s="25">
        <v>637811.433040382</v>
      </c>
      <c r="F243" s="25">
        <v>180</v>
      </c>
      <c r="G243" s="25">
        <v>87071.9135894846</v>
      </c>
    </row>
    <row r="244" spans="2:7" ht="14.25">
      <c r="B244" s="8" t="s">
        <v>503</v>
      </c>
      <c r="C244" t="str">
        <f t="shared" si="3"/>
        <v>Windham</v>
      </c>
      <c r="D244" s="25">
        <v>112</v>
      </c>
      <c r="E244" s="25">
        <v>199233.653241253</v>
      </c>
      <c r="F244" s="25">
        <v>58</v>
      </c>
      <c r="G244" s="25">
        <v>34171.5784564019</v>
      </c>
    </row>
    <row r="245" spans="2:7" ht="14.25">
      <c r="B245" s="8" t="s">
        <v>526</v>
      </c>
      <c r="C245" t="str">
        <f t="shared" si="3"/>
        <v>Windsor</v>
      </c>
      <c r="D245" s="25">
        <v>599</v>
      </c>
      <c r="E245" s="25">
        <v>577189.735056721</v>
      </c>
      <c r="F245" s="25">
        <v>284</v>
      </c>
      <c r="G245" s="25">
        <v>320286.102198035</v>
      </c>
    </row>
    <row r="246" spans="2:7" ht="14.25">
      <c r="B246" s="8" t="s">
        <v>310</v>
      </c>
      <c r="C246" t="str">
        <f t="shared" si="3"/>
        <v>Winhall</v>
      </c>
      <c r="D246" s="25">
        <v>157</v>
      </c>
      <c r="E246" s="25">
        <v>382649.625627976</v>
      </c>
      <c r="F246" s="25">
        <v>47</v>
      </c>
      <c r="G246" s="25">
        <v>18889.3560677838</v>
      </c>
    </row>
    <row r="247" spans="2:7" ht="14.25">
      <c r="B247" s="8" t="s">
        <v>349</v>
      </c>
      <c r="C247" t="str">
        <f t="shared" si="3"/>
        <v>Winooski</v>
      </c>
      <c r="D247" s="25">
        <v>872</v>
      </c>
      <c r="E247" s="25">
        <v>1033085.86885715</v>
      </c>
      <c r="F247" s="25">
        <v>335</v>
      </c>
      <c r="G247" s="25">
        <v>364546.472112939</v>
      </c>
    </row>
    <row r="248" spans="2:7" ht="14.25">
      <c r="B248" s="8" t="s">
        <v>394</v>
      </c>
      <c r="C248" t="str">
        <f t="shared" si="3"/>
        <v>Wolcott</v>
      </c>
      <c r="D248" s="25">
        <v>401</v>
      </c>
      <c r="E248" s="25">
        <v>444139.557167817</v>
      </c>
      <c r="F248" s="25">
        <v>172</v>
      </c>
      <c r="G248" s="25">
        <v>81853.0852198408</v>
      </c>
    </row>
    <row r="249" spans="2:7" ht="14.25">
      <c r="B249" s="8" t="s">
        <v>480</v>
      </c>
      <c r="C249" t="str">
        <f t="shared" si="3"/>
        <v>Woodbury</v>
      </c>
      <c r="D249" s="25">
        <v>212</v>
      </c>
      <c r="E249" s="25">
        <v>265443.757493458</v>
      </c>
      <c r="F249" s="25">
        <v>64</v>
      </c>
      <c r="G249" s="25">
        <v>20646.9324625873</v>
      </c>
    </row>
    <row r="250" spans="2:11" ht="14.25">
      <c r="B250" s="8" t="s">
        <v>311</v>
      </c>
      <c r="C250" t="str">
        <f t="shared" si="3"/>
        <v>Woodford</v>
      </c>
      <c r="D250" s="25">
        <v>84</v>
      </c>
      <c r="E250" s="25">
        <v>71623.7389459729</v>
      </c>
      <c r="F250" t="s">
        <v>532</v>
      </c>
      <c r="G250" t="s">
        <v>532</v>
      </c>
      <c r="J250" s="25">
        <v>9</v>
      </c>
      <c r="K250" s="25">
        <v>1510.81477614164</v>
      </c>
    </row>
    <row r="251" spans="2:7" ht="14.25">
      <c r="B251" s="8" t="s">
        <v>527</v>
      </c>
      <c r="C251" t="str">
        <f t="shared" si="3"/>
        <v>Woodstock</v>
      </c>
      <c r="D251" s="25">
        <v>530</v>
      </c>
      <c r="E251" s="25">
        <v>1397494.12373215</v>
      </c>
      <c r="F251" s="25">
        <v>190</v>
      </c>
      <c r="G251" s="25">
        <v>129188.193686986</v>
      </c>
    </row>
    <row r="252" spans="2:7" ht="14.25">
      <c r="B252" s="8" t="s">
        <v>481</v>
      </c>
      <c r="C252" t="str">
        <f t="shared" si="3"/>
        <v>Worcester</v>
      </c>
      <c r="D252" s="25">
        <v>203</v>
      </c>
      <c r="E252" s="25">
        <v>245284.375687997</v>
      </c>
      <c r="F252" s="25">
        <v>68</v>
      </c>
      <c r="G252" s="25">
        <v>30915.3738386274</v>
      </c>
    </row>
    <row r="253" spans="2:11" ht="14.25">
      <c r="B253" s="8" t="s">
        <v>547</v>
      </c>
      <c r="C253" t="str">
        <f t="shared" si="3"/>
        <v>Buel's Gore             </v>
      </c>
      <c r="D253" t="s">
        <v>532</v>
      </c>
      <c r="E253" t="s">
        <v>532</v>
      </c>
      <c r="F253" t="s">
        <v>532</v>
      </c>
      <c r="G253" t="s">
        <v>532</v>
      </c>
      <c r="H253" s="25">
        <v>4</v>
      </c>
      <c r="I253" s="25">
        <v>4209.92810037614</v>
      </c>
      <c r="J253" s="25">
        <v>2</v>
      </c>
      <c r="K253" s="25">
        <v>1611.27397530317</v>
      </c>
    </row>
    <row r="254" spans="2:7" ht="14.25">
      <c r="B254" s="8" t="s">
        <v>339</v>
      </c>
      <c r="C254" t="str">
        <f t="shared" si="3"/>
        <v>Jericho ID</v>
      </c>
      <c r="D254" s="25">
        <v>193</v>
      </c>
      <c r="E254" s="25">
        <v>312793.674128053</v>
      </c>
      <c r="F254" s="25">
        <v>37</v>
      </c>
      <c r="G254" s="25">
        <v>17903.937098074</v>
      </c>
    </row>
    <row r="255" spans="2:7" ht="14.25">
      <c r="B255" s="8" t="s">
        <v>306</v>
      </c>
      <c r="C255" t="str">
        <f t="shared" si="3"/>
        <v>Shaftbury ID</v>
      </c>
      <c r="D255" s="25">
        <v>149</v>
      </c>
      <c r="E255" s="25">
        <v>186708.69</v>
      </c>
      <c r="F255" s="25">
        <v>27</v>
      </c>
      <c r="G255" s="25">
        <v>7235.5525</v>
      </c>
    </row>
    <row r="256" spans="2:11" ht="14.25">
      <c r="B256" s="8" t="s">
        <v>548</v>
      </c>
      <c r="C256" t="str">
        <f t="shared" si="3"/>
        <v>Averill                 </v>
      </c>
      <c r="D256" t="s">
        <v>532</v>
      </c>
      <c r="E256" t="s">
        <v>532</v>
      </c>
      <c r="F256" t="s">
        <v>532</v>
      </c>
      <c r="G256" t="s">
        <v>532</v>
      </c>
      <c r="H256" s="25">
        <v>8</v>
      </c>
      <c r="I256" s="25">
        <v>8830.40216692211</v>
      </c>
      <c r="J256" s="25">
        <v>1</v>
      </c>
      <c r="K256" s="25">
        <v>170.185996339321</v>
      </c>
    </row>
    <row r="257" spans="2:9" ht="14.25">
      <c r="B257" s="8" t="s">
        <v>536</v>
      </c>
      <c r="C257" t="str">
        <f t="shared" si="3"/>
        <v>Ferdinand</v>
      </c>
      <c r="D257" t="s">
        <v>532</v>
      </c>
      <c r="E257" t="s">
        <v>532</v>
      </c>
      <c r="F257" s="26">
        <v>0</v>
      </c>
      <c r="G257" s="26">
        <v>0</v>
      </c>
      <c r="H257" s="26">
        <v>8</v>
      </c>
      <c r="I257" s="26">
        <v>3347.07615102292</v>
      </c>
    </row>
    <row r="258" spans="2:11" ht="14.25">
      <c r="B258" s="8" t="s">
        <v>550</v>
      </c>
      <c r="C258" t="str">
        <f>VLOOKUP(B258,Towns2,2,FALSE)</f>
        <v>Glastenbury             </v>
      </c>
      <c r="D258" s="27" t="s">
        <v>532</v>
      </c>
      <c r="E258" s="27" t="s">
        <v>532</v>
      </c>
      <c r="F258" s="27" t="s">
        <v>532</v>
      </c>
      <c r="G258" s="27" t="s">
        <v>532</v>
      </c>
      <c r="H258" s="29">
        <v>1</v>
      </c>
      <c r="I258" s="29">
        <v>3499.16600033998</v>
      </c>
      <c r="J258" s="29">
        <v>1</v>
      </c>
      <c r="K258" s="29">
        <v>426.833999660015</v>
      </c>
    </row>
    <row r="259" spans="2:11" ht="14.25">
      <c r="B259" s="8" t="s">
        <v>552</v>
      </c>
      <c r="C259" t="str">
        <f>VLOOKUP(B259,Towns2,2,FALSE)</f>
        <v>Somerset                </v>
      </c>
      <c r="D259" t="s">
        <v>532</v>
      </c>
      <c r="E259" t="s">
        <v>532</v>
      </c>
      <c r="F259" s="28">
        <v>0</v>
      </c>
      <c r="G259" s="28">
        <v>0</v>
      </c>
      <c r="H259" s="28">
        <v>1</v>
      </c>
      <c r="I259" s="28">
        <v>36</v>
      </c>
      <c r="J259" s="16"/>
      <c r="K259" s="16"/>
    </row>
    <row r="260" spans="2:9" ht="14.25">
      <c r="B260" s="8" t="s">
        <v>554</v>
      </c>
      <c r="C260" t="str">
        <f>VLOOKUP(B260,Towns2,2,FALSE)</f>
        <v>Warren's Gore           </v>
      </c>
      <c r="D260" s="15" t="s">
        <v>532</v>
      </c>
      <c r="E260" s="15" t="s">
        <v>532</v>
      </c>
      <c r="F260" s="9">
        <v>0</v>
      </c>
      <c r="G260" s="9">
        <v>0</v>
      </c>
      <c r="H260" s="14">
        <v>2</v>
      </c>
      <c r="I260" s="29">
        <v>1581.8180545497</v>
      </c>
    </row>
    <row r="262" spans="3:7" ht="12.75">
      <c r="C262" t="s">
        <v>535</v>
      </c>
      <c r="D262">
        <f>SUM(D2:D260)+SUM(H2:H260)</f>
        <v>112226</v>
      </c>
      <c r="E262">
        <f>SUM(E2:E260)+SUM(I2:I260)</f>
        <v>145667878.58077386</v>
      </c>
      <c r="F262">
        <f>SUM(F2:F260)+SUM(J2:J260)</f>
        <v>35513</v>
      </c>
      <c r="G262">
        <f>SUM(G2:G260)+SUM(K2:K260)</f>
        <v>21443240.905881118</v>
      </c>
    </row>
    <row r="266" spans="1:3" ht="12.75">
      <c r="A266" s="5" t="s">
        <v>584</v>
      </c>
      <c r="B266" s="5"/>
      <c r="C266" s="5"/>
    </row>
    <row r="267" ht="12.75">
      <c r="A267" t="s">
        <v>589</v>
      </c>
    </row>
    <row r="268" ht="12.75">
      <c r="A268" t="s">
        <v>585</v>
      </c>
    </row>
  </sheetData>
  <sheetProtection/>
  <autoFilter ref="B1:K260">
    <sortState ref="B2:K268">
      <sortCondition sortBy="value" ref="B2:B268"/>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2001 Prebate and Rebate Summary</dc:title>
  <dc:subject/>
  <dc:creator>Bill Smith</dc:creator>
  <cp:keywords/>
  <dc:description>for inclusion in PVR 2002 EEGL study annual report</dc:description>
  <cp:lastModifiedBy>G Smith</cp:lastModifiedBy>
  <cp:lastPrinted>2015-01-05T22:43:37Z</cp:lastPrinted>
  <dcterms:created xsi:type="dcterms:W3CDTF">2002-01-11T17:01:04Z</dcterms:created>
  <dcterms:modified xsi:type="dcterms:W3CDTF">2015-01-15T18:16:47Z</dcterms:modified>
  <cp:category/>
  <cp:version/>
  <cp:contentType/>
  <cp:contentStatus/>
</cp:coreProperties>
</file>