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<sst xmlns="http://schemas.openxmlformats.org/spreadsheetml/2006/main" count="299" uniqueCount="262">
  <si>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</si>
  <si>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</si>
  <si>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</si>
  <si>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</si>
  <si>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</si>
  <si>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</si>
  <si>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</si>
  <si>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</si>
  <si>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</si>
  <si>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</si>
  <si>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</si>
  <si>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</si>
  <si>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</si>
  <si>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</si>
  <si>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</si>
  <si>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</si>
  <si>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</si>
  <si>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</si>
  <si>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</si>
  <si>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</si>
  <si>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</si>
  <si>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</si>
  <si>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</si>
  <si>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</si>
  <si>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</si>
  <si>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</si>
  <si>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</si>
  <si>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</si>
  <si>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</si>
  <si>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</si>
  <si>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</si>
  <si>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</si>
  <si>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</si>
  <si>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</si>
  <si>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</si>
  <si>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</si>
  <si>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</si>
  <si>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</si>
  <si>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</si>
  <si>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</si>
  <si>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</si>
  <si>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</si>
  <si>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</si>
  <si>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</si>
  <si>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</si>
  <si>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</si>
  <si>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</si>
  <si>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</si>
  <si>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</si>
  <si>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</si>
  <si>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</si>
  <si>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</si>
  <si>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</si>
  <si>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</si>
  <si>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</si>
  <si>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</si>
  <si>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</si>
  <si>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</si>
  <si>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</si>
  <si>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</si>
  <si>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</si>
  <si>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</si>
  <si>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</si>
  <si>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</si>
  <si>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</si>
  <si>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</si>
  <si>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</si>
  <si>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ADDISON</t>
  </si>
  <si>
    <t>ALBANY</t>
  </si>
  <si>
    <t>ALBURGH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</si>
  <si>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</si>
  <si>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</si>
  <si>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</si>
  <si>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</si>
  <si>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</si>
  <si>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</si>
  <si>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</si>
  <si>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</si>
  <si>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</si>
  <si>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</si>
  <si>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</si>
  <si>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</si>
  <si>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</si>
  <si>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</si>
  <si>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</si>
  <si>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</si>
  <si>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</si>
  <si>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</si>
  <si>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</si>
  <si>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</si>
  <si>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</si>
  <si>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BURKE</t>
  </si>
  <si>
    <t>BURLINGTON</t>
  </si>
  <si>
    <t>CABOT</t>
  </si>
  <si>
    <t>CALAIS</t>
  </si>
  <si>
    <t>CAMBRIDGE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</si>
  <si>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</si>
  <si>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</si>
  <si>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</si>
  <si>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</si>
  <si>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</si>
  <si>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</si>
  <si>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</si>
  <si>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</si>
  <si>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</si>
  <si>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</si>
  <si>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</si>
  <si>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</si>
  <si>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</si>
  <si>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</si>
  <si>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</si>
  <si>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</si>
  <si>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</si>
  <si>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</si>
  <si>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</si>
  <si>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</si>
  <si>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</si>
  <si>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</si>
  <si>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</si>
  <si>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</si>
  <si>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</si>
  <si>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</si>
  <si>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</si>
  <si>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</si>
  <si>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</si>
  <si>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</si>
  <si>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</si>
  <si>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</si>
  <si>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</si>
  <si>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</si>
  <si>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</si>
  <si>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GRANVILLE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</si>
  <si>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</si>
  <si>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</si>
  <si>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</si>
  <si>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</si>
  <si>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</si>
  <si>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</si>
  <si>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</si>
  <si>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</si>
  <si>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</si>
  <si>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</si>
  <si>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</si>
  <si>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</si>
  <si>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</si>
  <si>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ISLE LA MOTTE</t>
  </si>
  <si>
    <t>JAMAICA</t>
  </si>
  <si>
    <t>JAY</t>
  </si>
  <si>
    <t>JERICHO</t>
  </si>
  <si>
    <t>JOHNSON</t>
  </si>
  <si>
    <t>KILLINGTON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</si>
  <si>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</si>
  <si>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</si>
  <si>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</si>
  <si>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</si>
  <si>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</si>
  <si>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</si>
  <si>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</si>
  <si>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</si>
  <si>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</si>
  <si>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</si>
  <si>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</si>
  <si>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</si>
  <si>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</si>
  <si>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</si>
  <si>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</si>
  <si>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</si>
  <si>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</si>
  <si>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</si>
  <si>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</si>
  <si>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</si>
  <si>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</si>
  <si>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</si>
  <si>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</si>
  <si>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</si>
  <si>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</si>
  <si>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</si>
  <si>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</si>
  <si>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</si>
  <si>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</si>
  <si>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</si>
  <si>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</si>
  <si>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PERU</t>
  </si>
  <si>
    <t>PITTSFIELD</t>
  </si>
  <si>
    <t>PITTSFORD</t>
  </si>
  <si>
    <t>PLAINFIELD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</si>
  <si>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</si>
  <si>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</si>
  <si>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</si>
  <si>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</si>
  <si>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</si>
  <si>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</si>
  <si>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</si>
  <si>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</si>
  <si>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</si>
  <si>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</si>
  <si>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ROCHESTER</t>
  </si>
  <si>
    <t>ROCKINGHAM</t>
  </si>
  <si>
    <t>ROYALTON</t>
  </si>
  <si>
    <t>RUPERT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</si>
  <si>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</si>
  <si>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</si>
  <si>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</si>
  <si>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</si>
  <si>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</si>
  <si>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</si>
  <si>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</si>
  <si>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</si>
  <si>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</si>
  <si>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</si>
  <si>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</si>
  <si>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</si>
  <si>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</si>
  <si>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</si>
  <si>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</si>
  <si>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GEORGE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</si>
  <si>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</si>
  <si>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</si>
  <si>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</si>
  <si>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</si>
  <si>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</si>
  <si>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</si>
  <si>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</si>
  <si>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SUTTON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</si>
  <si>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</si>
  <si>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</si>
  <si>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</si>
  <si>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</si>
  <si>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</si>
  <si>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</si>
  <si>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</si>
  <si>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</si>
  <si>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</si>
  <si>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</si>
  <si>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</si>
  <si>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</si>
  <si>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WASHINGTON</t>
  </si>
  <si>
    <t>WATERBURY</t>
  </si>
  <si>
    <t>WATERFORD</t>
  </si>
  <si>
    <t>WEATHERSFIELD</t>
  </si>
  <si>
    <t>WELLS</t>
  </si>
  <si>
    <t>WEST FAIRLEE</t>
  </si>
  <si>
    <t>WEST HAVEN</t>
  </si>
  <si>
    <t>WEST RUTLAND</t>
  </si>
  <si>
    <t>WEST WINDSOR</t>
  </si>
  <si>
    <t>WESTFIELD</t>
  </si>
  <si>
    <t>WESTFORD</t>
  </si>
  <si>
    <t>WESTMINSTER</t>
  </si>
  <si>
    <t>WESTON</t>
  </si>
  <si>
    <t>WEYBRIDGE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</si>
  <si>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</si>
  <si>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</si>
  <si>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</si>
  <si>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</si>
  <si>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</si>
  <si>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</si>
  <si>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</si>
  <si>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</si>
  <si>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</si>
  <si>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WOODBURY</t>
  </si>
  <si>
    <t>WOODSTOCK</t>
  </si>
  <si>
    <t>WORCESTER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</si>
</sst>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14" fontId="40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3" fillId="0" borderId="11" xfId="0" applyNumberFormat="1" applyFont="1" applyBorder="1" applyAlignment="1">
      <alignment horizontal="center" vertical="center"/>
    </xf>
    <xf numFmtId="44" fontId="43" fillId="0" borderId="12" xfId="0" applyNumberFormat="1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3" fillId="0" borderId="0" xfId="0" applyNumberFormat="1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3" fontId="0" fillId="0" borderId="0" xfId="0" applyNumberFormat="1" applyFont="1" applyAlignment="1">
      <alignment horizontal="center"/>
    </xf>
    <xf numFmtId="3" fontId="6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0" xfId="0" applyNumberFormat="1" applyFont="1" applyBorder="1" applyAlignment="1">
      <alignment horizontal="center" vertical="center"/>
    </xf>
    <xf numFmtId="44" fontId="43" fillId="0" borderId="10" xfId="0" applyNumberFormat="1" applyFont="1" applyBorder="1" applyAlignment="1">
      <alignment horizontal="center" vertical="center"/>
    </xf>
    <xf numFmtId="44" fontId="42" fillId="0" borderId="11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4" fontId="43" fillId="0" borderId="28" xfId="0" applyNumberFormat="1" applyFont="1" applyBorder="1" applyAlignment="1">
      <alignment horizontal="center" vertical="center"/>
    </xf>
    <xf numFmtId="44" fontId="43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10">
      <selection activeCell="E24" sqref="E2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70" t="s">
        <v>0</v>
      </c>
      <c r="E3" s="70"/>
      <c r="F3" s="70"/>
      <c r="G3" s="70"/>
      <c r="H3" s="4"/>
    </row>
    <row r="4" spans="4:8" ht="36">
      <c r="D4" s="70" t="s">
        <v>27</v>
      </c>
      <c r="E4" s="70"/>
      <c r="F4" s="70"/>
      <c r="G4" s="70"/>
      <c r="H4" s="4"/>
    </row>
    <row r="5" spans="4:18" ht="36">
      <c r="D5" s="70" t="s">
        <v>1</v>
      </c>
      <c r="E5" s="70"/>
      <c r="F5" s="70"/>
      <c r="G5" s="70"/>
      <c r="H5" s="4"/>
      <c r="O5" s="1" t="s">
        <v>22</v>
      </c>
      <c r="R5" s="1" t="s">
        <v>14</v>
      </c>
    </row>
    <row r="6" spans="5:18" ht="15">
      <c r="E6" s="69"/>
      <c r="F6" s="69"/>
      <c r="G6" s="69"/>
      <c r="H6" s="69"/>
      <c r="O6" s="1" t="s">
        <v>23</v>
      </c>
      <c r="R6" s="1" t="s">
        <v>21</v>
      </c>
    </row>
    <row r="7" spans="4:15" ht="33.75">
      <c r="D7" s="3" t="s">
        <v>2</v>
      </c>
      <c r="E7" s="5">
        <v>42186</v>
      </c>
      <c r="F7" s="3" t="s">
        <v>3</v>
      </c>
      <c r="G7" s="5">
        <v>42277</v>
      </c>
      <c r="O7" s="1" t="s">
        <v>24</v>
      </c>
    </row>
    <row r="8" ht="15">
      <c r="O8" s="1" t="s">
        <v>25</v>
      </c>
    </row>
    <row r="12" spans="3:8" s="32" customFormat="1" ht="18.75">
      <c r="C12" s="71" t="s">
        <v>44</v>
      </c>
      <c r="D12" s="71"/>
      <c r="E12" s="71"/>
      <c r="F12" s="71"/>
      <c r="G12" s="71"/>
      <c r="H12" s="71"/>
    </row>
    <row r="14" spans="3:8" ht="18.75">
      <c r="C14" s="68" t="s">
        <v>4</v>
      </c>
      <c r="D14" s="68"/>
      <c r="E14" s="68"/>
      <c r="F14" s="68"/>
      <c r="G14" s="68"/>
      <c r="H14" s="68"/>
    </row>
    <row r="15" spans="2:8" ht="16.5" customHeight="1">
      <c r="B15" s="2" t="s">
        <v>5</v>
      </c>
      <c r="C15" s="67" t="s">
        <v>45</v>
      </c>
      <c r="D15" s="67"/>
      <c r="E15" s="67"/>
      <c r="F15" s="67"/>
      <c r="G15" s="67"/>
      <c r="H15" s="67"/>
    </row>
    <row r="16" spans="2:8" ht="16.5" customHeight="1">
      <c r="B16" s="2" t="s">
        <v>6</v>
      </c>
      <c r="C16" s="67" t="s">
        <v>46</v>
      </c>
      <c r="D16" s="67"/>
      <c r="E16" s="67"/>
      <c r="F16" s="67"/>
      <c r="G16" s="67"/>
      <c r="H16" s="67"/>
    </row>
    <row r="17" spans="2:3" s="30" customFormat="1" ht="16.5" customHeight="1">
      <c r="B17" s="31" t="s">
        <v>7</v>
      </c>
      <c r="C17" s="30" t="s">
        <v>47</v>
      </c>
    </row>
    <row r="18" spans="2:3" s="30" customFormat="1" ht="16.5" customHeight="1">
      <c r="B18" s="31" t="s">
        <v>8</v>
      </c>
      <c r="C18" s="30" t="s">
        <v>48</v>
      </c>
    </row>
    <row r="19" spans="2:3" s="30" customFormat="1" ht="16.5" customHeight="1">
      <c r="B19" s="31" t="s">
        <v>9</v>
      </c>
      <c r="C19" s="30" t="s">
        <v>29</v>
      </c>
    </row>
    <row r="20" spans="2:8" ht="16.5" customHeight="1">
      <c r="B20" s="2" t="s">
        <v>28</v>
      </c>
      <c r="C20" s="67" t="s">
        <v>49</v>
      </c>
      <c r="D20" s="67"/>
      <c r="E20" s="67"/>
      <c r="F20" s="67"/>
      <c r="G20" s="67"/>
      <c r="H20" s="67"/>
    </row>
    <row r="21" spans="2:8" ht="16.5" customHeight="1">
      <c r="B21" s="2" t="s">
        <v>30</v>
      </c>
      <c r="C21" s="67" t="s">
        <v>50</v>
      </c>
      <c r="D21" s="67"/>
      <c r="E21" s="67"/>
      <c r="F21" s="67"/>
      <c r="G21" s="67"/>
      <c r="H21" s="67"/>
    </row>
    <row r="22" spans="2:8" ht="16.5" customHeight="1">
      <c r="B22" s="2" t="s">
        <v>31</v>
      </c>
      <c r="C22" s="67" t="s">
        <v>51</v>
      </c>
      <c r="D22" s="67"/>
      <c r="E22" s="67"/>
      <c r="F22" s="67"/>
      <c r="G22" s="67"/>
      <c r="H22" s="67"/>
    </row>
    <row r="23" ht="16.5" customHeight="1">
      <c r="B23" s="2"/>
    </row>
    <row r="24" spans="2:5" ht="16.5" customHeight="1">
      <c r="B24" s="2"/>
      <c r="D24" s="29" t="s">
        <v>26</v>
      </c>
      <c r="E24" s="6" t="s">
        <v>23</v>
      </c>
    </row>
    <row r="25" ht="11.25" customHeight="1">
      <c r="B25" s="2"/>
    </row>
    <row r="26" ht="18.75">
      <c r="E26" s="6" t="s">
        <v>21</v>
      </c>
    </row>
  </sheetData>
  <sheetProtection/>
  <mergeCells count="11"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  <mergeCell ref="E6:H6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R8" sqref="R8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2" t="s">
        <v>0</v>
      </c>
      <c r="C2" s="72"/>
      <c r="D2" s="72"/>
      <c r="E2" s="79" t="s">
        <v>27</v>
      </c>
      <c r="F2" s="79"/>
      <c r="G2" s="79" t="str">
        <f>Cover!E24</f>
        <v>Quarterly Report</v>
      </c>
      <c r="H2" s="79"/>
      <c r="I2" s="79" t="str">
        <f>Cover!E26</f>
        <v>180 Day Processing</v>
      </c>
      <c r="J2" s="79"/>
      <c r="K2" s="79"/>
    </row>
    <row r="3" spans="2:11" ht="23.25" customHeight="1" thickTop="1">
      <c r="B3" s="73" t="s">
        <v>10</v>
      </c>
      <c r="C3" s="77" t="s">
        <v>16</v>
      </c>
      <c r="D3" s="77"/>
      <c r="E3" s="78"/>
      <c r="F3" s="77" t="s">
        <v>17</v>
      </c>
      <c r="G3" s="77"/>
      <c r="H3" s="78"/>
      <c r="I3" s="76" t="s">
        <v>13</v>
      </c>
      <c r="J3" s="76"/>
      <c r="K3" s="76"/>
    </row>
    <row r="4" spans="2:11" ht="23.25" customHeight="1">
      <c r="B4" s="74"/>
      <c r="C4" s="77" t="str">
        <f>TEXT(Cover!E7,"mm/dd/yyyy")&amp;" - "&amp;TEXT(Cover!G7,"mm/dd/yyyy")</f>
        <v>07/01/2015 - 09/30/2015</v>
      </c>
      <c r="D4" s="77"/>
      <c r="E4" s="78"/>
      <c r="F4" s="77" t="str">
        <f>TEXT(DATE(YEAR(Cover!E7)-1,MONTH(Cover!E7),DAY(Cover!E7)),"mm/dd/yyyy")&amp;" - "&amp;TEXT(DATE(YEAR(Cover!G7)-1,MONTH(Cover!G7),DAY(Cover!G7)),"mm/dd/yyyy")</f>
        <v>07/01/2014 - 09/30/2014</v>
      </c>
      <c r="G4" s="77"/>
      <c r="H4" s="78"/>
      <c r="I4" s="76"/>
      <c r="J4" s="76"/>
      <c r="K4" s="76"/>
    </row>
    <row r="5" spans="2:11" ht="23.25" customHeight="1" thickBot="1">
      <c r="B5" s="75"/>
      <c r="C5" s="12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6" t="s">
        <v>32</v>
      </c>
      <c r="J5" s="12" t="s">
        <v>33</v>
      </c>
      <c r="K5" s="12" t="s">
        <v>34</v>
      </c>
    </row>
    <row r="6" spans="2:11" ht="15.75" thickTop="1">
      <c r="B6" s="19" t="s">
        <v>20</v>
      </c>
      <c r="C6" s="45">
        <f aca="true" t="shared" si="0" ref="C6:H6">SUM(C7:C51)</f>
        <v>6832522410.169999</v>
      </c>
      <c r="D6" s="46">
        <f t="shared" si="0"/>
        <v>1486367556.15</v>
      </c>
      <c r="E6" s="47">
        <f t="shared" si="0"/>
        <v>73615975.98</v>
      </c>
      <c r="F6" s="45">
        <f t="shared" si="0"/>
        <v>7339635313.6</v>
      </c>
      <c r="G6" s="46">
        <f t="shared" si="0"/>
        <v>1438799499.03</v>
      </c>
      <c r="H6" s="47">
        <f t="shared" si="0"/>
        <v>85657858.34</v>
      </c>
      <c r="I6" s="20">
        <f>_xlfn.IFERROR((C6-F6)/F6,"")</f>
        <v>-0.06909238426197345</v>
      </c>
      <c r="J6" s="20">
        <f>_xlfn.IFERROR((D6-G6)/G6,"")</f>
        <v>0.03306093528116268</v>
      </c>
      <c r="K6" s="20">
        <f>_xlfn.IFERROR((E6-H6)/H6,"")</f>
        <v>-0.14058117484332144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234042771.11</v>
      </c>
      <c r="D7" s="53">
        <f>IF('County Data'!E2&gt;9,'County Data'!D2,"*")</f>
        <v>49337581.4</v>
      </c>
      <c r="E7" s="54">
        <f>IF('County Data'!G2&gt;9,'County Data'!F2,"*")</f>
        <v>2270576.83</v>
      </c>
      <c r="F7" s="53">
        <f>IF('County Data'!I2&gt;9,'County Data'!H2,"*")</f>
        <v>235292521.95</v>
      </c>
      <c r="G7" s="53">
        <f>IF('County Data'!K2&gt;9,'County Data'!J2,"*")</f>
        <v>46402731.23</v>
      </c>
      <c r="H7" s="54">
        <f>IF('County Data'!M2&gt;9,'County Data'!L2,"*")</f>
        <v>2607310</v>
      </c>
      <c r="I7" s="22">
        <f aca="true" t="shared" si="1" ref="I7:I50">_xlfn.IFERROR((C7-F7)/F7,"")</f>
        <v>-0.0053114770909104695</v>
      </c>
      <c r="J7" s="22">
        <f aca="true" t="shared" si="2" ref="J7:J50">_xlfn.IFERROR((D7-G7)/G7,"")</f>
        <v>0.06324735833873893</v>
      </c>
      <c r="K7" s="22">
        <f aca="true" t="shared" si="3" ref="K7:K50">_xlfn.IFERROR((E7-H7)/H7,"")</f>
        <v>-0.12914964848828867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277353436.8</v>
      </c>
      <c r="D8" s="53">
        <f>IF('County Data'!E3&gt;9,'County Data'!D3,"*")</f>
        <v>72500563.92</v>
      </c>
      <c r="E8" s="54">
        <f>IF('County Data'!G3&gt;9,'County Data'!F3,"*")</f>
        <v>2418883.83</v>
      </c>
      <c r="F8" s="53">
        <f>IF('County Data'!I3&gt;9,'County Data'!H3,"*")</f>
        <v>271459448.69</v>
      </c>
      <c r="G8" s="53">
        <f>IF('County Data'!K3&gt;9,'County Data'!J3,"*")</f>
        <v>69115255.14</v>
      </c>
      <c r="H8" s="54">
        <f>IF('County Data'!M3&gt;9,'County Data'!L3,"*")</f>
        <v>2753105.17</v>
      </c>
      <c r="I8" s="22">
        <f t="shared" si="1"/>
        <v>0.021712223090568507</v>
      </c>
      <c r="J8" s="22">
        <f t="shared" si="2"/>
        <v>0.04898063058788849</v>
      </c>
      <c r="K8" s="22">
        <f t="shared" si="3"/>
        <v>-0.12139795589428931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146016367.66</v>
      </c>
      <c r="D9" s="49">
        <f>IF('County Data'!E4&gt;9,'County Data'!D4,"*")</f>
        <v>39427836.38</v>
      </c>
      <c r="E9" s="50">
        <f>IF('County Data'!G4&gt;9,'County Data'!F4,"*")</f>
        <v>1393267.83</v>
      </c>
      <c r="F9" s="51">
        <f>IF('County Data'!I4&gt;9,'County Data'!H4,"*")</f>
        <v>157020246.03</v>
      </c>
      <c r="G9" s="49">
        <f>IF('County Data'!K4&gt;9,'County Data'!J4,"*")</f>
        <v>41759341.88</v>
      </c>
      <c r="H9" s="50">
        <f>IF('County Data'!M4&gt;9,'County Data'!L4,"*")</f>
        <v>1329354</v>
      </c>
      <c r="I9" s="9">
        <f t="shared" si="1"/>
        <v>-0.07007936013485563</v>
      </c>
      <c r="J9" s="9">
        <f t="shared" si="2"/>
        <v>-0.055831950290304716</v>
      </c>
      <c r="K9" s="9">
        <f t="shared" si="3"/>
        <v>0.04807886386921774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1930042528.36</v>
      </c>
      <c r="D10" s="53">
        <f>IF('County Data'!E5&gt;9,'County Data'!D5,"*")</f>
        <v>428934018.68</v>
      </c>
      <c r="E10" s="54">
        <f>IF('County Data'!G5&gt;9,'County Data'!F5,"*")</f>
        <v>21472825</v>
      </c>
      <c r="F10" s="53">
        <f>IF('County Data'!I5&gt;9,'County Data'!H5,"*")</f>
        <v>2273565008.9</v>
      </c>
      <c r="G10" s="53">
        <f>IF('County Data'!K5&gt;9,'County Data'!J5,"*")</f>
        <v>424156797.11</v>
      </c>
      <c r="H10" s="54">
        <f>IF('County Data'!M5&gt;9,'County Data'!L5,"*")</f>
        <v>25013053.83</v>
      </c>
      <c r="I10" s="22">
        <f t="shared" si="1"/>
        <v>-0.1510941975247076</v>
      </c>
      <c r="J10" s="22">
        <f t="shared" si="2"/>
        <v>0.011262866945784385</v>
      </c>
      <c r="K10" s="22">
        <f t="shared" si="3"/>
        <v>-0.14153525011623894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4933205.07</v>
      </c>
      <c r="D11" s="49">
        <f>IF('County Data'!E6&gt;9,'County Data'!D6,"*")</f>
        <v>2078180.4</v>
      </c>
      <c r="E11" s="50">
        <f>IF('County Data'!G6&gt;9,'County Data'!F6,"*")</f>
        <v>15244.83</v>
      </c>
      <c r="F11" s="51">
        <f>IF('County Data'!I6&gt;9,'County Data'!H6,"*")</f>
        <v>5134755.28</v>
      </c>
      <c r="G11" s="49">
        <f>IF('County Data'!K6&gt;9,'County Data'!J6,"*")</f>
        <v>1736047.54</v>
      </c>
      <c r="H11" s="50">
        <f>IF('County Data'!M6&gt;9,'County Data'!L6,"*")</f>
        <v>72691</v>
      </c>
      <c r="I11" s="9">
        <f t="shared" si="1"/>
        <v>-0.03925215497319669</v>
      </c>
      <c r="J11" s="9">
        <f t="shared" si="2"/>
        <v>0.19707574367462302</v>
      </c>
      <c r="K11" s="9">
        <f t="shared" si="3"/>
        <v>-0.7902789891458365</v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357155351.57</v>
      </c>
      <c r="D12" s="53">
        <f>IF('County Data'!E7&gt;9,'County Data'!D7,"*")</f>
        <v>63475455.72</v>
      </c>
      <c r="E12" s="54">
        <f>IF('County Data'!G7&gt;9,'County Data'!F7,"*")</f>
        <v>1887378.5</v>
      </c>
      <c r="F12" s="53">
        <f>IF('County Data'!I7&gt;9,'County Data'!H7,"*")</f>
        <v>437622368.08</v>
      </c>
      <c r="G12" s="53">
        <f>IF('County Data'!K7&gt;9,'County Data'!J7,"*")</f>
        <v>61261569.01</v>
      </c>
      <c r="H12" s="54">
        <f>IF('County Data'!M7&gt;9,'County Data'!L7,"*")</f>
        <v>1919727</v>
      </c>
      <c r="I12" s="22">
        <f t="shared" si="1"/>
        <v>-0.18387318011882367</v>
      </c>
      <c r="J12" s="22">
        <f t="shared" si="2"/>
        <v>0.03613826328278694</v>
      </c>
      <c r="K12" s="22">
        <f t="shared" si="3"/>
        <v>-0.01685057302418521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14953952.12</v>
      </c>
      <c r="D13" s="49">
        <f>IF('County Data'!E8&gt;9,'County Data'!D8,"*")</f>
        <v>5047836.15</v>
      </c>
      <c r="E13" s="50">
        <f>IF('County Data'!G8&gt;9,'County Data'!F8,"*")</f>
        <v>14996.67</v>
      </c>
      <c r="F13" s="51">
        <f>IF('County Data'!I8&gt;9,'County Data'!H8,"*")</f>
        <v>16813537.79</v>
      </c>
      <c r="G13" s="49">
        <f>IF('County Data'!K8&gt;9,'County Data'!J8,"*")</f>
        <v>4808575.42</v>
      </c>
      <c r="H13" s="50">
        <f>IF('County Data'!M8&gt;9,'County Data'!L8,"*")</f>
        <v>37150</v>
      </c>
      <c r="I13" s="9">
        <f t="shared" si="1"/>
        <v>-0.11060049902799189</v>
      </c>
      <c r="J13" s="9">
        <f t="shared" si="2"/>
        <v>0.0497570920911126</v>
      </c>
      <c r="K13" s="9">
        <f t="shared" si="3"/>
        <v>-0.596321130551817</v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172282737.3</v>
      </c>
      <c r="D14" s="53">
        <f>IF('County Data'!E9&gt;9,'County Data'!D9,"*")</f>
        <v>51502883.2</v>
      </c>
      <c r="E14" s="54">
        <f>IF('County Data'!G9&gt;9,'County Data'!F9,"*")</f>
        <v>3208975.17</v>
      </c>
      <c r="F14" s="53">
        <f>IF('County Data'!I9&gt;9,'County Data'!H9,"*")</f>
        <v>174816969.12</v>
      </c>
      <c r="G14" s="53">
        <f>IF('County Data'!K9&gt;9,'County Data'!J9,"*")</f>
        <v>48383906.02</v>
      </c>
      <c r="H14" s="54">
        <f>IF('County Data'!M9&gt;9,'County Data'!L9,"*")</f>
        <v>4744330</v>
      </c>
      <c r="I14" s="22">
        <f t="shared" si="1"/>
        <v>-0.014496486426671855</v>
      </c>
      <c r="J14" s="22">
        <f t="shared" si="2"/>
        <v>0.06446311256289927</v>
      </c>
      <c r="K14" s="22">
        <f t="shared" si="3"/>
        <v>-0.32361889455413095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109698327.42</v>
      </c>
      <c r="D15" s="59">
        <f>IF('County Data'!E10&gt;9,'County Data'!D10,"*")</f>
        <v>21322789.28</v>
      </c>
      <c r="E15" s="58">
        <f>IF('County Data'!G10&gt;9,'County Data'!F10,"*")</f>
        <v>1588293.83</v>
      </c>
      <c r="F15" s="59">
        <f>IF('County Data'!I10&gt;9,'County Data'!H10,"*")</f>
        <v>128974143.94</v>
      </c>
      <c r="G15" s="59">
        <f>IF('County Data'!K10&gt;9,'County Data'!J10,"*")</f>
        <v>20532669.87</v>
      </c>
      <c r="H15" s="58">
        <f>IF('County Data'!M10&gt;9,'County Data'!L10,"*")</f>
        <v>709905</v>
      </c>
      <c r="I15" s="23">
        <f t="shared" si="1"/>
        <v>-0.14945489019076016</v>
      </c>
      <c r="J15" s="23">
        <f t="shared" si="2"/>
        <v>0.038481084778674235</v>
      </c>
      <c r="K15" s="23">
        <f t="shared" si="3"/>
        <v>1.23733292482797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194391235.91</v>
      </c>
      <c r="D16" s="53">
        <f>IF('County Data'!E11&gt;9,'County Data'!D11,"*")</f>
        <v>43037040.65</v>
      </c>
      <c r="E16" s="54">
        <f>IF('County Data'!G11&gt;9,'County Data'!F11,"*")</f>
        <v>1346823.67</v>
      </c>
      <c r="F16" s="53">
        <f>IF('County Data'!I11&gt;9,'County Data'!H11,"*")</f>
        <v>205141443.65</v>
      </c>
      <c r="G16" s="53">
        <f>IF('County Data'!K11&gt;9,'County Data'!J11,"*")</f>
        <v>38014130.95</v>
      </c>
      <c r="H16" s="54">
        <f>IF('County Data'!M11&gt;9,'County Data'!L11,"*")</f>
        <v>2411843.67</v>
      </c>
      <c r="I16" s="22">
        <f t="shared" si="1"/>
        <v>-0.05240388070165562</v>
      </c>
      <c r="J16" s="22">
        <f t="shared" si="2"/>
        <v>0.13213269840645916</v>
      </c>
      <c r="K16" s="22">
        <f t="shared" si="3"/>
        <v>-0.4415792006950434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1874850751.33</v>
      </c>
      <c r="D17" s="49">
        <f>IF('County Data'!E12&gt;9,'County Data'!D12,"*")</f>
        <v>364612039.06</v>
      </c>
      <c r="E17" s="50">
        <f>IF('County Data'!G12&gt;9,'County Data'!F12,"*")</f>
        <v>18293300.33</v>
      </c>
      <c r="F17" s="51">
        <f>IF('County Data'!I12&gt;9,'County Data'!H12,"*")</f>
        <v>1814712061.15</v>
      </c>
      <c r="G17" s="49">
        <f>IF('County Data'!K12&gt;9,'County Data'!J12,"*")</f>
        <v>354250746.81</v>
      </c>
      <c r="H17" s="50">
        <f>IF('County Data'!M12&gt;9,'County Data'!L12,"*")</f>
        <v>22011650.67</v>
      </c>
      <c r="I17" s="9">
        <f t="shared" si="1"/>
        <v>0.033139521948120726</v>
      </c>
      <c r="J17" s="9">
        <f t="shared" si="2"/>
        <v>0.02924846974439043</v>
      </c>
      <c r="K17" s="9">
        <f t="shared" si="3"/>
        <v>-0.16892646515909854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356613361.6</v>
      </c>
      <c r="D18" s="53">
        <f>IF('County Data'!E13&gt;9,'County Data'!D13,"*")</f>
        <v>111193322.21</v>
      </c>
      <c r="E18" s="54">
        <f>IF('County Data'!G13&gt;9,'County Data'!F13,"*")</f>
        <v>5122645.33</v>
      </c>
      <c r="F18" s="53">
        <f>IF('County Data'!I13&gt;9,'County Data'!H13,"*")</f>
        <v>371888883.43</v>
      </c>
      <c r="G18" s="53">
        <f>IF('County Data'!K13&gt;9,'County Data'!J13,"*")</f>
        <v>106670101.74</v>
      </c>
      <c r="H18" s="54">
        <f>IF('County Data'!M13&gt;9,'County Data'!L13,"*")</f>
        <v>6529330.5</v>
      </c>
      <c r="I18" s="22">
        <f t="shared" si="1"/>
        <v>-0.0410754999964264</v>
      </c>
      <c r="J18" s="22">
        <f t="shared" si="2"/>
        <v>0.04240382634137721</v>
      </c>
      <c r="K18" s="22">
        <f t="shared" si="3"/>
        <v>-0.21544095064570554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633960027.07</v>
      </c>
      <c r="D19" s="49">
        <f>IF('County Data'!E14&gt;9,'County Data'!D14,"*")</f>
        <v>107088954.23</v>
      </c>
      <c r="E19" s="50">
        <f>IF('County Data'!G14&gt;9,'County Data'!F14,"*")</f>
        <v>5406254</v>
      </c>
      <c r="F19" s="51">
        <f>IF('County Data'!I14&gt;9,'County Data'!H14,"*")</f>
        <v>661364783.51</v>
      </c>
      <c r="G19" s="49">
        <f>IF('County Data'!K14&gt;9,'County Data'!J14,"*")</f>
        <v>100775771.67</v>
      </c>
      <c r="H19" s="50">
        <f>IF('County Data'!M14&gt;9,'County Data'!L14,"*")</f>
        <v>5399940</v>
      </c>
      <c r="I19" s="9">
        <f t="shared" si="1"/>
        <v>-0.041436673260038456</v>
      </c>
      <c r="J19" s="9">
        <f t="shared" si="2"/>
        <v>0.06264583694454981</v>
      </c>
      <c r="K19" s="9">
        <f t="shared" si="3"/>
        <v>0.0011692722511731611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270677373.78</v>
      </c>
      <c r="D20" s="53">
        <f>IF('County Data'!E15&gt;9,'County Data'!D15,"*")</f>
        <v>57188053.95</v>
      </c>
      <c r="E20" s="54">
        <f>IF('County Data'!G15&gt;9,'County Data'!F15,"*")</f>
        <v>4078806.83</v>
      </c>
      <c r="F20" s="53">
        <f>IF('County Data'!I15&gt;9,'County Data'!H15,"*")</f>
        <v>322998843.44</v>
      </c>
      <c r="G20" s="53">
        <f>IF('County Data'!K15&gt;9,'County Data'!J15,"*")</f>
        <v>54821339.58</v>
      </c>
      <c r="H20" s="54">
        <f>IF('County Data'!M15&gt;9,'County Data'!L15,"*")</f>
        <v>4894591</v>
      </c>
      <c r="I20" s="22">
        <f t="shared" si="1"/>
        <v>-0.16198655420176208</v>
      </c>
      <c r="J20" s="22">
        <f t="shared" si="2"/>
        <v>0.04317140712233586</v>
      </c>
      <c r="K20" s="22">
        <f t="shared" si="3"/>
        <v>-0.16667054918378266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255550983.07</v>
      </c>
      <c r="D21" s="49">
        <f>IF('County Data'!E16&gt;9,'County Data'!D16,"*")</f>
        <v>69621000.92</v>
      </c>
      <c r="E21" s="50">
        <f>IF('County Data'!G16&gt;9,'County Data'!F16,"*")</f>
        <v>5097703.33</v>
      </c>
      <c r="F21" s="51">
        <f>IF('County Data'!I16&gt;9,'County Data'!H16,"*")</f>
        <v>262830298.64</v>
      </c>
      <c r="G21" s="49">
        <f>IF('County Data'!K16&gt;9,'County Data'!J16,"*")</f>
        <v>66110515.06</v>
      </c>
      <c r="H21" s="50">
        <f>IF('County Data'!M16&gt;9,'County Data'!L16,"*")</f>
        <v>5223876.5</v>
      </c>
      <c r="I21" s="9">
        <f t="shared" si="1"/>
        <v>-0.027695876798323426</v>
      </c>
      <c r="J21" s="9">
        <f t="shared" si="2"/>
        <v>0.05310026486428041</v>
      </c>
      <c r="K21" s="9">
        <f t="shared" si="3"/>
        <v>-0.024153168628699383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1"/>
      </c>
      <c r="J22" s="22">
        <f t="shared" si="2"/>
      </c>
      <c r="K22" s="22">
        <f t="shared" si="3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1"/>
      </c>
      <c r="J23" s="9">
        <f t="shared" si="2"/>
      </c>
      <c r="K23" s="9">
        <f t="shared" si="3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1"/>
      </c>
      <c r="J24" s="22">
        <f t="shared" si="2"/>
      </c>
      <c r="K24" s="22">
        <f t="shared" si="3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1"/>
      </c>
      <c r="J25" s="9">
        <f t="shared" si="2"/>
      </c>
      <c r="K25" s="9">
        <f t="shared" si="3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1"/>
      </c>
      <c r="J26" s="22">
        <f t="shared" si="2"/>
      </c>
      <c r="K26" s="22">
        <f t="shared" si="3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1"/>
      </c>
      <c r="J27" s="9">
        <f t="shared" si="2"/>
      </c>
      <c r="K27" s="9">
        <f t="shared" si="3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1"/>
      </c>
      <c r="J28" s="22">
        <f t="shared" si="2"/>
      </c>
      <c r="K28" s="22">
        <f t="shared" si="3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1"/>
      </c>
      <c r="J29" s="9">
        <f t="shared" si="2"/>
      </c>
      <c r="K29" s="9">
        <f t="shared" si="3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1"/>
      </c>
      <c r="J30" s="22">
        <f t="shared" si="2"/>
      </c>
      <c r="K30" s="22">
        <f t="shared" si="3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1"/>
      </c>
      <c r="J31" s="9">
        <f t="shared" si="2"/>
      </c>
      <c r="K31" s="9">
        <f t="shared" si="3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1"/>
      </c>
      <c r="J32" s="22">
        <f t="shared" si="2"/>
      </c>
      <c r="K32" s="22">
        <f t="shared" si="3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1"/>
      </c>
      <c r="J33" s="9">
        <f t="shared" si="2"/>
      </c>
      <c r="K33" s="9">
        <f t="shared" si="3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1"/>
      </c>
      <c r="J34" s="22">
        <f t="shared" si="2"/>
      </c>
      <c r="K34" s="22">
        <f t="shared" si="3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1"/>
      </c>
      <c r="J35" s="9">
        <f t="shared" si="2"/>
      </c>
      <c r="K35" s="9">
        <f t="shared" si="3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1"/>
      </c>
      <c r="J36" s="22">
        <f t="shared" si="2"/>
      </c>
      <c r="K36" s="22">
        <f t="shared" si="3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1"/>
      </c>
      <c r="J37" s="9">
        <f t="shared" si="2"/>
      </c>
      <c r="K37" s="9">
        <f t="shared" si="3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1"/>
      </c>
      <c r="J38" s="22">
        <f t="shared" si="2"/>
      </c>
      <c r="K38" s="22">
        <f t="shared" si="3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1"/>
      </c>
      <c r="J39" s="9">
        <f t="shared" si="2"/>
      </c>
      <c r="K39" s="9">
        <f t="shared" si="3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1"/>
      </c>
      <c r="J40" s="22">
        <f t="shared" si="2"/>
      </c>
      <c r="K40" s="22">
        <f t="shared" si="3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1"/>
      </c>
      <c r="J41" s="9">
        <f t="shared" si="2"/>
      </c>
      <c r="K41" s="9">
        <f t="shared" si="3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1"/>
      </c>
      <c r="J42" s="22">
        <f t="shared" si="2"/>
      </c>
      <c r="K42" s="22">
        <f t="shared" si="3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1"/>
      </c>
      <c r="J43" s="9">
        <f t="shared" si="2"/>
      </c>
      <c r="K43" s="9">
        <f t="shared" si="3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1"/>
      </c>
      <c r="J44" s="22">
        <f t="shared" si="2"/>
      </c>
      <c r="K44" s="22">
        <f t="shared" si="3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1"/>
      </c>
      <c r="J45" s="9">
        <f t="shared" si="2"/>
      </c>
      <c r="K45" s="9">
        <f t="shared" si="3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1"/>
      </c>
      <c r="J46" s="22">
        <f t="shared" si="2"/>
      </c>
      <c r="K46" s="22">
        <f t="shared" si="3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1"/>
      </c>
      <c r="J47" s="9">
        <f t="shared" si="2"/>
      </c>
      <c r="K47" s="9">
        <f t="shared" si="3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1"/>
      </c>
      <c r="J48" s="22">
        <f t="shared" si="2"/>
      </c>
      <c r="K48" s="22">
        <f t="shared" si="3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1"/>
      </c>
      <c r="J49" s="9">
        <f t="shared" si="2"/>
      </c>
      <c r="K49" s="9">
        <f t="shared" si="3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1"/>
      </c>
      <c r="J50" s="22">
        <f t="shared" si="2"/>
      </c>
      <c r="K50" s="22">
        <f t="shared" si="3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4" ref="I51:I114">_xlfn.IFERROR((C51-F51)/F51,"")</f>
      </c>
      <c r="J51" s="22">
        <f aca="true" t="shared" si="5" ref="J51:J114">_xlfn.IFERROR((D51-G51)/G51,"")</f>
      </c>
      <c r="K51" s="22">
        <f aca="true" t="shared" si="6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4"/>
      </c>
      <c r="J52" s="22">
        <f t="shared" si="5"/>
      </c>
      <c r="K52" s="22">
        <f t="shared" si="6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4"/>
      </c>
      <c r="J53" s="22">
        <f t="shared" si="5"/>
      </c>
      <c r="K53" s="22">
        <f t="shared" si="6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4"/>
      </c>
      <c r="J54" s="22">
        <f t="shared" si="5"/>
      </c>
      <c r="K54" s="22">
        <f t="shared" si="6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4"/>
      </c>
      <c r="J55" s="22">
        <f t="shared" si="5"/>
      </c>
      <c r="K55" s="22">
        <f t="shared" si="6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4"/>
      </c>
      <c r="J56" s="22">
        <f t="shared" si="5"/>
      </c>
      <c r="K56" s="22">
        <f t="shared" si="6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4"/>
      </c>
      <c r="J57" s="22">
        <f t="shared" si="5"/>
      </c>
      <c r="K57" s="22">
        <f t="shared" si="6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4"/>
      </c>
      <c r="J58" s="22">
        <f t="shared" si="5"/>
      </c>
      <c r="K58" s="22">
        <f t="shared" si="6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4"/>
      </c>
      <c r="J59" s="22">
        <f t="shared" si="5"/>
      </c>
      <c r="K59" s="22">
        <f t="shared" si="6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4"/>
      </c>
      <c r="J60" s="22">
        <f t="shared" si="5"/>
      </c>
      <c r="K60" s="22">
        <f t="shared" si="6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4"/>
      </c>
      <c r="J61" s="22">
        <f t="shared" si="5"/>
      </c>
      <c r="K61" s="22">
        <f t="shared" si="6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4"/>
      </c>
      <c r="J62" s="22">
        <f t="shared" si="5"/>
      </c>
      <c r="K62" s="22">
        <f t="shared" si="6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4"/>
      </c>
      <c r="J63" s="22">
        <f t="shared" si="5"/>
      </c>
      <c r="K63" s="22">
        <f t="shared" si="6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4"/>
      </c>
      <c r="J64" s="22">
        <f t="shared" si="5"/>
      </c>
      <c r="K64" s="22">
        <f t="shared" si="6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4"/>
      </c>
      <c r="J65" s="22">
        <f t="shared" si="5"/>
      </c>
      <c r="K65" s="22">
        <f t="shared" si="6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4"/>
      </c>
      <c r="J66" s="22">
        <f t="shared" si="5"/>
      </c>
      <c r="K66" s="22">
        <f t="shared" si="6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4"/>
      </c>
      <c r="J67" s="22">
        <f t="shared" si="5"/>
      </c>
      <c r="K67" s="22">
        <f t="shared" si="6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4"/>
      </c>
      <c r="J68" s="22">
        <f t="shared" si="5"/>
      </c>
      <c r="K68" s="22">
        <f t="shared" si="6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4"/>
      </c>
      <c r="J69" s="22">
        <f t="shared" si="5"/>
      </c>
      <c r="K69" s="22">
        <f t="shared" si="6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4"/>
      </c>
      <c r="J70" s="22">
        <f t="shared" si="5"/>
      </c>
      <c r="K70" s="22">
        <f t="shared" si="6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4"/>
      </c>
      <c r="J71" s="22">
        <f t="shared" si="5"/>
      </c>
      <c r="K71" s="22">
        <f t="shared" si="6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4"/>
      </c>
      <c r="J72" s="22">
        <f t="shared" si="5"/>
      </c>
      <c r="K72" s="22">
        <f t="shared" si="6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4"/>
      </c>
      <c r="J73" s="22">
        <f t="shared" si="5"/>
      </c>
      <c r="K73" s="22">
        <f t="shared" si="6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4"/>
      </c>
      <c r="J74" s="22">
        <f t="shared" si="5"/>
      </c>
      <c r="K74" s="22">
        <f t="shared" si="6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4"/>
      </c>
      <c r="J75" s="22">
        <f t="shared" si="5"/>
      </c>
      <c r="K75" s="22">
        <f t="shared" si="6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4"/>
      </c>
      <c r="J76" s="22">
        <f t="shared" si="5"/>
      </c>
      <c r="K76" s="22">
        <f t="shared" si="6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4"/>
      </c>
      <c r="J77" s="22">
        <f t="shared" si="5"/>
      </c>
      <c r="K77" s="22">
        <f t="shared" si="6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4"/>
      </c>
      <c r="J78" s="22">
        <f t="shared" si="5"/>
      </c>
      <c r="K78" s="22">
        <f t="shared" si="6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4"/>
      </c>
      <c r="J79" s="22">
        <f t="shared" si="5"/>
      </c>
      <c r="K79" s="22">
        <f t="shared" si="6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4"/>
      </c>
      <c r="J80" s="22">
        <f t="shared" si="5"/>
      </c>
      <c r="K80" s="22">
        <f t="shared" si="6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4"/>
      </c>
      <c r="J81" s="22">
        <f t="shared" si="5"/>
      </c>
      <c r="K81" s="22">
        <f t="shared" si="6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4"/>
      </c>
      <c r="J82" s="22">
        <f t="shared" si="5"/>
      </c>
      <c r="K82" s="22">
        <f t="shared" si="6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4"/>
      </c>
      <c r="J83" s="22">
        <f t="shared" si="5"/>
      </c>
      <c r="K83" s="22">
        <f t="shared" si="6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4"/>
      </c>
      <c r="J84" s="22">
        <f t="shared" si="5"/>
      </c>
      <c r="K84" s="22">
        <f t="shared" si="6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4"/>
      </c>
      <c r="J85" s="22">
        <f t="shared" si="5"/>
      </c>
      <c r="K85" s="22">
        <f t="shared" si="6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4"/>
      </c>
      <c r="J86" s="22">
        <f t="shared" si="5"/>
      </c>
      <c r="K86" s="22">
        <f t="shared" si="6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4"/>
      </c>
      <c r="J87" s="22">
        <f t="shared" si="5"/>
      </c>
      <c r="K87" s="22">
        <f t="shared" si="6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4"/>
      </c>
      <c r="J88" s="22">
        <f t="shared" si="5"/>
      </c>
      <c r="K88" s="22">
        <f t="shared" si="6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4"/>
      </c>
      <c r="J89" s="22">
        <f t="shared" si="5"/>
      </c>
      <c r="K89" s="22">
        <f t="shared" si="6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4"/>
      </c>
      <c r="J90" s="22">
        <f t="shared" si="5"/>
      </c>
      <c r="K90" s="22">
        <f t="shared" si="6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4"/>
      </c>
      <c r="J91" s="22">
        <f t="shared" si="5"/>
      </c>
      <c r="K91" s="22">
        <f t="shared" si="6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4"/>
      </c>
      <c r="J92" s="22">
        <f t="shared" si="5"/>
      </c>
      <c r="K92" s="22">
        <f t="shared" si="6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4"/>
      </c>
      <c r="J93" s="22">
        <f t="shared" si="5"/>
      </c>
      <c r="K93" s="22">
        <f t="shared" si="6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4"/>
      </c>
      <c r="J94" s="22">
        <f t="shared" si="5"/>
      </c>
      <c r="K94" s="22">
        <f t="shared" si="6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4"/>
      </c>
      <c r="J95" s="22">
        <f t="shared" si="5"/>
      </c>
      <c r="K95" s="22">
        <f t="shared" si="6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4"/>
      </c>
      <c r="J96" s="22">
        <f t="shared" si="5"/>
      </c>
      <c r="K96" s="22">
        <f t="shared" si="6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4"/>
      </c>
      <c r="J97" s="22">
        <f t="shared" si="5"/>
      </c>
      <c r="K97" s="22">
        <f t="shared" si="6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4"/>
      </c>
      <c r="J98" s="22">
        <f t="shared" si="5"/>
      </c>
      <c r="K98" s="22">
        <f t="shared" si="6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4"/>
      </c>
      <c r="J99" s="22">
        <f t="shared" si="5"/>
      </c>
      <c r="K99" s="22">
        <f t="shared" si="6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4"/>
      </c>
      <c r="J100" s="22">
        <f t="shared" si="5"/>
      </c>
      <c r="K100" s="22">
        <f t="shared" si="6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4"/>
      </c>
      <c r="J101" s="22">
        <f t="shared" si="5"/>
      </c>
      <c r="K101" s="22">
        <f t="shared" si="6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4"/>
      </c>
      <c r="J102" s="22">
        <f t="shared" si="5"/>
      </c>
      <c r="K102" s="22">
        <f t="shared" si="6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4"/>
      </c>
      <c r="J103" s="22">
        <f t="shared" si="5"/>
      </c>
      <c r="K103" s="22">
        <f t="shared" si="6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4"/>
      </c>
      <c r="J104" s="22">
        <f t="shared" si="5"/>
      </c>
      <c r="K104" s="22">
        <f t="shared" si="6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4"/>
      </c>
      <c r="J105" s="22">
        <f t="shared" si="5"/>
      </c>
      <c r="K105" s="22">
        <f t="shared" si="6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4"/>
      </c>
      <c r="J106" s="22">
        <f t="shared" si="5"/>
      </c>
      <c r="K106" s="22">
        <f t="shared" si="6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4"/>
      </c>
      <c r="J107" s="22">
        <f t="shared" si="5"/>
      </c>
      <c r="K107" s="22">
        <f t="shared" si="6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4"/>
      </c>
      <c r="J108" s="22">
        <f t="shared" si="5"/>
      </c>
      <c r="K108" s="22">
        <f t="shared" si="6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4"/>
      </c>
      <c r="J109" s="22">
        <f t="shared" si="5"/>
      </c>
      <c r="K109" s="22">
        <f t="shared" si="6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4"/>
      </c>
      <c r="J110" s="22">
        <f t="shared" si="5"/>
      </c>
      <c r="K110" s="22">
        <f t="shared" si="6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4"/>
      </c>
      <c r="J111" s="22">
        <f t="shared" si="5"/>
      </c>
      <c r="K111" s="22">
        <f t="shared" si="6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4"/>
      </c>
      <c r="J112" s="22">
        <f t="shared" si="5"/>
      </c>
      <c r="K112" s="22">
        <f t="shared" si="6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4"/>
      </c>
      <c r="J113" s="22">
        <f t="shared" si="5"/>
      </c>
      <c r="K113" s="22">
        <f t="shared" si="6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4"/>
      </c>
      <c r="J114" s="22">
        <f t="shared" si="5"/>
      </c>
      <c r="K114" s="22">
        <f t="shared" si="6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7" ref="I115:I178">_xlfn.IFERROR((C115-F115)/F115,"")</f>
      </c>
      <c r="J115" s="22">
        <f aca="true" t="shared" si="8" ref="J115:J178">_xlfn.IFERROR((D115-G115)/G115,"")</f>
      </c>
      <c r="K115" s="22">
        <f aca="true" t="shared" si="9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7"/>
      </c>
      <c r="J116" s="22">
        <f t="shared" si="8"/>
      </c>
      <c r="K116" s="22">
        <f t="shared" si="9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7"/>
      </c>
      <c r="J117" s="22">
        <f t="shared" si="8"/>
      </c>
      <c r="K117" s="22">
        <f t="shared" si="9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7"/>
      </c>
      <c r="J118" s="22">
        <f t="shared" si="8"/>
      </c>
      <c r="K118" s="22">
        <f t="shared" si="9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7"/>
      </c>
      <c r="J119" s="22">
        <f t="shared" si="8"/>
      </c>
      <c r="K119" s="22">
        <f t="shared" si="9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7"/>
      </c>
      <c r="J120" s="22">
        <f t="shared" si="8"/>
      </c>
      <c r="K120" s="22">
        <f t="shared" si="9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7"/>
      </c>
      <c r="J121" s="22">
        <f t="shared" si="8"/>
      </c>
      <c r="K121" s="22">
        <f t="shared" si="9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7"/>
      </c>
      <c r="J122" s="22">
        <f t="shared" si="8"/>
      </c>
      <c r="K122" s="22">
        <f t="shared" si="9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7"/>
      </c>
      <c r="J123" s="22">
        <f t="shared" si="8"/>
      </c>
      <c r="K123" s="22">
        <f t="shared" si="9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7"/>
      </c>
      <c r="J124" s="22">
        <f t="shared" si="8"/>
      </c>
      <c r="K124" s="22">
        <f t="shared" si="9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7"/>
      </c>
      <c r="J125" s="22">
        <f t="shared" si="8"/>
      </c>
      <c r="K125" s="22">
        <f t="shared" si="9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7"/>
      </c>
      <c r="J126" s="22">
        <f t="shared" si="8"/>
      </c>
      <c r="K126" s="22">
        <f t="shared" si="9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7"/>
      </c>
      <c r="J127" s="22">
        <f t="shared" si="8"/>
      </c>
      <c r="K127" s="22">
        <f t="shared" si="9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7"/>
      </c>
      <c r="J128" s="22">
        <f t="shared" si="8"/>
      </c>
      <c r="K128" s="22">
        <f t="shared" si="9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7"/>
      </c>
      <c r="J129" s="22">
        <f t="shared" si="8"/>
      </c>
      <c r="K129" s="22">
        <f t="shared" si="9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7"/>
      </c>
      <c r="J130" s="22">
        <f t="shared" si="8"/>
      </c>
      <c r="K130" s="22">
        <f t="shared" si="9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7"/>
      </c>
      <c r="J131" s="22">
        <f t="shared" si="8"/>
      </c>
      <c r="K131" s="22">
        <f t="shared" si="9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7"/>
      </c>
      <c r="J132" s="22">
        <f t="shared" si="8"/>
      </c>
      <c r="K132" s="22">
        <f t="shared" si="9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7"/>
      </c>
      <c r="J133" s="22">
        <f t="shared" si="8"/>
      </c>
      <c r="K133" s="22">
        <f t="shared" si="9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7"/>
      </c>
      <c r="J134" s="22">
        <f t="shared" si="8"/>
      </c>
      <c r="K134" s="22">
        <f t="shared" si="9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7"/>
      </c>
      <c r="J135" s="22">
        <f t="shared" si="8"/>
      </c>
      <c r="K135" s="22">
        <f t="shared" si="9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7"/>
      </c>
      <c r="J136" s="22">
        <f t="shared" si="8"/>
      </c>
      <c r="K136" s="22">
        <f t="shared" si="9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7"/>
      </c>
      <c r="J137" s="22">
        <f t="shared" si="8"/>
      </c>
      <c r="K137" s="22">
        <f t="shared" si="9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7"/>
      </c>
      <c r="J138" s="22">
        <f t="shared" si="8"/>
      </c>
      <c r="K138" s="22">
        <f t="shared" si="9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7"/>
      </c>
      <c r="J139" s="22">
        <f t="shared" si="8"/>
      </c>
      <c r="K139" s="22">
        <f t="shared" si="9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7"/>
      </c>
      <c r="J140" s="22">
        <f t="shared" si="8"/>
      </c>
      <c r="K140" s="22">
        <f t="shared" si="9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7"/>
      </c>
      <c r="J141" s="22">
        <f t="shared" si="8"/>
      </c>
      <c r="K141" s="22">
        <f t="shared" si="9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7"/>
      </c>
      <c r="J142" s="22">
        <f t="shared" si="8"/>
      </c>
      <c r="K142" s="22">
        <f t="shared" si="9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7"/>
      </c>
      <c r="J143" s="22">
        <f t="shared" si="8"/>
      </c>
      <c r="K143" s="22">
        <f t="shared" si="9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7"/>
      </c>
      <c r="J144" s="22">
        <f t="shared" si="8"/>
      </c>
      <c r="K144" s="22">
        <f t="shared" si="9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7"/>
      </c>
      <c r="J145" s="22">
        <f t="shared" si="8"/>
      </c>
      <c r="K145" s="22">
        <f t="shared" si="9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7"/>
      </c>
      <c r="J146" s="22">
        <f t="shared" si="8"/>
      </c>
      <c r="K146" s="22">
        <f t="shared" si="9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7"/>
      </c>
      <c r="J147" s="22">
        <f t="shared" si="8"/>
      </c>
      <c r="K147" s="22">
        <f t="shared" si="9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7"/>
      </c>
      <c r="J148" s="22">
        <f t="shared" si="8"/>
      </c>
      <c r="K148" s="22">
        <f t="shared" si="9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7"/>
      </c>
      <c r="J149" s="22">
        <f t="shared" si="8"/>
      </c>
      <c r="K149" s="22">
        <f t="shared" si="9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7"/>
      </c>
      <c r="J150" s="22">
        <f t="shared" si="8"/>
      </c>
      <c r="K150" s="22">
        <f t="shared" si="9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7"/>
      </c>
      <c r="J151" s="22">
        <f t="shared" si="8"/>
      </c>
      <c r="K151" s="22">
        <f t="shared" si="9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7"/>
      </c>
      <c r="J152" s="22">
        <f t="shared" si="8"/>
      </c>
      <c r="K152" s="22">
        <f t="shared" si="9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7"/>
      </c>
      <c r="J153" s="22">
        <f t="shared" si="8"/>
      </c>
      <c r="K153" s="22">
        <f t="shared" si="9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7"/>
      </c>
      <c r="J154" s="22">
        <f t="shared" si="8"/>
      </c>
      <c r="K154" s="22">
        <f t="shared" si="9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7"/>
      </c>
      <c r="J155" s="22">
        <f t="shared" si="8"/>
      </c>
      <c r="K155" s="22">
        <f t="shared" si="9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7"/>
      </c>
      <c r="J156" s="22">
        <f t="shared" si="8"/>
      </c>
      <c r="K156" s="22">
        <f t="shared" si="9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7"/>
      </c>
      <c r="J157" s="22">
        <f t="shared" si="8"/>
      </c>
      <c r="K157" s="22">
        <f t="shared" si="9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7"/>
      </c>
      <c r="J158" s="22">
        <f t="shared" si="8"/>
      </c>
      <c r="K158" s="22">
        <f t="shared" si="9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7"/>
      </c>
      <c r="J159" s="22">
        <f t="shared" si="8"/>
      </c>
      <c r="K159" s="22">
        <f t="shared" si="9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7"/>
      </c>
      <c r="J160" s="22">
        <f t="shared" si="8"/>
      </c>
      <c r="K160" s="22">
        <f t="shared" si="9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7"/>
      </c>
      <c r="J161" s="22">
        <f t="shared" si="8"/>
      </c>
      <c r="K161" s="22">
        <f t="shared" si="9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7"/>
      </c>
      <c r="J162" s="22">
        <f t="shared" si="8"/>
      </c>
      <c r="K162" s="22">
        <f t="shared" si="9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7"/>
      </c>
      <c r="J163" s="22">
        <f t="shared" si="8"/>
      </c>
      <c r="K163" s="22">
        <f t="shared" si="9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7"/>
      </c>
      <c r="J164" s="22">
        <f t="shared" si="8"/>
      </c>
      <c r="K164" s="22">
        <f t="shared" si="9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7"/>
      </c>
      <c r="J165" s="22">
        <f t="shared" si="8"/>
      </c>
      <c r="K165" s="22">
        <f t="shared" si="9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7"/>
      </c>
      <c r="J166" s="22">
        <f t="shared" si="8"/>
      </c>
      <c r="K166" s="22">
        <f t="shared" si="9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7"/>
      </c>
      <c r="J167" s="22">
        <f t="shared" si="8"/>
      </c>
      <c r="K167" s="22">
        <f t="shared" si="9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7"/>
      </c>
      <c r="J168" s="22">
        <f t="shared" si="8"/>
      </c>
      <c r="K168" s="22">
        <f t="shared" si="9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7"/>
      </c>
      <c r="J169" s="22">
        <f t="shared" si="8"/>
      </c>
      <c r="K169" s="22">
        <f t="shared" si="9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7"/>
      </c>
      <c r="J170" s="22">
        <f t="shared" si="8"/>
      </c>
      <c r="K170" s="22">
        <f t="shared" si="9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7"/>
      </c>
      <c r="J171" s="22">
        <f t="shared" si="8"/>
      </c>
      <c r="K171" s="22">
        <f t="shared" si="9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7"/>
      </c>
      <c r="J172" s="22">
        <f t="shared" si="8"/>
      </c>
      <c r="K172" s="22">
        <f t="shared" si="9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7"/>
      </c>
      <c r="J173" s="22">
        <f t="shared" si="8"/>
      </c>
      <c r="K173" s="22">
        <f t="shared" si="9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7"/>
      </c>
      <c r="J174" s="22">
        <f t="shared" si="8"/>
      </c>
      <c r="K174" s="22">
        <f t="shared" si="9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7"/>
      </c>
      <c r="J175" s="22">
        <f t="shared" si="8"/>
      </c>
      <c r="K175" s="22">
        <f t="shared" si="9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7"/>
      </c>
      <c r="J176" s="22">
        <f t="shared" si="8"/>
      </c>
      <c r="K176" s="22">
        <f t="shared" si="9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7"/>
      </c>
      <c r="J177" s="22">
        <f t="shared" si="8"/>
      </c>
      <c r="K177" s="22">
        <f t="shared" si="9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7"/>
      </c>
      <c r="J178" s="22">
        <f t="shared" si="8"/>
      </c>
      <c r="K178" s="22">
        <f t="shared" si="9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10" ref="I179:I234">_xlfn.IFERROR((C179-F179)/F179,"")</f>
      </c>
      <c r="J179" s="22">
        <f aca="true" t="shared" si="11" ref="J179:J234">_xlfn.IFERROR((D179-G179)/G179,"")</f>
      </c>
      <c r="K179" s="22">
        <f aca="true" t="shared" si="12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10"/>
      </c>
      <c r="J180" s="22">
        <f t="shared" si="11"/>
      </c>
      <c r="K180" s="22">
        <f t="shared" si="12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10"/>
      </c>
      <c r="J181" s="22">
        <f t="shared" si="11"/>
      </c>
      <c r="K181" s="22">
        <f t="shared" si="12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10"/>
      </c>
      <c r="J182" s="22">
        <f t="shared" si="11"/>
      </c>
      <c r="K182" s="22">
        <f t="shared" si="12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10"/>
      </c>
      <c r="J183" s="22">
        <f t="shared" si="11"/>
      </c>
      <c r="K183" s="22">
        <f t="shared" si="12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10"/>
      </c>
      <c r="J184" s="22">
        <f t="shared" si="11"/>
      </c>
      <c r="K184" s="22">
        <f t="shared" si="12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10"/>
      </c>
      <c r="J185" s="22">
        <f t="shared" si="11"/>
      </c>
      <c r="K185" s="22">
        <f t="shared" si="12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10"/>
      </c>
      <c r="J186" s="22">
        <f t="shared" si="11"/>
      </c>
      <c r="K186" s="22">
        <f t="shared" si="12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10"/>
      </c>
      <c r="J187" s="22">
        <f t="shared" si="11"/>
      </c>
      <c r="K187" s="22">
        <f t="shared" si="12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10"/>
      </c>
      <c r="J188" s="22">
        <f t="shared" si="11"/>
      </c>
      <c r="K188" s="22">
        <f t="shared" si="12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10"/>
      </c>
      <c r="J189" s="22">
        <f t="shared" si="11"/>
      </c>
      <c r="K189" s="22">
        <f t="shared" si="12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10"/>
      </c>
      <c r="J190" s="22">
        <f t="shared" si="11"/>
      </c>
      <c r="K190" s="22">
        <f t="shared" si="12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10"/>
      </c>
      <c r="J191" s="22">
        <f t="shared" si="11"/>
      </c>
      <c r="K191" s="22">
        <f t="shared" si="12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10"/>
      </c>
      <c r="J192" s="22">
        <f t="shared" si="11"/>
      </c>
      <c r="K192" s="22">
        <f t="shared" si="12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10"/>
      </c>
      <c r="J193" s="22">
        <f t="shared" si="11"/>
      </c>
      <c r="K193" s="22">
        <f t="shared" si="12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10"/>
      </c>
      <c r="J194" s="22">
        <f t="shared" si="11"/>
      </c>
      <c r="K194" s="22">
        <f t="shared" si="12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10"/>
      </c>
      <c r="J195" s="22">
        <f t="shared" si="11"/>
      </c>
      <c r="K195" s="22">
        <f t="shared" si="12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10"/>
      </c>
      <c r="J196" s="22">
        <f t="shared" si="11"/>
      </c>
      <c r="K196" s="22">
        <f t="shared" si="12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10"/>
      </c>
      <c r="J197" s="22">
        <f t="shared" si="11"/>
      </c>
      <c r="K197" s="22">
        <f t="shared" si="12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10"/>
      </c>
      <c r="J198" s="22">
        <f t="shared" si="11"/>
      </c>
      <c r="K198" s="22">
        <f t="shared" si="12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10"/>
      </c>
      <c r="J199" s="22">
        <f t="shared" si="11"/>
      </c>
      <c r="K199" s="22">
        <f t="shared" si="12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10"/>
      </c>
      <c r="J200" s="22">
        <f t="shared" si="11"/>
      </c>
      <c r="K200" s="22">
        <f t="shared" si="12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10"/>
      </c>
      <c r="J201" s="22">
        <f t="shared" si="11"/>
      </c>
      <c r="K201" s="22">
        <f t="shared" si="12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10"/>
      </c>
      <c r="J202" s="22">
        <f t="shared" si="11"/>
      </c>
      <c r="K202" s="22">
        <f t="shared" si="12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10"/>
      </c>
      <c r="J203" s="22">
        <f t="shared" si="11"/>
      </c>
      <c r="K203" s="22">
        <f t="shared" si="12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10"/>
      </c>
      <c r="J204" s="22">
        <f t="shared" si="11"/>
      </c>
      <c r="K204" s="22">
        <f t="shared" si="12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10"/>
      </c>
      <c r="J205" s="22">
        <f t="shared" si="11"/>
      </c>
      <c r="K205" s="22">
        <f t="shared" si="12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10"/>
      </c>
      <c r="J206" s="22">
        <f t="shared" si="11"/>
      </c>
      <c r="K206" s="22">
        <f t="shared" si="12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10"/>
      </c>
      <c r="J207" s="22">
        <f t="shared" si="11"/>
      </c>
      <c r="K207" s="22">
        <f t="shared" si="12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10"/>
      </c>
      <c r="J208" s="22">
        <f t="shared" si="11"/>
      </c>
      <c r="K208" s="22">
        <f t="shared" si="12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10"/>
      </c>
      <c r="J209" s="22">
        <f t="shared" si="11"/>
      </c>
      <c r="K209" s="22">
        <f t="shared" si="12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10"/>
      </c>
      <c r="J210" s="22">
        <f t="shared" si="11"/>
      </c>
      <c r="K210" s="22">
        <f t="shared" si="12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10"/>
      </c>
      <c r="J211" s="22">
        <f t="shared" si="11"/>
      </c>
      <c r="K211" s="22">
        <f t="shared" si="12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10"/>
      </c>
      <c r="J212" s="22">
        <f t="shared" si="11"/>
      </c>
      <c r="K212" s="22">
        <f t="shared" si="12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10"/>
      </c>
      <c r="J213" s="22">
        <f t="shared" si="11"/>
      </c>
      <c r="K213" s="22">
        <f t="shared" si="12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10"/>
      </c>
      <c r="J214" s="22">
        <f t="shared" si="11"/>
      </c>
      <c r="K214" s="22">
        <f t="shared" si="12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10"/>
      </c>
      <c r="J215" s="22">
        <f t="shared" si="11"/>
      </c>
      <c r="K215" s="22">
        <f t="shared" si="12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10"/>
      </c>
      <c r="J216" s="22">
        <f t="shared" si="11"/>
      </c>
      <c r="K216" s="22">
        <f t="shared" si="12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10"/>
      </c>
      <c r="J217" s="22">
        <f t="shared" si="11"/>
      </c>
      <c r="K217" s="22">
        <f t="shared" si="12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10"/>
      </c>
      <c r="J218" s="22">
        <f t="shared" si="11"/>
      </c>
      <c r="K218" s="22">
        <f t="shared" si="12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10"/>
      </c>
      <c r="J219" s="22">
        <f t="shared" si="11"/>
      </c>
      <c r="K219" s="22">
        <f t="shared" si="12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10"/>
      </c>
      <c r="J220" s="22">
        <f t="shared" si="11"/>
      </c>
      <c r="K220" s="22">
        <f t="shared" si="12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10"/>
      </c>
      <c r="J221" s="22">
        <f t="shared" si="11"/>
      </c>
      <c r="K221" s="22">
        <f t="shared" si="12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10"/>
      </c>
      <c r="J222" s="22">
        <f t="shared" si="11"/>
      </c>
      <c r="K222" s="22">
        <f t="shared" si="12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10"/>
      </c>
      <c r="J223" s="22">
        <f t="shared" si="11"/>
      </c>
      <c r="K223" s="22">
        <f t="shared" si="12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10"/>
      </c>
      <c r="J224" s="22">
        <f t="shared" si="11"/>
      </c>
      <c r="K224" s="22">
        <f t="shared" si="12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10"/>
      </c>
      <c r="J225" s="22">
        <f t="shared" si="11"/>
      </c>
      <c r="K225" s="22">
        <f t="shared" si="12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10"/>
      </c>
      <c r="J226" s="22">
        <f t="shared" si="11"/>
      </c>
      <c r="K226" s="22">
        <f t="shared" si="12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10"/>
      </c>
      <c r="J227" s="22">
        <f t="shared" si="11"/>
      </c>
      <c r="K227" s="22">
        <f t="shared" si="12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10"/>
      </c>
      <c r="J228" s="22">
        <f t="shared" si="11"/>
      </c>
      <c r="K228" s="22">
        <f t="shared" si="12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10"/>
      </c>
      <c r="J229" s="22">
        <f t="shared" si="11"/>
      </c>
      <c r="K229" s="22">
        <f t="shared" si="12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10"/>
      </c>
      <c r="J230" s="22">
        <f t="shared" si="11"/>
      </c>
      <c r="K230" s="22">
        <f t="shared" si="12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10"/>
      </c>
      <c r="J231" s="22">
        <f t="shared" si="11"/>
      </c>
      <c r="K231" s="22">
        <f t="shared" si="12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10"/>
      </c>
      <c r="J232" s="22">
        <f t="shared" si="11"/>
      </c>
      <c r="K232" s="22">
        <f t="shared" si="12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10"/>
      </c>
      <c r="J233" s="22">
        <f t="shared" si="11"/>
      </c>
      <c r="K233" s="22">
        <f t="shared" si="12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10"/>
      </c>
      <c r="J234" s="22">
        <f t="shared" si="11"/>
      </c>
      <c r="K234" s="22">
        <f t="shared" si="12"/>
      </c>
    </row>
  </sheetData>
  <sheetProtection/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P14" sqref="P14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84" t="s">
        <v>0</v>
      </c>
      <c r="C2" s="84"/>
      <c r="D2" s="84"/>
      <c r="E2" s="79" t="s">
        <v>27</v>
      </c>
      <c r="F2" s="79"/>
      <c r="G2" s="79" t="str">
        <f>Cover!E24</f>
        <v>Quarterly Report</v>
      </c>
      <c r="H2" s="79"/>
      <c r="I2" s="79" t="str">
        <f>Cover!E26</f>
        <v>180 Day Processing</v>
      </c>
      <c r="J2" s="79"/>
      <c r="K2" s="79"/>
    </row>
    <row r="3" spans="2:11" ht="23.25" customHeight="1" thickTop="1">
      <c r="B3" s="81" t="s">
        <v>15</v>
      </c>
      <c r="C3" s="85" t="s">
        <v>11</v>
      </c>
      <c r="D3" s="85"/>
      <c r="E3" s="86"/>
      <c r="F3" s="85" t="s">
        <v>12</v>
      </c>
      <c r="G3" s="85"/>
      <c r="H3" s="78"/>
      <c r="I3" s="76" t="s">
        <v>13</v>
      </c>
      <c r="J3" s="76"/>
      <c r="K3" s="76"/>
    </row>
    <row r="4" spans="2:11" ht="23.25" customHeight="1">
      <c r="B4" s="82"/>
      <c r="C4" s="80" t="str">
        <f>TEXT(Cover!E7,"mm/dd/yyyy")&amp;" - "&amp;TEXT(Cover!G7,"mm/dd/yyyy")</f>
        <v>07/01/2015 - 09/30/2015</v>
      </c>
      <c r="D4" s="77"/>
      <c r="E4" s="78"/>
      <c r="F4" s="77" t="str">
        <f>TEXT(DATE(YEAR(Cover!E7)-1,MONTH(Cover!E7),DAY(Cover!E7)),"mm/dd/yyyy")&amp;" - "&amp;TEXT(DATE(YEAR(Cover!G7)-1,MONTH(Cover!G7),DAY(Cover!G7)),"mm/dd/yyyy")</f>
        <v>07/01/2014 - 09/30/2014</v>
      </c>
      <c r="G4" s="77"/>
      <c r="H4" s="78"/>
      <c r="I4" s="76"/>
      <c r="J4" s="76"/>
      <c r="K4" s="76"/>
    </row>
    <row r="5" spans="2:11" ht="23.25" customHeight="1" thickBot="1">
      <c r="B5" s="83"/>
      <c r="C5" s="18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7" t="s">
        <v>32</v>
      </c>
      <c r="J5" s="14" t="s">
        <v>33</v>
      </c>
      <c r="K5" s="14" t="s">
        <v>34</v>
      </c>
    </row>
    <row r="6" spans="2:11" ht="15.75" thickTop="1">
      <c r="B6" s="25" t="str">
        <f>'Town Data'!A2</f>
        <v>ADDISON</v>
      </c>
      <c r="C6" s="45">
        <f>IF('Town Data'!C2&gt;9,'Town Data'!B2,"*")</f>
        <v>1675840.91</v>
      </c>
      <c r="D6" s="46">
        <f>IF('Town Data'!E2&gt;9,'Town Data'!D2,"*")</f>
        <v>499283.69</v>
      </c>
      <c r="E6" s="47" t="str">
        <f>IF('Town Data'!G2&gt;9,'Town Data'!F2,"*")</f>
        <v>*</v>
      </c>
      <c r="F6" s="46">
        <f>IF('Town Data'!I2&gt;9,'Town Data'!H2,"*")</f>
        <v>1957892.51</v>
      </c>
      <c r="G6" s="46">
        <f>IF('Town Data'!K2&gt;9,'Town Data'!J2,"*")</f>
        <v>556387.54</v>
      </c>
      <c r="H6" s="47" t="str">
        <f>IF('Town Data'!M2&gt;9,'Town Data'!L2,"*")</f>
        <v>*</v>
      </c>
      <c r="I6" s="20">
        <f>_xlfn.IFERROR((C6-F6)/F6,"")</f>
        <v>-0.14405877675072168</v>
      </c>
      <c r="J6" s="20">
        <f>_xlfn.IFERROR((D6-G6)/G6,"")</f>
        <v>-0.10263322934945673</v>
      </c>
      <c r="K6" s="20">
        <f>_xlfn.IFERROR((E6-H6)/H6,"")</f>
      </c>
    </row>
    <row r="7" spans="1:12" ht="15">
      <c r="A7" s="15"/>
      <c r="B7" t="str">
        <f>'Town Data'!A3</f>
        <v>ALBANY</v>
      </c>
      <c r="C7" s="48">
        <f>IF('Town Data'!C3&gt;9,'Town Data'!B3,"*")</f>
        <v>399741.27</v>
      </c>
      <c r="D7" s="49">
        <f>IF('Town Data'!E3&gt;9,'Town Data'!D3,"*")</f>
        <v>248687.89</v>
      </c>
      <c r="E7" s="50" t="str">
        <f>IF('Town Data'!G3&gt;9,'Town Data'!F3,"*")</f>
        <v>*</v>
      </c>
      <c r="F7" s="51">
        <f>IF('Town Data'!I3&gt;9,'Town Data'!H3,"*")</f>
        <v>415256.12</v>
      </c>
      <c r="G7" s="49">
        <f>IF('Town Data'!K3&gt;9,'Town Data'!J3,"*")</f>
        <v>238600.25</v>
      </c>
      <c r="H7" s="50" t="str">
        <f>IF('Town Data'!M3&gt;9,'Town Data'!L3,"*")</f>
        <v>*</v>
      </c>
      <c r="I7" s="9">
        <f aca="true" t="shared" si="0" ref="I7:I70">_xlfn.IFERROR((C7-F7)/F7,"")</f>
        <v>-0.03736212244144644</v>
      </c>
      <c r="J7" s="9">
        <f aca="true" t="shared" si="1" ref="J7:J70">_xlfn.IFERROR((D7-G7)/G7,"")</f>
        <v>0.042278413371318824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ALBURGH</v>
      </c>
      <c r="C8" s="52">
        <f>IF('Town Data'!C4&gt;9,'Town Data'!B4,"*")</f>
        <v>4717443.42</v>
      </c>
      <c r="D8" s="53">
        <f>IF('Town Data'!E4&gt;9,'Town Data'!D4,"*")</f>
        <v>1510634.42</v>
      </c>
      <c r="E8" s="54" t="str">
        <f>IF('Town Data'!G4&gt;9,'Town Data'!F4,"*")</f>
        <v>*</v>
      </c>
      <c r="F8" s="53">
        <f>IF('Town Data'!I4&gt;9,'Town Data'!H4,"*")</f>
        <v>4692171.07</v>
      </c>
      <c r="G8" s="53">
        <f>IF('Town Data'!K4&gt;9,'Town Data'!J4,"*")</f>
        <v>1146484.25</v>
      </c>
      <c r="H8" s="54" t="str">
        <f>IF('Town Data'!M4&gt;9,'Town Data'!L4,"*")</f>
        <v>*</v>
      </c>
      <c r="I8" s="22">
        <f t="shared" si="0"/>
        <v>0.005386067477714453</v>
      </c>
      <c r="J8" s="22">
        <f t="shared" si="1"/>
        <v>0.31762335156370436</v>
      </c>
      <c r="K8" s="22">
        <f t="shared" si="2"/>
      </c>
      <c r="L8" s="15"/>
    </row>
    <row r="9" spans="1:12" ht="15">
      <c r="A9" s="15"/>
      <c r="B9" s="15" t="str">
        <f>'Town Data'!A5</f>
        <v>ARLINGTON</v>
      </c>
      <c r="C9" s="48">
        <f>IF('Town Data'!C5&gt;9,'Town Data'!B5,"*")</f>
        <v>29541002.24</v>
      </c>
      <c r="D9" s="49">
        <f>IF('Town Data'!E5&gt;9,'Town Data'!D5,"*")</f>
        <v>1623022.99</v>
      </c>
      <c r="E9" s="50">
        <f>IF('Town Data'!G5&gt;9,'Town Data'!F5,"*")</f>
        <v>104925.33</v>
      </c>
      <c r="F9" s="51">
        <f>IF('Town Data'!I5&gt;9,'Town Data'!H5,"*")</f>
        <v>31755545.59</v>
      </c>
      <c r="G9" s="49">
        <f>IF('Town Data'!K5&gt;9,'Town Data'!J5,"*")</f>
        <v>1463697.38</v>
      </c>
      <c r="H9" s="50">
        <f>IF('Town Data'!M5&gt;9,'Town Data'!L5,"*")</f>
        <v>330646.33</v>
      </c>
      <c r="I9" s="9">
        <f t="shared" si="0"/>
        <v>-0.06973721625168278</v>
      </c>
      <c r="J9" s="9">
        <f t="shared" si="1"/>
        <v>0.10885146901062302</v>
      </c>
      <c r="K9" s="9">
        <f t="shared" si="2"/>
        <v>-0.6826659772694286</v>
      </c>
      <c r="L9" s="15"/>
    </row>
    <row r="10" spans="1:12" ht="15">
      <c r="A10" s="15"/>
      <c r="B10" s="27" t="str">
        <f>'Town Data'!A6</f>
        <v>BAKERSFIELD</v>
      </c>
      <c r="C10" s="52">
        <f>IF('Town Data'!C6&gt;9,'Town Data'!B6,"*")</f>
        <v>664627</v>
      </c>
      <c r="D10" s="53">
        <f>IF('Town Data'!E6&gt;9,'Town Data'!D6,"*")</f>
        <v>307679</v>
      </c>
      <c r="E10" s="54" t="str">
        <f>IF('Town Data'!G6&gt;9,'Town Data'!F6,"*")</f>
        <v>*</v>
      </c>
      <c r="F10" s="53">
        <f>IF('Town Data'!I6&gt;9,'Town Data'!H6,"*")</f>
        <v>707278.16</v>
      </c>
      <c r="G10" s="53">
        <f>IF('Town Data'!K6&gt;9,'Town Data'!J6,"*")</f>
        <v>164494.13</v>
      </c>
      <c r="H10" s="54" t="str">
        <f>IF('Town Data'!M6&gt;9,'Town Data'!L6,"*")</f>
        <v>*</v>
      </c>
      <c r="I10" s="22">
        <f t="shared" si="0"/>
        <v>-0.06030323345485464</v>
      </c>
      <c r="J10" s="22">
        <f t="shared" si="1"/>
        <v>0.8704558028909603</v>
      </c>
      <c r="K10" s="22">
        <f t="shared" si="2"/>
      </c>
      <c r="L10" s="15"/>
    </row>
    <row r="11" spans="1:12" ht="15">
      <c r="A11" s="15"/>
      <c r="B11" s="15" t="str">
        <f>'Town Data'!A7</f>
        <v>BARNARD</v>
      </c>
      <c r="C11" s="48">
        <f>IF('Town Data'!C7&gt;9,'Town Data'!B7,"*")</f>
        <v>398493.5</v>
      </c>
      <c r="D11" s="49">
        <f>IF('Town Data'!E7&gt;9,'Town Data'!D7,"*")</f>
        <v>155589.5</v>
      </c>
      <c r="E11" s="50" t="str">
        <f>IF('Town Data'!G7&gt;9,'Town Data'!F7,"*")</f>
        <v>*</v>
      </c>
      <c r="F11" s="51">
        <f>IF('Town Data'!I7&gt;9,'Town Data'!H7,"*")</f>
        <v>401900.65</v>
      </c>
      <c r="G11" s="49">
        <f>IF('Town Data'!K7&gt;9,'Town Data'!J7,"*")</f>
        <v>131498.33</v>
      </c>
      <c r="H11" s="50" t="str">
        <f>IF('Town Data'!M7&gt;9,'Town Data'!L7,"*")</f>
        <v>*</v>
      </c>
      <c r="I11" s="9">
        <f t="shared" si="0"/>
        <v>-0.008477592658782769</v>
      </c>
      <c r="J11" s="9">
        <f t="shared" si="1"/>
        <v>0.18320514032383542</v>
      </c>
      <c r="K11" s="9">
        <f t="shared" si="2"/>
      </c>
      <c r="L11" s="15"/>
    </row>
    <row r="12" spans="1:12" ht="15">
      <c r="A12" s="15"/>
      <c r="B12" s="27" t="str">
        <f>'Town Data'!A8</f>
        <v>BARNET</v>
      </c>
      <c r="C12" s="52">
        <f>IF('Town Data'!C8&gt;9,'Town Data'!B8,"*")</f>
        <v>1769535.84</v>
      </c>
      <c r="D12" s="53">
        <f>IF('Town Data'!E8&gt;9,'Town Data'!D8,"*")</f>
        <v>550411.97</v>
      </c>
      <c r="E12" s="54" t="str">
        <f>IF('Town Data'!G8&gt;9,'Town Data'!F8,"*")</f>
        <v>*</v>
      </c>
      <c r="F12" s="53">
        <f>IF('Town Data'!I8&gt;9,'Town Data'!H8,"*")</f>
        <v>1223490.4</v>
      </c>
      <c r="G12" s="53">
        <f>IF('Town Data'!K8&gt;9,'Town Data'!J8,"*")</f>
        <v>406493.75</v>
      </c>
      <c r="H12" s="54" t="str">
        <f>IF('Town Data'!M8&gt;9,'Town Data'!L8,"*")</f>
        <v>*</v>
      </c>
      <c r="I12" s="22">
        <f t="shared" si="0"/>
        <v>0.44630136860902236</v>
      </c>
      <c r="J12" s="22">
        <f t="shared" si="1"/>
        <v>0.35404780516305595</v>
      </c>
      <c r="K12" s="22">
        <f t="shared" si="2"/>
      </c>
      <c r="L12" s="15"/>
    </row>
    <row r="13" spans="1:12" ht="15">
      <c r="A13" s="15"/>
      <c r="B13" s="15" t="str">
        <f>'Town Data'!A9</f>
        <v>BARRE</v>
      </c>
      <c r="C13" s="48">
        <f>IF('Town Data'!C9&gt;9,'Town Data'!B9,"*")</f>
        <v>171488496.05</v>
      </c>
      <c r="D13" s="49">
        <f>IF('Town Data'!E9&gt;9,'Town Data'!D9,"*")</f>
        <v>32081877</v>
      </c>
      <c r="E13" s="50">
        <f>IF('Town Data'!G9&gt;9,'Town Data'!F9,"*")</f>
        <v>1114931</v>
      </c>
      <c r="F13" s="51">
        <f>IF('Town Data'!I9&gt;9,'Town Data'!H9,"*")</f>
        <v>177972226.05</v>
      </c>
      <c r="G13" s="49">
        <f>IF('Town Data'!K9&gt;9,'Town Data'!J9,"*")</f>
        <v>30559383.1</v>
      </c>
      <c r="H13" s="50">
        <f>IF('Town Data'!M9&gt;9,'Town Data'!L9,"*")</f>
        <v>1233755.17</v>
      </c>
      <c r="I13" s="9">
        <f t="shared" si="0"/>
        <v>-0.03643113391287494</v>
      </c>
      <c r="J13" s="9">
        <f t="shared" si="1"/>
        <v>0.04982083227982434</v>
      </c>
      <c r="K13" s="9">
        <f t="shared" si="2"/>
        <v>-0.09631098040302431</v>
      </c>
      <c r="L13" s="15"/>
    </row>
    <row r="14" spans="1:12" ht="15">
      <c r="A14" s="15"/>
      <c r="B14" s="27" t="str">
        <f>'Town Data'!A10</f>
        <v>BARRE TOWN</v>
      </c>
      <c r="C14" s="52">
        <f>IF('Town Data'!C10&gt;9,'Town Data'!B10,"*")</f>
        <v>27296713.74</v>
      </c>
      <c r="D14" s="53">
        <f>IF('Town Data'!E10&gt;9,'Town Data'!D10,"*")</f>
        <v>3335802.02</v>
      </c>
      <c r="E14" s="54">
        <f>IF('Town Data'!G10&gt;9,'Town Data'!F10,"*")</f>
        <v>243652</v>
      </c>
      <c r="F14" s="53">
        <f>IF('Town Data'!I10&gt;9,'Town Data'!H10,"*")</f>
        <v>28483793.15</v>
      </c>
      <c r="G14" s="53">
        <f>IF('Town Data'!K10&gt;9,'Town Data'!J10,"*")</f>
        <v>3010334.89</v>
      </c>
      <c r="H14" s="54">
        <f>IF('Town Data'!M10&gt;9,'Town Data'!L10,"*")</f>
        <v>356549.17</v>
      </c>
      <c r="I14" s="22">
        <f t="shared" si="0"/>
        <v>-0.0416756084327905</v>
      </c>
      <c r="J14" s="22">
        <f t="shared" si="1"/>
        <v>0.10811658566000937</v>
      </c>
      <c r="K14" s="22">
        <f t="shared" si="2"/>
        <v>-0.31663843166427785</v>
      </c>
      <c r="L14" s="15"/>
    </row>
    <row r="15" spans="1:12" ht="15">
      <c r="A15" s="15"/>
      <c r="B15" s="15" t="str">
        <f>'Town Data'!A11</f>
        <v>BARTON</v>
      </c>
      <c r="C15" s="48">
        <f>IF('Town Data'!C11&gt;9,'Town Data'!B11,"*")</f>
        <v>50292331.5</v>
      </c>
      <c r="D15" s="49">
        <f>IF('Town Data'!E11&gt;9,'Town Data'!D11,"*")</f>
        <v>4245827.07</v>
      </c>
      <c r="E15" s="50">
        <f>IF('Town Data'!G11&gt;9,'Town Data'!F11,"*")</f>
        <v>194188</v>
      </c>
      <c r="F15" s="51">
        <f>IF('Town Data'!I11&gt;9,'Town Data'!H11,"*")</f>
        <v>60506143.1</v>
      </c>
      <c r="G15" s="49">
        <f>IF('Town Data'!K11&gt;9,'Town Data'!J11,"*")</f>
        <v>4103213.44</v>
      </c>
      <c r="H15" s="50">
        <f>IF('Town Data'!M11&gt;9,'Town Data'!L11,"*")</f>
        <v>221666.67</v>
      </c>
      <c r="I15" s="9">
        <f t="shared" si="0"/>
        <v>-0.16880619184599788</v>
      </c>
      <c r="J15" s="9">
        <f t="shared" si="1"/>
        <v>0.03475657118143977</v>
      </c>
      <c r="K15" s="9">
        <f t="shared" si="2"/>
        <v>-0.12396392294791099</v>
      </c>
      <c r="L15" s="15"/>
    </row>
    <row r="16" spans="1:12" ht="15">
      <c r="A16" s="15"/>
      <c r="B16" s="28" t="str">
        <f>'Town Data'!A12</f>
        <v>BENNINGTON</v>
      </c>
      <c r="C16" s="55">
        <f>IF('Town Data'!C12&gt;9,'Town Data'!B12,"*")</f>
        <v>107559542.81</v>
      </c>
      <c r="D16" s="56">
        <f>IF('Town Data'!E12&gt;9,'Town Data'!D12,"*")</f>
        <v>33560775.04</v>
      </c>
      <c r="E16" s="57">
        <f>IF('Town Data'!G12&gt;9,'Town Data'!F12,"*")</f>
        <v>750243.5</v>
      </c>
      <c r="F16" s="56">
        <f>IF('Town Data'!I12&gt;9,'Town Data'!H12,"*")</f>
        <v>102305805.49</v>
      </c>
      <c r="G16" s="56">
        <f>IF('Town Data'!K12&gt;9,'Town Data'!J12,"*")</f>
        <v>32396364.26</v>
      </c>
      <c r="H16" s="57">
        <f>IF('Town Data'!M12&gt;9,'Town Data'!L12,"*")</f>
        <v>1022722.33</v>
      </c>
      <c r="I16" s="26">
        <f t="shared" si="0"/>
        <v>0.051353266755849364</v>
      </c>
      <c r="J16" s="26">
        <f t="shared" si="1"/>
        <v>0.03594263759522247</v>
      </c>
      <c r="K16" s="26">
        <f t="shared" si="2"/>
        <v>-0.2664250324914681</v>
      </c>
      <c r="L16" s="15"/>
    </row>
    <row r="17" spans="1:12" ht="15">
      <c r="A17" s="15"/>
      <c r="B17" s="27" t="str">
        <f>'Town Data'!A13</f>
        <v>BENSON</v>
      </c>
      <c r="C17" s="52">
        <f>IF('Town Data'!C13&gt;9,'Town Data'!B13,"*")</f>
        <v>689035.05</v>
      </c>
      <c r="D17" s="53">
        <f>IF('Town Data'!E13&gt;9,'Town Data'!D13,"*")</f>
        <v>246884.69</v>
      </c>
      <c r="E17" s="54" t="str">
        <f>IF('Town Data'!G13&gt;9,'Town Data'!F13,"*")</f>
        <v>*</v>
      </c>
      <c r="F17" s="53">
        <f>IF('Town Data'!I13&gt;9,'Town Data'!H13,"*")</f>
        <v>675483</v>
      </c>
      <c r="G17" s="53">
        <f>IF('Town Data'!K13&gt;9,'Town Data'!J13,"*")</f>
        <v>195972</v>
      </c>
      <c r="H17" s="54" t="str">
        <f>IF('Town Data'!M13&gt;9,'Town Data'!L13,"*")</f>
        <v>*</v>
      </c>
      <c r="I17" s="22">
        <f t="shared" si="0"/>
        <v>0.020062755095243027</v>
      </c>
      <c r="J17" s="22">
        <f t="shared" si="1"/>
        <v>0.25979573612556894</v>
      </c>
      <c r="K17" s="22">
        <f t="shared" si="2"/>
      </c>
      <c r="L17" s="15"/>
    </row>
    <row r="18" spans="1:12" ht="15">
      <c r="A18" s="15"/>
      <c r="B18" s="15" t="str">
        <f>'Town Data'!A14</f>
        <v>BERLIN</v>
      </c>
      <c r="C18" s="48">
        <f>IF('Town Data'!C14&gt;9,'Town Data'!B14,"*")</f>
        <v>46844991.91</v>
      </c>
      <c r="D18" s="49">
        <f>IF('Town Data'!E14&gt;9,'Town Data'!D14,"*")</f>
        <v>16084567.66</v>
      </c>
      <c r="E18" s="50">
        <f>IF('Town Data'!G14&gt;9,'Town Data'!F14,"*")</f>
        <v>321788</v>
      </c>
      <c r="F18" s="51">
        <f>IF('Town Data'!I14&gt;9,'Town Data'!H14,"*")</f>
        <v>47526099.94</v>
      </c>
      <c r="G18" s="49">
        <f>IF('Town Data'!K14&gt;9,'Town Data'!J14,"*")</f>
        <v>14323793.71</v>
      </c>
      <c r="H18" s="50">
        <f>IF('Town Data'!M14&gt;9,'Town Data'!L14,"*")</f>
        <v>508594.67</v>
      </c>
      <c r="I18" s="9">
        <f t="shared" si="0"/>
        <v>-0.014331241798924711</v>
      </c>
      <c r="J18" s="9">
        <f t="shared" si="1"/>
        <v>0.12292650855274005</v>
      </c>
      <c r="K18" s="9">
        <f t="shared" si="2"/>
        <v>-0.3672997005650885</v>
      </c>
      <c r="L18" s="15"/>
    </row>
    <row r="19" spans="1:12" ht="15">
      <c r="A19" s="15"/>
      <c r="B19" s="27" t="str">
        <f>'Town Data'!A15</f>
        <v>BETHEL</v>
      </c>
      <c r="C19" s="52">
        <f>IF('Town Data'!C15&gt;9,'Town Data'!B15,"*")</f>
        <v>15312037.28</v>
      </c>
      <c r="D19" s="53">
        <f>IF('Town Data'!E15&gt;9,'Town Data'!D15,"*")</f>
        <v>4739940.67</v>
      </c>
      <c r="E19" s="54">
        <f>IF('Town Data'!G15&gt;9,'Town Data'!F15,"*")</f>
        <v>272577.17</v>
      </c>
      <c r="F19" s="53">
        <f>IF('Town Data'!I15&gt;9,'Town Data'!H15,"*")</f>
        <v>26286880.35</v>
      </c>
      <c r="G19" s="53">
        <f>IF('Town Data'!K15&gt;9,'Town Data'!J15,"*")</f>
        <v>4529999.42</v>
      </c>
      <c r="H19" s="54">
        <f>IF('Town Data'!M15&gt;9,'Town Data'!L15,"*")</f>
        <v>237916.67</v>
      </c>
      <c r="I19" s="22">
        <f t="shared" si="0"/>
        <v>-0.417502682854491</v>
      </c>
      <c r="J19" s="22">
        <f t="shared" si="1"/>
        <v>0.046344652732869446</v>
      </c>
      <c r="K19" s="22">
        <f t="shared" si="2"/>
        <v>0.14568336048079342</v>
      </c>
      <c r="L19" s="15"/>
    </row>
    <row r="20" spans="1:12" ht="15">
      <c r="A20" s="15"/>
      <c r="B20" s="15" t="str">
        <f>'Town Data'!A16</f>
        <v>BOLTON</v>
      </c>
      <c r="C20" s="48">
        <f>IF('Town Data'!C16&gt;9,'Town Data'!B16,"*")</f>
        <v>726911.56</v>
      </c>
      <c r="D20" s="49">
        <f>IF('Town Data'!E16&gt;9,'Town Data'!D16,"*")</f>
        <v>421843.15</v>
      </c>
      <c r="E20" s="50" t="str">
        <f>IF('Town Data'!G16&gt;9,'Town Data'!F16,"*")</f>
        <v>*</v>
      </c>
      <c r="F20" s="51">
        <f>IF('Town Data'!I16&gt;9,'Town Data'!H16,"*")</f>
        <v>823131</v>
      </c>
      <c r="G20" s="49">
        <f>IF('Town Data'!K16&gt;9,'Town Data'!J16,"*")</f>
        <v>415809</v>
      </c>
      <c r="H20" s="50" t="str">
        <f>IF('Town Data'!M16&gt;9,'Town Data'!L16,"*")</f>
        <v>*</v>
      </c>
      <c r="I20" s="9">
        <f t="shared" si="0"/>
        <v>-0.11689444329031459</v>
      </c>
      <c r="J20" s="9">
        <f t="shared" si="1"/>
        <v>0.014511831153245898</v>
      </c>
      <c r="K20" s="9">
        <f t="shared" si="2"/>
      </c>
      <c r="L20" s="15"/>
    </row>
    <row r="21" spans="1:12" ht="15">
      <c r="A21" s="15"/>
      <c r="B21" s="27" t="str">
        <f>'Town Data'!A17</f>
        <v>BRADFORD</v>
      </c>
      <c r="C21" s="52">
        <f>IF('Town Data'!C17&gt;9,'Town Data'!B17,"*")</f>
        <v>24119505.64</v>
      </c>
      <c r="D21" s="53">
        <f>IF('Town Data'!E17&gt;9,'Town Data'!D17,"*")</f>
        <v>6283330.88</v>
      </c>
      <c r="E21" s="54">
        <f>IF('Town Data'!G17&gt;9,'Town Data'!F17,"*")</f>
        <v>245633.33</v>
      </c>
      <c r="F21" s="53">
        <f>IF('Town Data'!I17&gt;9,'Town Data'!H17,"*")</f>
        <v>25468098.01</v>
      </c>
      <c r="G21" s="53">
        <f>IF('Town Data'!K17&gt;9,'Town Data'!J17,"*")</f>
        <v>6459400.62</v>
      </c>
      <c r="H21" s="54">
        <f>IF('Town Data'!M17&gt;9,'Town Data'!L17,"*")</f>
        <v>219212.67</v>
      </c>
      <c r="I21" s="22">
        <f t="shared" si="0"/>
        <v>-0.05295222161743208</v>
      </c>
      <c r="J21" s="22">
        <f t="shared" si="1"/>
        <v>-0.027257906787023254</v>
      </c>
      <c r="K21" s="22">
        <f t="shared" si="2"/>
        <v>0.1205252415382741</v>
      </c>
      <c r="L21" s="15"/>
    </row>
    <row r="22" spans="1:12" ht="15">
      <c r="A22" s="15"/>
      <c r="B22" s="15" t="str">
        <f>'Town Data'!A18</f>
        <v>BRAINTREE</v>
      </c>
      <c r="C22" s="48">
        <f>IF('Town Data'!C18&gt;9,'Town Data'!B18,"*")</f>
        <v>306827</v>
      </c>
      <c r="D22" s="49">
        <f>IF('Town Data'!E18&gt;9,'Town Data'!D18,"*")</f>
        <v>88546</v>
      </c>
      <c r="E22" s="50" t="str">
        <f>IF('Town Data'!G18&gt;9,'Town Data'!F18,"*")</f>
        <v>*</v>
      </c>
      <c r="F22" s="51">
        <f>IF('Town Data'!I18&gt;9,'Town Data'!H18,"*")</f>
        <v>291307</v>
      </c>
      <c r="G22" s="49">
        <f>IF('Town Data'!K18&gt;9,'Town Data'!J18,"*")</f>
        <v>69317</v>
      </c>
      <c r="H22" s="50" t="str">
        <f>IF('Town Data'!M18&gt;9,'Town Data'!L18,"*")</f>
        <v>*</v>
      </c>
      <c r="I22" s="9">
        <f t="shared" si="0"/>
        <v>0.0532771268798896</v>
      </c>
      <c r="J22" s="9">
        <f t="shared" si="1"/>
        <v>0.27740669676991214</v>
      </c>
      <c r="K22" s="9">
        <f t="shared" si="2"/>
      </c>
      <c r="L22" s="15"/>
    </row>
    <row r="23" spans="1:12" ht="15">
      <c r="A23" s="15"/>
      <c r="B23" s="27" t="str">
        <f>'Town Data'!A19</f>
        <v>BRANDON</v>
      </c>
      <c r="C23" s="52">
        <f>IF('Town Data'!C19&gt;9,'Town Data'!B19,"*")</f>
        <v>28016047.24</v>
      </c>
      <c r="D23" s="53">
        <f>IF('Town Data'!E19&gt;9,'Town Data'!D19,"*")</f>
        <v>4510074.12</v>
      </c>
      <c r="E23" s="54">
        <f>IF('Town Data'!G19&gt;9,'Town Data'!F19,"*")</f>
        <v>171966.67</v>
      </c>
      <c r="F23" s="53">
        <f>IF('Town Data'!I19&gt;9,'Town Data'!H19,"*")</f>
        <v>26759753.42</v>
      </c>
      <c r="G23" s="53">
        <f>IF('Town Data'!K19&gt;9,'Town Data'!J19,"*")</f>
        <v>4092735.37</v>
      </c>
      <c r="H23" s="54">
        <f>IF('Town Data'!M19&gt;9,'Town Data'!L19,"*")</f>
        <v>133846.5</v>
      </c>
      <c r="I23" s="22">
        <f t="shared" si="0"/>
        <v>0.04694713737762074</v>
      </c>
      <c r="J23" s="22">
        <f t="shared" si="1"/>
        <v>0.10197061678092322</v>
      </c>
      <c r="K23" s="22">
        <f t="shared" si="2"/>
        <v>0.2848051312510974</v>
      </c>
      <c r="L23" s="15"/>
    </row>
    <row r="24" spans="1:12" ht="15">
      <c r="A24" s="15"/>
      <c r="B24" s="15" t="str">
        <f>'Town Data'!A20</f>
        <v>BRATTLEBORO</v>
      </c>
      <c r="C24" s="48">
        <f>IF('Town Data'!C20&gt;9,'Town Data'!B20,"*")</f>
        <v>163508914.17</v>
      </c>
      <c r="D24" s="49">
        <f>IF('Town Data'!E20&gt;9,'Town Data'!D20,"*")</f>
        <v>25987235.82</v>
      </c>
      <c r="E24" s="50">
        <f>IF('Town Data'!G20&gt;9,'Town Data'!F20,"*")</f>
        <v>2146893.33</v>
      </c>
      <c r="F24" s="51">
        <f>IF('Town Data'!I20&gt;9,'Town Data'!H20,"*")</f>
        <v>216232893.61</v>
      </c>
      <c r="G24" s="49">
        <f>IF('Town Data'!K20&gt;9,'Town Data'!J20,"*")</f>
        <v>24884411.05</v>
      </c>
      <c r="H24" s="50">
        <f>IF('Town Data'!M20&gt;9,'Town Data'!L20,"*")</f>
        <v>3068646.67</v>
      </c>
      <c r="I24" s="9">
        <f t="shared" si="0"/>
        <v>-0.24382959761475315</v>
      </c>
      <c r="J24" s="9">
        <f t="shared" si="1"/>
        <v>0.04431789716799424</v>
      </c>
      <c r="K24" s="9">
        <f t="shared" si="2"/>
        <v>-0.30037780139738274</v>
      </c>
      <c r="L24" s="15"/>
    </row>
    <row r="25" spans="1:12" ht="15">
      <c r="A25" s="15"/>
      <c r="B25" s="27" t="str">
        <f>'Town Data'!A21</f>
        <v>BRIDGEWATER</v>
      </c>
      <c r="C25" s="52">
        <f>IF('Town Data'!C21&gt;9,'Town Data'!B21,"*")</f>
        <v>1575326.3</v>
      </c>
      <c r="D25" s="53">
        <f>IF('Town Data'!E21&gt;9,'Town Data'!D21,"*")</f>
        <v>728635.3</v>
      </c>
      <c r="E25" s="54">
        <f>IF('Town Data'!G21&gt;9,'Town Data'!F21,"*")</f>
        <v>39433.33</v>
      </c>
      <c r="F25" s="53">
        <f>IF('Town Data'!I21&gt;9,'Town Data'!H21,"*")</f>
        <v>1613668</v>
      </c>
      <c r="G25" s="53">
        <f>IF('Town Data'!K21&gt;9,'Town Data'!J21,"*")</f>
        <v>550790</v>
      </c>
      <c r="H25" s="54" t="str">
        <f>IF('Town Data'!M21&gt;9,'Town Data'!L21,"*")</f>
        <v>*</v>
      </c>
      <c r="I25" s="22">
        <f t="shared" si="0"/>
        <v>-0.023760587679745742</v>
      </c>
      <c r="J25" s="22">
        <f t="shared" si="1"/>
        <v>0.3228913015849962</v>
      </c>
      <c r="K25" s="22">
        <f t="shared" si="2"/>
      </c>
      <c r="L25" s="15"/>
    </row>
    <row r="26" spans="1:12" ht="15">
      <c r="A26" s="15"/>
      <c r="B26" s="15" t="str">
        <f>'Town Data'!A22</f>
        <v>BRIDPORT</v>
      </c>
      <c r="C26" s="48">
        <f>IF('Town Data'!C22&gt;9,'Town Data'!B22,"*")</f>
        <v>3426112.33</v>
      </c>
      <c r="D26" s="49">
        <f>IF('Town Data'!E22&gt;9,'Town Data'!D22,"*")</f>
        <v>762934.73</v>
      </c>
      <c r="E26" s="50" t="str">
        <f>IF('Town Data'!G22&gt;9,'Town Data'!F22,"*")</f>
        <v>*</v>
      </c>
      <c r="F26" s="51">
        <f>IF('Town Data'!I22&gt;9,'Town Data'!H22,"*")</f>
        <v>4719413.44</v>
      </c>
      <c r="G26" s="49">
        <f>IF('Town Data'!K22&gt;9,'Town Data'!J22,"*")</f>
        <v>703649.44</v>
      </c>
      <c r="H26" s="50" t="str">
        <f>IF('Town Data'!M22&gt;9,'Town Data'!L22,"*")</f>
        <v>*</v>
      </c>
      <c r="I26" s="9">
        <f t="shared" si="0"/>
        <v>-0.27403852755057634</v>
      </c>
      <c r="J26" s="9">
        <f t="shared" si="1"/>
        <v>0.08425401432849863</v>
      </c>
      <c r="K26" s="9">
        <f t="shared" si="2"/>
      </c>
      <c r="L26" s="15"/>
    </row>
    <row r="27" spans="1:12" ht="15">
      <c r="A27" s="15"/>
      <c r="B27" s="27" t="str">
        <f>'Town Data'!A23</f>
        <v>BRIGHTON</v>
      </c>
      <c r="C27" s="52">
        <f>IF('Town Data'!C23&gt;9,'Town Data'!B23,"*")</f>
        <v>2588012.32</v>
      </c>
      <c r="D27" s="53">
        <f>IF('Town Data'!E23&gt;9,'Town Data'!D23,"*")</f>
        <v>1147381.12</v>
      </c>
      <c r="E27" s="54" t="str">
        <f>IF('Town Data'!G23&gt;9,'Town Data'!F23,"*")</f>
        <v>*</v>
      </c>
      <c r="F27" s="53">
        <f>IF('Town Data'!I23&gt;9,'Town Data'!H23,"*")</f>
        <v>2443947.47</v>
      </c>
      <c r="G27" s="53">
        <f>IF('Town Data'!K23&gt;9,'Town Data'!J23,"*")</f>
        <v>842597.22</v>
      </c>
      <c r="H27" s="54" t="str">
        <f>IF('Town Data'!M23&gt;9,'Town Data'!L23,"*")</f>
        <v>*</v>
      </c>
      <c r="I27" s="22">
        <f t="shared" si="0"/>
        <v>0.05894760495813751</v>
      </c>
      <c r="J27" s="22">
        <f t="shared" si="1"/>
        <v>0.3617195651321994</v>
      </c>
      <c r="K27" s="22">
        <f t="shared" si="2"/>
      </c>
      <c r="L27" s="15"/>
    </row>
    <row r="28" spans="1:12" ht="15">
      <c r="A28" s="15"/>
      <c r="B28" s="15" t="str">
        <f>'Town Data'!A24</f>
        <v>BRISTOL</v>
      </c>
      <c r="C28" s="48">
        <f>IF('Town Data'!C24&gt;9,'Town Data'!B24,"*")</f>
        <v>15188666.89</v>
      </c>
      <c r="D28" s="49">
        <f>IF('Town Data'!E24&gt;9,'Town Data'!D24,"*")</f>
        <v>4081085.18</v>
      </c>
      <c r="E28" s="50">
        <f>IF('Town Data'!G24&gt;9,'Town Data'!F24,"*")</f>
        <v>270593.33</v>
      </c>
      <c r="F28" s="51">
        <f>IF('Town Data'!I24&gt;9,'Town Data'!H24,"*")</f>
        <v>15826225.02</v>
      </c>
      <c r="G28" s="49">
        <f>IF('Town Data'!K24&gt;9,'Town Data'!J24,"*")</f>
        <v>3926212.08</v>
      </c>
      <c r="H28" s="50">
        <f>IF('Town Data'!M24&gt;9,'Town Data'!L24,"*")</f>
        <v>307953.33</v>
      </c>
      <c r="I28" s="9">
        <f t="shared" si="0"/>
        <v>-0.0402849150188564</v>
      </c>
      <c r="J28" s="9">
        <f t="shared" si="1"/>
        <v>0.03944593334346832</v>
      </c>
      <c r="K28" s="9">
        <f t="shared" si="2"/>
        <v>-0.12131708398801856</v>
      </c>
      <c r="L28" s="15"/>
    </row>
    <row r="29" spans="1:12" ht="15">
      <c r="A29" s="15"/>
      <c r="B29" s="27" t="str">
        <f>'Town Data'!A25</f>
        <v>BROOKFIELD</v>
      </c>
      <c r="C29" s="52">
        <f>IF('Town Data'!C25&gt;9,'Town Data'!B25,"*")</f>
        <v>7750470</v>
      </c>
      <c r="D29" s="53">
        <f>IF('Town Data'!E25&gt;9,'Town Data'!D25,"*")</f>
        <v>66087</v>
      </c>
      <c r="E29" s="54" t="str">
        <f>IF('Town Data'!G25&gt;9,'Town Data'!F25,"*")</f>
        <v>*</v>
      </c>
      <c r="F29" s="53">
        <f>IF('Town Data'!I25&gt;9,'Town Data'!H25,"*")</f>
        <v>5547423</v>
      </c>
      <c r="G29" s="53">
        <f>IF('Town Data'!K25&gt;9,'Town Data'!J25,"*")</f>
        <v>61301</v>
      </c>
      <c r="H29" s="54" t="str">
        <f>IF('Town Data'!M25&gt;9,'Town Data'!L25,"*")</f>
        <v>*</v>
      </c>
      <c r="I29" s="22">
        <f t="shared" si="0"/>
        <v>0.397129802432589</v>
      </c>
      <c r="J29" s="22">
        <f t="shared" si="1"/>
        <v>0.07807376714898615</v>
      </c>
      <c r="K29" s="22">
        <f t="shared" si="2"/>
      </c>
      <c r="L29" s="15"/>
    </row>
    <row r="30" spans="1:12" ht="15">
      <c r="A30" s="15"/>
      <c r="B30" s="15" t="str">
        <f>'Town Data'!A26</f>
        <v>BURKE</v>
      </c>
      <c r="C30" s="48">
        <f>IF('Town Data'!C26&gt;9,'Town Data'!B26,"*")</f>
        <v>2462599.96</v>
      </c>
      <c r="D30" s="49">
        <f>IF('Town Data'!E26&gt;9,'Town Data'!D26,"*")</f>
        <v>1196100.51</v>
      </c>
      <c r="E30" s="50">
        <f>IF('Town Data'!G26&gt;9,'Town Data'!F26,"*")</f>
        <v>186406.33</v>
      </c>
      <c r="F30" s="51">
        <f>IF('Town Data'!I26&gt;9,'Town Data'!H26,"*")</f>
        <v>2566996.87</v>
      </c>
      <c r="G30" s="49">
        <f>IF('Town Data'!K26&gt;9,'Town Data'!J26,"*")</f>
        <v>1114412.87</v>
      </c>
      <c r="H30" s="50">
        <f>IF('Town Data'!M26&gt;9,'Town Data'!L26,"*")</f>
        <v>22983.33</v>
      </c>
      <c r="I30" s="9">
        <f t="shared" si="0"/>
        <v>-0.040668888700281174</v>
      </c>
      <c r="J30" s="9">
        <f t="shared" si="1"/>
        <v>0.07330105582861753</v>
      </c>
      <c r="K30" s="9">
        <f t="shared" si="2"/>
        <v>7.110501393836315</v>
      </c>
      <c r="L30" s="15"/>
    </row>
    <row r="31" spans="1:12" ht="15">
      <c r="A31" s="15"/>
      <c r="B31" s="27" t="str">
        <f>'Town Data'!A27</f>
        <v>BURLINGTON</v>
      </c>
      <c r="C31" s="52">
        <f>IF('Town Data'!C27&gt;9,'Town Data'!B27,"*")</f>
        <v>283623711.05</v>
      </c>
      <c r="D31" s="53">
        <f>IF('Town Data'!E27&gt;9,'Town Data'!D27,"*")</f>
        <v>64101481.29</v>
      </c>
      <c r="E31" s="54">
        <f>IF('Town Data'!G27&gt;9,'Town Data'!F27,"*")</f>
        <v>2187547.33</v>
      </c>
      <c r="F31" s="53">
        <f>IF('Town Data'!I27&gt;9,'Town Data'!H27,"*")</f>
        <v>276872054.74</v>
      </c>
      <c r="G31" s="53">
        <f>IF('Town Data'!K27&gt;9,'Town Data'!J27,"*")</f>
        <v>62643379.81</v>
      </c>
      <c r="H31" s="54">
        <f>IF('Town Data'!M27&gt;9,'Town Data'!L27,"*")</f>
        <v>1797768.33</v>
      </c>
      <c r="I31" s="22">
        <f t="shared" si="0"/>
        <v>0.024385474064329914</v>
      </c>
      <c r="J31" s="22">
        <f t="shared" si="1"/>
        <v>0.02327622622569982</v>
      </c>
      <c r="K31" s="22">
        <f t="shared" si="2"/>
        <v>0.21681269688403065</v>
      </c>
      <c r="L31" s="15"/>
    </row>
    <row r="32" spans="1:12" ht="15">
      <c r="A32" s="15"/>
      <c r="B32" s="15" t="str">
        <f>'Town Data'!A28</f>
        <v>CABOT</v>
      </c>
      <c r="C32" s="48">
        <f>IF('Town Data'!C28&gt;9,'Town Data'!B28,"*")</f>
        <v>232119846</v>
      </c>
      <c r="D32" s="49">
        <f>IF('Town Data'!E28&gt;9,'Town Data'!D28,"*")</f>
        <v>735526</v>
      </c>
      <c r="E32" s="50" t="str">
        <f>IF('Town Data'!G28&gt;9,'Town Data'!F28,"*")</f>
        <v>*</v>
      </c>
      <c r="F32" s="51">
        <f>IF('Town Data'!I28&gt;9,'Town Data'!H28,"*")</f>
        <v>240767847</v>
      </c>
      <c r="G32" s="49">
        <f>IF('Town Data'!K28&gt;9,'Town Data'!J28,"*")</f>
        <v>734081</v>
      </c>
      <c r="H32" s="50" t="str">
        <f>IF('Town Data'!M28&gt;9,'Town Data'!L28,"*")</f>
        <v>*</v>
      </c>
      <c r="I32" s="9">
        <f t="shared" si="0"/>
        <v>-0.03591842144935573</v>
      </c>
      <c r="J32" s="9">
        <f t="shared" si="1"/>
        <v>0.0019684476236273654</v>
      </c>
      <c r="K32" s="9">
        <f t="shared" si="2"/>
      </c>
      <c r="L32" s="15"/>
    </row>
    <row r="33" spans="1:12" ht="15">
      <c r="A33" s="15"/>
      <c r="B33" s="27" t="str">
        <f>'Town Data'!A29</f>
        <v>CALAIS</v>
      </c>
      <c r="C33" s="52">
        <f>IF('Town Data'!C29&gt;9,'Town Data'!B29,"*")</f>
        <v>1195390</v>
      </c>
      <c r="D33" s="53">
        <f>IF('Town Data'!E29&gt;9,'Town Data'!D29,"*")</f>
        <v>187639</v>
      </c>
      <c r="E33" s="54" t="str">
        <f>IF('Town Data'!G29&gt;9,'Town Data'!F29,"*")</f>
        <v>*</v>
      </c>
      <c r="F33" s="53">
        <f>IF('Town Data'!I29&gt;9,'Town Data'!H29,"*")</f>
        <v>1513920.53</v>
      </c>
      <c r="G33" s="53">
        <f>IF('Town Data'!K29&gt;9,'Town Data'!J29,"*")</f>
        <v>227103.63</v>
      </c>
      <c r="H33" s="54" t="str">
        <f>IF('Town Data'!M29&gt;9,'Town Data'!L29,"*")</f>
        <v>*</v>
      </c>
      <c r="I33" s="22">
        <f t="shared" si="0"/>
        <v>-0.21040109020781958</v>
      </c>
      <c r="J33" s="22">
        <f t="shared" si="1"/>
        <v>-0.1737736644720298</v>
      </c>
      <c r="K33" s="22">
        <f t="shared" si="2"/>
      </c>
      <c r="L33" s="15"/>
    </row>
    <row r="34" spans="1:12" ht="15">
      <c r="A34" s="15"/>
      <c r="B34" s="15" t="str">
        <f>'Town Data'!A30</f>
        <v>CAMBRIDGE</v>
      </c>
      <c r="C34" s="48">
        <f>IF('Town Data'!C30&gt;9,'Town Data'!B30,"*")</f>
        <v>15735670.84</v>
      </c>
      <c r="D34" s="49">
        <f>IF('Town Data'!E30&gt;9,'Town Data'!D30,"*")</f>
        <v>5415823.65</v>
      </c>
      <c r="E34" s="50">
        <f>IF('Town Data'!G30&gt;9,'Town Data'!F30,"*")</f>
        <v>333668.83</v>
      </c>
      <c r="F34" s="51">
        <f>IF('Town Data'!I30&gt;9,'Town Data'!H30,"*")</f>
        <v>14046567.17</v>
      </c>
      <c r="G34" s="49">
        <f>IF('Town Data'!K30&gt;9,'Town Data'!J30,"*")</f>
        <v>5202344.74</v>
      </c>
      <c r="H34" s="50">
        <f>IF('Town Data'!M30&gt;9,'Town Data'!L30,"*")</f>
        <v>337937.5</v>
      </c>
      <c r="I34" s="9">
        <f t="shared" si="0"/>
        <v>0.1202502824752448</v>
      </c>
      <c r="J34" s="9">
        <f t="shared" si="1"/>
        <v>0.041035133323363754</v>
      </c>
      <c r="K34" s="9">
        <f t="shared" si="2"/>
        <v>-0.01263153689661545</v>
      </c>
      <c r="L34" s="15"/>
    </row>
    <row r="35" spans="1:12" ht="15">
      <c r="A35" s="15"/>
      <c r="B35" s="27" t="str">
        <f>'Town Data'!A31</f>
        <v>CASTLETON</v>
      </c>
      <c r="C35" s="52">
        <f>IF('Town Data'!C31&gt;9,'Town Data'!B31,"*")</f>
        <v>26962271.71</v>
      </c>
      <c r="D35" s="53">
        <f>IF('Town Data'!E31&gt;9,'Town Data'!D31,"*")</f>
        <v>7019360.71</v>
      </c>
      <c r="E35" s="54">
        <f>IF('Town Data'!G31&gt;9,'Town Data'!F31,"*")</f>
        <v>96320</v>
      </c>
      <c r="F35" s="53">
        <f>IF('Town Data'!I31&gt;9,'Town Data'!H31,"*")</f>
        <v>25796844.69</v>
      </c>
      <c r="G35" s="53">
        <f>IF('Town Data'!K31&gt;9,'Town Data'!J31,"*")</f>
        <v>6489563.7</v>
      </c>
      <c r="H35" s="54">
        <f>IF('Town Data'!M31&gt;9,'Town Data'!L31,"*")</f>
        <v>94266.67</v>
      </c>
      <c r="I35" s="22">
        <f t="shared" si="0"/>
        <v>0.045177115031117376</v>
      </c>
      <c r="J35" s="22">
        <f t="shared" si="1"/>
        <v>0.08163830952148597</v>
      </c>
      <c r="K35" s="22">
        <f t="shared" si="2"/>
        <v>0.021782142086911545</v>
      </c>
      <c r="L35" s="15"/>
    </row>
    <row r="36" spans="1:12" ht="15">
      <c r="A36" s="15"/>
      <c r="B36" s="15" t="str">
        <f>'Town Data'!A32</f>
        <v>CAVENDISH</v>
      </c>
      <c r="C36" s="48">
        <f>IF('Town Data'!C32&gt;9,'Town Data'!B32,"*")</f>
        <v>820892.48</v>
      </c>
      <c r="D36" s="49">
        <f>IF('Town Data'!E32&gt;9,'Town Data'!D32,"*")</f>
        <v>208484.25</v>
      </c>
      <c r="E36" s="50" t="str">
        <f>IF('Town Data'!G32&gt;9,'Town Data'!F32,"*")</f>
        <v>*</v>
      </c>
      <c r="F36" s="51">
        <f>IF('Town Data'!I32&gt;9,'Town Data'!H32,"*")</f>
        <v>845834.67</v>
      </c>
      <c r="G36" s="49">
        <f>IF('Town Data'!K32&gt;9,'Town Data'!J32,"*")</f>
        <v>211082.79</v>
      </c>
      <c r="H36" s="50" t="str">
        <f>IF('Town Data'!M32&gt;9,'Town Data'!L32,"*")</f>
        <v>*</v>
      </c>
      <c r="I36" s="9">
        <f t="shared" si="0"/>
        <v>-0.02948825684811437</v>
      </c>
      <c r="J36" s="9">
        <f t="shared" si="1"/>
        <v>-0.012310525173558717</v>
      </c>
      <c r="K36" s="9">
        <f t="shared" si="2"/>
      </c>
      <c r="L36" s="15"/>
    </row>
    <row r="37" spans="1:12" ht="15">
      <c r="A37" s="15"/>
      <c r="B37" s="27" t="str">
        <f>'Town Data'!A33</f>
        <v>CHARLESTON</v>
      </c>
      <c r="C37" s="52">
        <f>IF('Town Data'!C33&gt;9,'Town Data'!B33,"*")</f>
        <v>986662</v>
      </c>
      <c r="D37" s="53">
        <f>IF('Town Data'!E33&gt;9,'Town Data'!D33,"*")</f>
        <v>242653</v>
      </c>
      <c r="E37" s="54" t="str">
        <f>IF('Town Data'!G33&gt;9,'Town Data'!F33,"*")</f>
        <v>*</v>
      </c>
      <c r="F37" s="53">
        <f>IF('Town Data'!I33&gt;9,'Town Data'!H33,"*")</f>
        <v>1013122.07</v>
      </c>
      <c r="G37" s="53">
        <f>IF('Town Data'!K33&gt;9,'Town Data'!J33,"*")</f>
        <v>258511.42</v>
      </c>
      <c r="H37" s="54" t="str">
        <f>IF('Town Data'!M33&gt;9,'Town Data'!L33,"*")</f>
        <v>*</v>
      </c>
      <c r="I37" s="22">
        <f t="shared" si="0"/>
        <v>-0.02611735622342128</v>
      </c>
      <c r="J37" s="22">
        <f t="shared" si="1"/>
        <v>-0.06134514289542803</v>
      </c>
      <c r="K37" s="22">
        <f>_xlfn.IFERROR((E37-H37)/H37,"")</f>
      </c>
      <c r="L37" s="15"/>
    </row>
    <row r="38" spans="1:12" ht="15">
      <c r="A38" s="15"/>
      <c r="B38" s="15" t="str">
        <f>'Town Data'!A34</f>
        <v>CHARLOTTE</v>
      </c>
      <c r="C38" s="48">
        <f>IF('Town Data'!C34&gt;9,'Town Data'!B34,"*")</f>
        <v>4091570.4</v>
      </c>
      <c r="D38" s="49">
        <f>IF('Town Data'!E34&gt;9,'Town Data'!D34,"*")</f>
        <v>1366477.42</v>
      </c>
      <c r="E38" s="50">
        <f>IF('Town Data'!G34&gt;9,'Town Data'!F34,"*")</f>
        <v>42922.5</v>
      </c>
      <c r="F38" s="51">
        <f>IF('Town Data'!I34&gt;9,'Town Data'!H34,"*")</f>
        <v>3778177.81</v>
      </c>
      <c r="G38" s="49">
        <f>IF('Town Data'!K34&gt;9,'Town Data'!J34,"*")</f>
        <v>1272444.34</v>
      </c>
      <c r="H38" s="50">
        <f>IF('Town Data'!M34&gt;9,'Town Data'!L34,"*")</f>
        <v>31533.33</v>
      </c>
      <c r="I38" s="9">
        <f t="shared" si="0"/>
        <v>0.08294807861358962</v>
      </c>
      <c r="J38" s="9">
        <f t="shared" si="1"/>
        <v>0.0738995624751648</v>
      </c>
      <c r="K38" s="9">
        <f t="shared" si="2"/>
        <v>0.36117879082228227</v>
      </c>
      <c r="L38" s="15"/>
    </row>
    <row r="39" spans="1:12" ht="15">
      <c r="A39" s="15"/>
      <c r="B39" s="27" t="str">
        <f>'Town Data'!A35</f>
        <v>CHELSEA</v>
      </c>
      <c r="C39" s="52">
        <f>IF('Town Data'!C35&gt;9,'Town Data'!B35,"*")</f>
        <v>3627754.61</v>
      </c>
      <c r="D39" s="53">
        <f>IF('Town Data'!E35&gt;9,'Town Data'!D35,"*")</f>
        <v>386775.91</v>
      </c>
      <c r="E39" s="54" t="str">
        <f>IF('Town Data'!G35&gt;9,'Town Data'!F35,"*")</f>
        <v>*</v>
      </c>
      <c r="F39" s="53">
        <f>IF('Town Data'!I35&gt;9,'Town Data'!H35,"*")</f>
        <v>3979181</v>
      </c>
      <c r="G39" s="53">
        <f>IF('Town Data'!K35&gt;9,'Town Data'!J35,"*")</f>
        <v>375490</v>
      </c>
      <c r="H39" s="54" t="str">
        <f>IF('Town Data'!M35&gt;9,'Town Data'!L35,"*")</f>
        <v>*</v>
      </c>
      <c r="I39" s="22">
        <f t="shared" si="0"/>
        <v>-0.08831626156236676</v>
      </c>
      <c r="J39" s="22">
        <f t="shared" si="1"/>
        <v>0.030056486191376533</v>
      </c>
      <c r="K39" s="22">
        <f t="shared" si="2"/>
      </c>
      <c r="L39" s="15"/>
    </row>
    <row r="40" spans="1:12" ht="15">
      <c r="A40" s="15"/>
      <c r="B40" s="15" t="str">
        <f>'Town Data'!A36</f>
        <v>CHESTER</v>
      </c>
      <c r="C40" s="48">
        <f>IF('Town Data'!C36&gt;9,'Town Data'!B36,"*")</f>
        <v>8010871.81</v>
      </c>
      <c r="D40" s="49">
        <f>IF('Town Data'!E36&gt;9,'Town Data'!D36,"*")</f>
        <v>2232026.74</v>
      </c>
      <c r="E40" s="50">
        <f>IF('Town Data'!G36&gt;9,'Town Data'!F36,"*")</f>
        <v>290584.83</v>
      </c>
      <c r="F40" s="51">
        <f>IF('Town Data'!I36&gt;9,'Town Data'!H36,"*")</f>
        <v>8459760.8</v>
      </c>
      <c r="G40" s="49">
        <f>IF('Town Data'!K36&gt;9,'Town Data'!J36,"*")</f>
        <v>2195031.63</v>
      </c>
      <c r="H40" s="50">
        <f>IF('Town Data'!M36&gt;9,'Town Data'!L36,"*")</f>
        <v>221466.67</v>
      </c>
      <c r="I40" s="9">
        <f t="shared" si="0"/>
        <v>-0.053061664580398196</v>
      </c>
      <c r="J40" s="9">
        <f t="shared" si="1"/>
        <v>0.016854021370070343</v>
      </c>
      <c r="K40" s="9">
        <f t="shared" si="2"/>
        <v>0.3120928309438165</v>
      </c>
      <c r="L40" s="15"/>
    </row>
    <row r="41" spans="1:12" ht="15">
      <c r="A41" s="15"/>
      <c r="B41" s="27" t="str">
        <f>'Town Data'!A37</f>
        <v>CHITTENDEN</v>
      </c>
      <c r="C41" s="52">
        <f>IF('Town Data'!C37&gt;9,'Town Data'!B37,"*")</f>
        <v>840044</v>
      </c>
      <c r="D41" s="53">
        <f>IF('Town Data'!E37&gt;9,'Town Data'!D37,"*")</f>
        <v>197584</v>
      </c>
      <c r="E41" s="54" t="str">
        <f>IF('Town Data'!G37&gt;9,'Town Data'!F37,"*")</f>
        <v>*</v>
      </c>
      <c r="F41" s="53">
        <f>IF('Town Data'!I37&gt;9,'Town Data'!H37,"*")</f>
        <v>761939</v>
      </c>
      <c r="G41" s="53">
        <f>IF('Town Data'!K37&gt;9,'Town Data'!J37,"*")</f>
        <v>198429</v>
      </c>
      <c r="H41" s="54" t="str">
        <f>IF('Town Data'!M37&gt;9,'Town Data'!L37,"*")</f>
        <v>*</v>
      </c>
      <c r="I41" s="22">
        <f t="shared" si="0"/>
        <v>0.1025082060374912</v>
      </c>
      <c r="J41" s="22">
        <f t="shared" si="1"/>
        <v>-0.004258450125737669</v>
      </c>
      <c r="K41" s="22">
        <f t="shared" si="2"/>
      </c>
      <c r="L41" s="15"/>
    </row>
    <row r="42" spans="1:12" ht="15">
      <c r="A42" s="15"/>
      <c r="B42" s="15" t="str">
        <f>'Town Data'!A38</f>
        <v>CLARENDON</v>
      </c>
      <c r="C42" s="48">
        <f>IF('Town Data'!C38&gt;9,'Town Data'!B38,"*")</f>
        <v>17028605.77</v>
      </c>
      <c r="D42" s="49">
        <f>IF('Town Data'!E38&gt;9,'Town Data'!D38,"*")</f>
        <v>5193663.05</v>
      </c>
      <c r="E42" s="50">
        <f>IF('Town Data'!G38&gt;9,'Town Data'!F38,"*")</f>
        <v>155840.33</v>
      </c>
      <c r="F42" s="51">
        <f>IF('Town Data'!I38&gt;9,'Town Data'!H38,"*")</f>
        <v>23937941.15</v>
      </c>
      <c r="G42" s="49">
        <f>IF('Town Data'!K38&gt;9,'Town Data'!J38,"*")</f>
        <v>4993431.77</v>
      </c>
      <c r="H42" s="50">
        <f>IF('Town Data'!M38&gt;9,'Town Data'!L38,"*")</f>
        <v>167883.33</v>
      </c>
      <c r="I42" s="9">
        <f t="shared" si="0"/>
        <v>-0.2886353231760702</v>
      </c>
      <c r="J42" s="9">
        <f t="shared" si="1"/>
        <v>0.040098931801365194</v>
      </c>
      <c r="K42" s="9">
        <f t="shared" si="2"/>
        <v>-0.07173434074723202</v>
      </c>
      <c r="L42" s="15"/>
    </row>
    <row r="43" spans="1:12" ht="15">
      <c r="A43" s="15"/>
      <c r="B43" s="27" t="str">
        <f>'Town Data'!A39</f>
        <v>COLCHESTER</v>
      </c>
      <c r="C43" s="52">
        <f>IF('Town Data'!C39&gt;9,'Town Data'!B39,"*")</f>
        <v>467840271.52</v>
      </c>
      <c r="D43" s="53">
        <f>IF('Town Data'!E39&gt;9,'Town Data'!D39,"*")</f>
        <v>89578883</v>
      </c>
      <c r="E43" s="54">
        <f>IF('Town Data'!G39&gt;9,'Town Data'!F39,"*")</f>
        <v>4586847.17</v>
      </c>
      <c r="F43" s="53">
        <f>IF('Town Data'!I39&gt;9,'Town Data'!H39,"*")</f>
        <v>368784794.31</v>
      </c>
      <c r="G43" s="53">
        <f>IF('Town Data'!K39&gt;9,'Town Data'!J39,"*")</f>
        <v>90478958.43</v>
      </c>
      <c r="H43" s="54">
        <f>IF('Town Data'!M39&gt;9,'Town Data'!L39,"*")</f>
        <v>3686453.5</v>
      </c>
      <c r="I43" s="22">
        <f t="shared" si="0"/>
        <v>0.2685996785614053</v>
      </c>
      <c r="J43" s="22">
        <f t="shared" si="1"/>
        <v>-0.009947897783288032</v>
      </c>
      <c r="K43" s="22">
        <f t="shared" si="2"/>
        <v>0.24424387015867688</v>
      </c>
      <c r="L43" s="15"/>
    </row>
    <row r="44" spans="1:12" ht="15">
      <c r="A44" s="15"/>
      <c r="B44" s="15" t="str">
        <f>'Town Data'!A40</f>
        <v>CONCORD</v>
      </c>
      <c r="C44" s="48">
        <f>IF('Town Data'!C40&gt;9,'Town Data'!B40,"*")</f>
        <v>551174.29</v>
      </c>
      <c r="D44" s="49">
        <f>IF('Town Data'!E40&gt;9,'Town Data'!D40,"*")</f>
        <v>326719.63</v>
      </c>
      <c r="E44" s="50" t="str">
        <f>IF('Town Data'!G40&gt;9,'Town Data'!F40,"*")</f>
        <v>*</v>
      </c>
      <c r="F44" s="51">
        <f>IF('Town Data'!I40&gt;9,'Town Data'!H40,"*")</f>
        <v>583791.81</v>
      </c>
      <c r="G44" s="49">
        <f>IF('Town Data'!K40&gt;9,'Town Data'!J40,"*")</f>
        <v>301859.32</v>
      </c>
      <c r="H44" s="50" t="str">
        <f>IF('Town Data'!M40&gt;9,'Town Data'!L40,"*")</f>
        <v>*</v>
      </c>
      <c r="I44" s="9">
        <f t="shared" si="0"/>
        <v>-0.05587183554356478</v>
      </c>
      <c r="J44" s="9">
        <f t="shared" si="1"/>
        <v>0.0823572715926081</v>
      </c>
      <c r="K44" s="9">
        <f t="shared" si="2"/>
      </c>
      <c r="L44" s="15"/>
    </row>
    <row r="45" spans="1:12" ht="15">
      <c r="A45" s="15"/>
      <c r="B45" s="27" t="str">
        <f>'Town Data'!A41</f>
        <v>CORINTH</v>
      </c>
      <c r="C45" s="52">
        <f>IF('Town Data'!C41&gt;9,'Town Data'!B41,"*")</f>
        <v>972779.75</v>
      </c>
      <c r="D45" s="53">
        <f>IF('Town Data'!E41&gt;9,'Town Data'!D41,"*")</f>
        <v>474296.92</v>
      </c>
      <c r="E45" s="54" t="str">
        <f>IF('Town Data'!G41&gt;9,'Town Data'!F41,"*")</f>
        <v>*</v>
      </c>
      <c r="F45" s="53">
        <f>IF('Town Data'!I41&gt;9,'Town Data'!H41,"*")</f>
        <v>1149110.93</v>
      </c>
      <c r="G45" s="53">
        <f>IF('Town Data'!K41&gt;9,'Town Data'!J41,"*")</f>
        <v>505027.62</v>
      </c>
      <c r="H45" s="54" t="str">
        <f>IF('Town Data'!M41&gt;9,'Town Data'!L41,"*")</f>
        <v>*</v>
      </c>
      <c r="I45" s="22">
        <f t="shared" si="0"/>
        <v>-0.15345009380425956</v>
      </c>
      <c r="J45" s="22">
        <f t="shared" si="1"/>
        <v>-0.060849543238843076</v>
      </c>
      <c r="K45" s="22">
        <f t="shared" si="2"/>
      </c>
      <c r="L45" s="15"/>
    </row>
    <row r="46" spans="1:12" ht="15">
      <c r="A46" s="15"/>
      <c r="B46" s="15" t="str">
        <f>'Town Data'!A42</f>
        <v>COVENTRY</v>
      </c>
      <c r="C46" s="48">
        <f>IF('Town Data'!C42&gt;9,'Town Data'!B42,"*")</f>
        <v>3288508.8</v>
      </c>
      <c r="D46" s="49">
        <f>IF('Town Data'!E42&gt;9,'Town Data'!D42,"*")</f>
        <v>1513586.09</v>
      </c>
      <c r="E46" s="50" t="str">
        <f>IF('Town Data'!G42&gt;9,'Town Data'!F42,"*")</f>
        <v>*</v>
      </c>
      <c r="F46" s="51">
        <f>IF('Town Data'!I42&gt;9,'Town Data'!H42,"*")</f>
        <v>5734224.53</v>
      </c>
      <c r="G46" s="49">
        <f>IF('Town Data'!K42&gt;9,'Town Data'!J42,"*")</f>
        <v>1502993.19</v>
      </c>
      <c r="H46" s="50" t="str">
        <f>IF('Town Data'!M42&gt;9,'Town Data'!L42,"*")</f>
        <v>*</v>
      </c>
      <c r="I46" s="9">
        <f t="shared" si="0"/>
        <v>-0.4265120274249185</v>
      </c>
      <c r="J46" s="9">
        <f t="shared" si="1"/>
        <v>0.007047869591478415</v>
      </c>
      <c r="K46" s="9">
        <f t="shared" si="2"/>
      </c>
      <c r="L46" s="15"/>
    </row>
    <row r="47" spans="1:12" ht="15">
      <c r="A47" s="15"/>
      <c r="B47" s="27" t="str">
        <f>'Town Data'!A43</f>
        <v>CRAFTSBURY</v>
      </c>
      <c r="C47" s="52">
        <f>IF('Town Data'!C43&gt;9,'Town Data'!B43,"*")</f>
        <v>1375647.03</v>
      </c>
      <c r="D47" s="53">
        <f>IF('Town Data'!E43&gt;9,'Town Data'!D43,"*")</f>
        <v>680314.71</v>
      </c>
      <c r="E47" s="54" t="str">
        <f>IF('Town Data'!G43&gt;9,'Town Data'!F43,"*")</f>
        <v>*</v>
      </c>
      <c r="F47" s="53">
        <f>IF('Town Data'!I43&gt;9,'Town Data'!H43,"*")</f>
        <v>1806181.35</v>
      </c>
      <c r="G47" s="53">
        <f>IF('Town Data'!K43&gt;9,'Town Data'!J43,"*")</f>
        <v>678638.8</v>
      </c>
      <c r="H47" s="54" t="str">
        <f>IF('Town Data'!M43&gt;9,'Town Data'!L43,"*")</f>
        <v>*</v>
      </c>
      <c r="I47" s="22">
        <f t="shared" si="0"/>
        <v>-0.23836716063976635</v>
      </c>
      <c r="J47" s="22">
        <f t="shared" si="1"/>
        <v>0.002469516921225129</v>
      </c>
      <c r="K47" s="22">
        <f t="shared" si="2"/>
      </c>
      <c r="L47" s="15"/>
    </row>
    <row r="48" spans="1:12" ht="15">
      <c r="A48" s="15"/>
      <c r="B48" s="15" t="str">
        <f>'Town Data'!A44</f>
        <v>DANBY</v>
      </c>
      <c r="C48" s="48">
        <f>IF('Town Data'!C44&gt;9,'Town Data'!B44,"*")</f>
        <v>4564721.84</v>
      </c>
      <c r="D48" s="49">
        <f>IF('Town Data'!E44&gt;9,'Town Data'!D44,"*")</f>
        <v>873344.88</v>
      </c>
      <c r="E48" s="50" t="str">
        <f>IF('Town Data'!G44&gt;9,'Town Data'!F44,"*")</f>
        <v>*</v>
      </c>
      <c r="F48" s="51">
        <f>IF('Town Data'!I44&gt;9,'Town Data'!H44,"*")</f>
        <v>4613513</v>
      </c>
      <c r="G48" s="49">
        <f>IF('Town Data'!K44&gt;9,'Town Data'!J44,"*")</f>
        <v>792945</v>
      </c>
      <c r="H48" s="50" t="str">
        <f>IF('Town Data'!M44&gt;9,'Town Data'!L44,"*")</f>
        <v>*</v>
      </c>
      <c r="I48" s="9">
        <f t="shared" si="0"/>
        <v>-0.010575706625298368</v>
      </c>
      <c r="J48" s="9">
        <f t="shared" si="1"/>
        <v>0.10139401850065263</v>
      </c>
      <c r="K48" s="9">
        <f t="shared" si="2"/>
      </c>
      <c r="L48" s="15"/>
    </row>
    <row r="49" spans="1:12" ht="15">
      <c r="A49" s="15"/>
      <c r="B49" s="27" t="str">
        <f>'Town Data'!A45</f>
        <v>DANVILLE</v>
      </c>
      <c r="C49" s="52">
        <f>IF('Town Data'!C45&gt;9,'Town Data'!B45,"*")</f>
        <v>3398344.45</v>
      </c>
      <c r="D49" s="53">
        <f>IF('Town Data'!E45&gt;9,'Town Data'!D45,"*")</f>
        <v>2003332.5</v>
      </c>
      <c r="E49" s="54" t="str">
        <f>IF('Town Data'!G45&gt;9,'Town Data'!F45,"*")</f>
        <v>*</v>
      </c>
      <c r="F49" s="53">
        <f>IF('Town Data'!I45&gt;9,'Town Data'!H45,"*")</f>
        <v>3432563.89</v>
      </c>
      <c r="G49" s="53">
        <f>IF('Town Data'!K45&gt;9,'Town Data'!J45,"*")</f>
        <v>2127719.9</v>
      </c>
      <c r="H49" s="54" t="str">
        <f>IF('Town Data'!M45&gt;9,'Town Data'!L45,"*")</f>
        <v>*</v>
      </c>
      <c r="I49" s="22">
        <f t="shared" si="0"/>
        <v>-0.00996906134790107</v>
      </c>
      <c r="J49" s="22">
        <f t="shared" si="1"/>
        <v>-0.058460420471698325</v>
      </c>
      <c r="K49" s="22">
        <f t="shared" si="2"/>
      </c>
      <c r="L49" s="15"/>
    </row>
    <row r="50" spans="1:12" ht="15">
      <c r="A50" s="15"/>
      <c r="B50" s="15" t="str">
        <f>'Town Data'!A46</f>
        <v>DERBY</v>
      </c>
      <c r="C50" s="48">
        <f>IF('Town Data'!C46&gt;9,'Town Data'!B46,"*")</f>
        <v>55744281.8</v>
      </c>
      <c r="D50" s="49">
        <f>IF('Town Data'!E46&gt;9,'Town Data'!D46,"*")</f>
        <v>17687242.71</v>
      </c>
      <c r="E50" s="50">
        <f>IF('Town Data'!G46&gt;9,'Town Data'!F46,"*")</f>
        <v>463336.17</v>
      </c>
      <c r="F50" s="51">
        <f>IF('Town Data'!I46&gt;9,'Town Data'!H46,"*")</f>
        <v>53653744.9</v>
      </c>
      <c r="G50" s="49">
        <f>IF('Town Data'!K46&gt;9,'Town Data'!J46,"*")</f>
        <v>13448935.6</v>
      </c>
      <c r="H50" s="50">
        <f>IF('Town Data'!M46&gt;9,'Town Data'!L46,"*")</f>
        <v>900033.33</v>
      </c>
      <c r="I50" s="9">
        <f t="shared" si="0"/>
        <v>0.03896348528693285</v>
      </c>
      <c r="J50" s="9">
        <f t="shared" si="1"/>
        <v>0.3151407097227829</v>
      </c>
      <c r="K50" s="9">
        <f t="shared" si="2"/>
        <v>-0.48520109805266876</v>
      </c>
      <c r="L50" s="15"/>
    </row>
    <row r="51" spans="1:12" ht="15">
      <c r="A51" s="15"/>
      <c r="B51" s="27" t="str">
        <f>'Town Data'!A47</f>
        <v>DORSET</v>
      </c>
      <c r="C51" s="52">
        <f>IF('Town Data'!C47&gt;9,'Town Data'!B47,"*")</f>
        <v>5985766.85</v>
      </c>
      <c r="D51" s="53">
        <f>IF('Town Data'!E47&gt;9,'Town Data'!D47,"*")</f>
        <v>2196289.79</v>
      </c>
      <c r="E51" s="54">
        <f>IF('Town Data'!G47&gt;9,'Town Data'!F47,"*")</f>
        <v>29429.33</v>
      </c>
      <c r="F51" s="53">
        <f>IF('Town Data'!I47&gt;9,'Town Data'!H47,"*")</f>
        <v>5700307.99</v>
      </c>
      <c r="G51" s="53">
        <f>IF('Town Data'!K47&gt;9,'Town Data'!J47,"*")</f>
        <v>2432515.35</v>
      </c>
      <c r="H51" s="54">
        <f>IF('Town Data'!M47&gt;9,'Town Data'!L47,"*")</f>
        <v>21717.17</v>
      </c>
      <c r="I51" s="22">
        <f t="shared" si="0"/>
        <v>0.05007779588414825</v>
      </c>
      <c r="J51" s="22">
        <f t="shared" si="1"/>
        <v>-0.09711164207041902</v>
      </c>
      <c r="K51" s="22">
        <f t="shared" si="2"/>
        <v>0.3551180931953843</v>
      </c>
      <c r="L51" s="15"/>
    </row>
    <row r="52" spans="1:12" ht="15">
      <c r="A52" s="15"/>
      <c r="B52" s="15" t="str">
        <f>'Town Data'!A48</f>
        <v>DOVER</v>
      </c>
      <c r="C52" s="48">
        <f>IF('Town Data'!C48&gt;9,'Town Data'!B48,"*")</f>
        <v>3773821.94</v>
      </c>
      <c r="D52" s="49">
        <f>IF('Town Data'!E48&gt;9,'Town Data'!D48,"*")</f>
        <v>2756063.42</v>
      </c>
      <c r="E52" s="50">
        <f>IF('Town Data'!G48&gt;9,'Town Data'!F48,"*")</f>
        <v>621083.33</v>
      </c>
      <c r="F52" s="51">
        <f>IF('Town Data'!I48&gt;9,'Town Data'!H48,"*")</f>
        <v>3463100.78</v>
      </c>
      <c r="G52" s="49">
        <f>IF('Town Data'!K48&gt;9,'Town Data'!J48,"*")</f>
        <v>2321492.08</v>
      </c>
      <c r="H52" s="50">
        <f>IF('Town Data'!M48&gt;9,'Town Data'!L48,"*")</f>
        <v>373358.5</v>
      </c>
      <c r="I52" s="9">
        <f t="shared" si="0"/>
        <v>0.08972339522848082</v>
      </c>
      <c r="J52" s="9">
        <f t="shared" si="1"/>
        <v>0.18719484065610073</v>
      </c>
      <c r="K52" s="9">
        <f t="shared" si="2"/>
        <v>0.6635039245122314</v>
      </c>
      <c r="L52" s="15"/>
    </row>
    <row r="53" spans="1:12" ht="15">
      <c r="A53" s="15"/>
      <c r="B53" s="27" t="str">
        <f>'Town Data'!A49</f>
        <v>DUMMERSTON</v>
      </c>
      <c r="C53" s="52">
        <f>IF('Town Data'!C49&gt;9,'Town Data'!B49,"*")</f>
        <v>3430188.22</v>
      </c>
      <c r="D53" s="53">
        <f>IF('Town Data'!E49&gt;9,'Town Data'!D49,"*")</f>
        <v>766204.74</v>
      </c>
      <c r="E53" s="54">
        <f>IF('Town Data'!G49&gt;9,'Town Data'!F49,"*")</f>
        <v>70605.17</v>
      </c>
      <c r="F53" s="53">
        <f>IF('Town Data'!I49&gt;9,'Town Data'!H49,"*")</f>
        <v>4145559.47</v>
      </c>
      <c r="G53" s="53">
        <f>IF('Town Data'!K49&gt;9,'Town Data'!J49,"*")</f>
        <v>769386.63</v>
      </c>
      <c r="H53" s="54" t="str">
        <f>IF('Town Data'!M49&gt;9,'Town Data'!L49,"*")</f>
        <v>*</v>
      </c>
      <c r="I53" s="22">
        <f t="shared" si="0"/>
        <v>-0.17256325839175574</v>
      </c>
      <c r="J53" s="22">
        <f t="shared" si="1"/>
        <v>-0.004135619045004739</v>
      </c>
      <c r="K53" s="22">
        <f t="shared" si="2"/>
      </c>
      <c r="L53" s="15"/>
    </row>
    <row r="54" spans="1:12" ht="15">
      <c r="A54" s="15"/>
      <c r="B54" s="15" t="str">
        <f>'Town Data'!A50</f>
        <v>DUXBURY</v>
      </c>
      <c r="C54" s="48">
        <f>IF('Town Data'!C50&gt;9,'Town Data'!B50,"*")</f>
        <v>544135.7</v>
      </c>
      <c r="D54" s="49">
        <f>IF('Town Data'!E50&gt;9,'Town Data'!D50,"*")</f>
        <v>235328.29</v>
      </c>
      <c r="E54" s="50" t="str">
        <f>IF('Town Data'!G50&gt;9,'Town Data'!F50,"*")</f>
        <v>*</v>
      </c>
      <c r="F54" s="51">
        <f>IF('Town Data'!I50&gt;9,'Town Data'!H50,"*")</f>
        <v>421899.59</v>
      </c>
      <c r="G54" s="49">
        <f>IF('Town Data'!K50&gt;9,'Town Data'!J50,"*")</f>
        <v>221261</v>
      </c>
      <c r="H54" s="50" t="str">
        <f>IF('Town Data'!M50&gt;9,'Town Data'!L50,"*")</f>
        <v>*</v>
      </c>
      <c r="I54" s="9">
        <f t="shared" si="0"/>
        <v>0.28972796584135085</v>
      </c>
      <c r="J54" s="9">
        <f t="shared" si="1"/>
        <v>0.063577810820705</v>
      </c>
      <c r="K54" s="9">
        <f t="shared" si="2"/>
      </c>
      <c r="L54" s="15"/>
    </row>
    <row r="55" spans="1:12" ht="15">
      <c r="A55" s="15"/>
      <c r="B55" s="27" t="str">
        <f>'Town Data'!A51</f>
        <v>EAST MONTPELIER</v>
      </c>
      <c r="C55" s="52">
        <f>IF('Town Data'!C51&gt;9,'Town Data'!B51,"*")</f>
        <v>10695217.36</v>
      </c>
      <c r="D55" s="53">
        <f>IF('Town Data'!E51&gt;9,'Town Data'!D51,"*")</f>
        <v>3978429.11</v>
      </c>
      <c r="E55" s="54">
        <f>IF('Town Data'!G51&gt;9,'Town Data'!F51,"*")</f>
        <v>407100</v>
      </c>
      <c r="F55" s="53">
        <f>IF('Town Data'!I51&gt;9,'Town Data'!H51,"*")</f>
        <v>10720273.41</v>
      </c>
      <c r="G55" s="53">
        <f>IF('Town Data'!K51&gt;9,'Town Data'!J51,"*")</f>
        <v>3703079.56</v>
      </c>
      <c r="H55" s="54">
        <f>IF('Town Data'!M51&gt;9,'Town Data'!L51,"*")</f>
        <v>228517.5</v>
      </c>
      <c r="I55" s="22">
        <f t="shared" si="0"/>
        <v>-0.002337258486022209</v>
      </c>
      <c r="J55" s="22">
        <f t="shared" si="1"/>
        <v>0.07435690903708259</v>
      </c>
      <c r="K55" s="22">
        <f t="shared" si="2"/>
        <v>0.781482818602514</v>
      </c>
      <c r="L55" s="15"/>
    </row>
    <row r="56" spans="1:12" ht="15">
      <c r="A56" s="15"/>
      <c r="B56" s="15" t="str">
        <f>'Town Data'!A52</f>
        <v>EDEN</v>
      </c>
      <c r="C56" s="48">
        <f>IF('Town Data'!C52&gt;9,'Town Data'!B52,"*")</f>
        <v>998936.4</v>
      </c>
      <c r="D56" s="49">
        <f>IF('Town Data'!E52&gt;9,'Town Data'!D52,"*")</f>
        <v>348696.63</v>
      </c>
      <c r="E56" s="50" t="str">
        <f>IF('Town Data'!G52&gt;9,'Town Data'!F52,"*")</f>
        <v>*</v>
      </c>
      <c r="F56" s="51">
        <f>IF('Town Data'!I52&gt;9,'Town Data'!H52,"*")</f>
        <v>984870.4</v>
      </c>
      <c r="G56" s="49">
        <f>IF('Town Data'!K52&gt;9,'Town Data'!J52,"*")</f>
        <v>310464.4</v>
      </c>
      <c r="H56" s="50" t="str">
        <f>IF('Town Data'!M52&gt;9,'Town Data'!L52,"*")</f>
        <v>*</v>
      </c>
      <c r="I56" s="9">
        <f t="shared" si="0"/>
        <v>0.014282082190712605</v>
      </c>
      <c r="J56" s="9">
        <f t="shared" si="1"/>
        <v>0.12314529459738371</v>
      </c>
      <c r="K56" s="9">
        <f t="shared" si="2"/>
      </c>
      <c r="L56" s="15"/>
    </row>
    <row r="57" spans="1:12" ht="15">
      <c r="A57" s="15"/>
      <c r="B57" s="27" t="str">
        <f>'Town Data'!A53</f>
        <v>ENOSBURG</v>
      </c>
      <c r="C57" s="52">
        <f>IF('Town Data'!C53&gt;9,'Town Data'!B53,"*")</f>
        <v>19816558.45</v>
      </c>
      <c r="D57" s="53">
        <f>IF('Town Data'!E53&gt;9,'Town Data'!D53,"*")</f>
        <v>5376173.98</v>
      </c>
      <c r="E57" s="54">
        <f>IF('Town Data'!G53&gt;9,'Town Data'!F53,"*")</f>
        <v>240283</v>
      </c>
      <c r="F57" s="53">
        <f>IF('Town Data'!I53&gt;9,'Town Data'!H53,"*")</f>
        <v>20923970.13</v>
      </c>
      <c r="G57" s="53">
        <f>IF('Town Data'!K53&gt;9,'Town Data'!J53,"*")</f>
        <v>5067302.58</v>
      </c>
      <c r="H57" s="54">
        <f>IF('Town Data'!M53&gt;9,'Town Data'!L53,"*")</f>
        <v>336195.83</v>
      </c>
      <c r="I57" s="22">
        <f t="shared" si="0"/>
        <v>-0.05292550472590451</v>
      </c>
      <c r="J57" s="22">
        <f t="shared" si="1"/>
        <v>0.060953810261711344</v>
      </c>
      <c r="K57" s="22">
        <f t="shared" si="2"/>
        <v>-0.2852885771962133</v>
      </c>
      <c r="L57" s="15"/>
    </row>
    <row r="58" spans="1:12" ht="15">
      <c r="A58" s="15"/>
      <c r="B58" s="15" t="str">
        <f>'Town Data'!A54</f>
        <v>ESSEX</v>
      </c>
      <c r="C58" s="48">
        <f>IF('Town Data'!C54&gt;9,'Town Data'!B54,"*")</f>
        <v>125945281.22</v>
      </c>
      <c r="D58" s="49">
        <f>IF('Town Data'!E54&gt;9,'Town Data'!D54,"*")</f>
        <v>34955893.96</v>
      </c>
      <c r="E58" s="50">
        <f>IF('Town Data'!G54&gt;9,'Town Data'!F54,"*")</f>
        <v>1311347.67</v>
      </c>
      <c r="F58" s="51">
        <f>IF('Town Data'!I54&gt;9,'Town Data'!H54,"*")</f>
        <v>127438480.33</v>
      </c>
      <c r="G58" s="49">
        <f>IF('Town Data'!K54&gt;9,'Town Data'!J54,"*")</f>
        <v>33717387.98</v>
      </c>
      <c r="H58" s="50">
        <f>IF('Town Data'!M54&gt;9,'Town Data'!L54,"*")</f>
        <v>1937208</v>
      </c>
      <c r="I58" s="9">
        <f t="shared" si="0"/>
        <v>-0.011717019114896718</v>
      </c>
      <c r="J58" s="9">
        <f t="shared" si="1"/>
        <v>0.036731966922664464</v>
      </c>
      <c r="K58" s="9">
        <f t="shared" si="2"/>
        <v>-0.3230733767360036</v>
      </c>
      <c r="L58" s="15"/>
    </row>
    <row r="59" spans="1:12" ht="15">
      <c r="A59" s="15"/>
      <c r="B59" s="27" t="str">
        <f>'Town Data'!A55</f>
        <v>FAIR HAVEN</v>
      </c>
      <c r="C59" s="52">
        <f>IF('Town Data'!C55&gt;9,'Town Data'!B55,"*")</f>
        <v>18766310.97</v>
      </c>
      <c r="D59" s="53">
        <f>IF('Town Data'!E55&gt;9,'Town Data'!D55,"*")</f>
        <v>4225905.56</v>
      </c>
      <c r="E59" s="54">
        <f>IF('Town Data'!G55&gt;9,'Town Data'!F55,"*")</f>
        <v>17761.83</v>
      </c>
      <c r="F59" s="53">
        <f>IF('Town Data'!I55&gt;9,'Town Data'!H55,"*")</f>
        <v>20757440.99</v>
      </c>
      <c r="G59" s="53">
        <f>IF('Town Data'!K55&gt;9,'Town Data'!J55,"*")</f>
        <v>3697610.38</v>
      </c>
      <c r="H59" s="54">
        <f>IF('Town Data'!M55&gt;9,'Town Data'!L55,"*")</f>
        <v>16033.33</v>
      </c>
      <c r="I59" s="22">
        <f t="shared" si="0"/>
        <v>-0.09592367483830191</v>
      </c>
      <c r="J59" s="22">
        <f t="shared" si="1"/>
        <v>0.14287475577672942</v>
      </c>
      <c r="K59" s="22">
        <f t="shared" si="2"/>
        <v>0.10780667521968311</v>
      </c>
      <c r="L59" s="15"/>
    </row>
    <row r="60" spans="1:12" ht="15">
      <c r="A60" s="15"/>
      <c r="B60" s="15" t="str">
        <f>'Town Data'!A56</f>
        <v>FAIRFAX</v>
      </c>
      <c r="C60" s="48">
        <f>IF('Town Data'!C56&gt;9,'Town Data'!B56,"*")</f>
        <v>8677155.96</v>
      </c>
      <c r="D60" s="49">
        <f>IF('Town Data'!E56&gt;9,'Town Data'!D56,"*")</f>
        <v>3519582.91</v>
      </c>
      <c r="E60" s="50">
        <f>IF('Town Data'!G56&gt;9,'Town Data'!F56,"*")</f>
        <v>40236.17</v>
      </c>
      <c r="F60" s="51">
        <f>IF('Town Data'!I56&gt;9,'Town Data'!H56,"*")</f>
        <v>9221662.28</v>
      </c>
      <c r="G60" s="49">
        <f>IF('Town Data'!K56&gt;9,'Town Data'!J56,"*")</f>
        <v>3830061.97</v>
      </c>
      <c r="H60" s="50" t="str">
        <f>IF('Town Data'!M56&gt;9,'Town Data'!L56,"*")</f>
        <v>*</v>
      </c>
      <c r="I60" s="9">
        <f t="shared" si="0"/>
        <v>-0.05904643907649137</v>
      </c>
      <c r="J60" s="9">
        <f t="shared" si="1"/>
        <v>-0.08106371709698473</v>
      </c>
      <c r="K60" s="9">
        <f t="shared" si="2"/>
      </c>
      <c r="L60" s="15"/>
    </row>
    <row r="61" spans="1:12" ht="15">
      <c r="A61" s="15"/>
      <c r="B61" s="27" t="str">
        <f>'Town Data'!A57</f>
        <v>FAIRFIELD</v>
      </c>
      <c r="C61" s="52">
        <f>IF('Town Data'!C57&gt;9,'Town Data'!B57,"*")</f>
        <v>1792732</v>
      </c>
      <c r="D61" s="53">
        <f>IF('Town Data'!E57&gt;9,'Town Data'!D57,"*")</f>
        <v>312125</v>
      </c>
      <c r="E61" s="54" t="str">
        <f>IF('Town Data'!G57&gt;9,'Town Data'!F57,"*")</f>
        <v>*</v>
      </c>
      <c r="F61" s="53">
        <f>IF('Town Data'!I57&gt;9,'Town Data'!H57,"*")</f>
        <v>1052042</v>
      </c>
      <c r="G61" s="53">
        <f>IF('Town Data'!K57&gt;9,'Town Data'!J57,"*")</f>
        <v>161314</v>
      </c>
      <c r="H61" s="54" t="str">
        <f>IF('Town Data'!M57&gt;9,'Town Data'!L57,"*")</f>
        <v>*</v>
      </c>
      <c r="I61" s="22">
        <f t="shared" si="0"/>
        <v>0.7040498383144399</v>
      </c>
      <c r="J61" s="22">
        <f t="shared" si="1"/>
        <v>0.9348909580073645</v>
      </c>
      <c r="K61" s="22">
        <f t="shared" si="2"/>
      </c>
      <c r="L61" s="15"/>
    </row>
    <row r="62" spans="1:12" ht="15">
      <c r="A62" s="15"/>
      <c r="B62" s="15" t="str">
        <f>'Town Data'!A58</f>
        <v>FAIRLEE</v>
      </c>
      <c r="C62" s="48">
        <f>IF('Town Data'!C58&gt;9,'Town Data'!B58,"*")</f>
        <v>14184095.52</v>
      </c>
      <c r="D62" s="49">
        <f>IF('Town Data'!E58&gt;9,'Town Data'!D58,"*")</f>
        <v>1868288.65</v>
      </c>
      <c r="E62" s="50">
        <f>IF('Town Data'!G58&gt;9,'Town Data'!F58,"*")</f>
        <v>122830</v>
      </c>
      <c r="F62" s="51">
        <f>IF('Town Data'!I58&gt;9,'Town Data'!H58,"*")</f>
        <v>14395805.43</v>
      </c>
      <c r="G62" s="49">
        <f>IF('Town Data'!K58&gt;9,'Town Data'!J58,"*")</f>
        <v>1685115.69</v>
      </c>
      <c r="H62" s="50">
        <f>IF('Town Data'!M58&gt;9,'Town Data'!L58,"*")</f>
        <v>56845.17</v>
      </c>
      <c r="I62" s="9">
        <f t="shared" si="0"/>
        <v>-0.014706360893070236</v>
      </c>
      <c r="J62" s="9">
        <f t="shared" si="1"/>
        <v>0.10870052488799743</v>
      </c>
      <c r="K62" s="9">
        <f t="shared" si="2"/>
        <v>1.1607816460044011</v>
      </c>
      <c r="L62" s="15"/>
    </row>
    <row r="63" spans="1:12" ht="15">
      <c r="A63" s="15"/>
      <c r="B63" s="27" t="str">
        <f>'Town Data'!A59</f>
        <v>FAYSTON</v>
      </c>
      <c r="C63" s="52">
        <f>IF('Town Data'!C59&gt;9,'Town Data'!B59,"*")</f>
        <v>949580</v>
      </c>
      <c r="D63" s="53">
        <f>IF('Town Data'!E59&gt;9,'Town Data'!D59,"*")</f>
        <v>114640</v>
      </c>
      <c r="E63" s="54" t="str">
        <f>IF('Town Data'!G59&gt;9,'Town Data'!F59,"*")</f>
        <v>*</v>
      </c>
      <c r="F63" s="53">
        <f>IF('Town Data'!I59&gt;9,'Town Data'!H59,"*")</f>
        <v>3457791</v>
      </c>
      <c r="G63" s="53">
        <f>IF('Town Data'!K59&gt;9,'Town Data'!J59,"*")</f>
        <v>76914</v>
      </c>
      <c r="H63" s="54" t="str">
        <f>IF('Town Data'!M59&gt;9,'Town Data'!L59,"*")</f>
        <v>*</v>
      </c>
      <c r="I63" s="22">
        <f t="shared" si="0"/>
        <v>-0.725379584827423</v>
      </c>
      <c r="J63" s="22">
        <f t="shared" si="1"/>
        <v>0.4904958785136646</v>
      </c>
      <c r="K63" s="22">
        <f t="shared" si="2"/>
      </c>
      <c r="L63" s="15"/>
    </row>
    <row r="64" spans="1:12" ht="15">
      <c r="A64" s="15"/>
      <c r="B64" s="15" t="str">
        <f>'Town Data'!A60</f>
        <v>FERRISBURGH</v>
      </c>
      <c r="C64" s="48">
        <f>IF('Town Data'!C60&gt;9,'Town Data'!B60,"*")</f>
        <v>6721582.63</v>
      </c>
      <c r="D64" s="49">
        <f>IF('Town Data'!E60&gt;9,'Town Data'!D60,"*")</f>
        <v>2575806.61</v>
      </c>
      <c r="E64" s="50">
        <f>IF('Town Data'!G60&gt;9,'Town Data'!F60,"*")</f>
        <v>118820.67</v>
      </c>
      <c r="F64" s="51">
        <f>IF('Town Data'!I60&gt;9,'Town Data'!H60,"*")</f>
        <v>6946387.41</v>
      </c>
      <c r="G64" s="49">
        <f>IF('Town Data'!K60&gt;9,'Town Data'!J60,"*")</f>
        <v>2240546.54</v>
      </c>
      <c r="H64" s="50">
        <f>IF('Town Data'!M60&gt;9,'Town Data'!L60,"*")</f>
        <v>175865.67</v>
      </c>
      <c r="I64" s="9">
        <f t="shared" si="0"/>
        <v>-0.032362833618575886</v>
      </c>
      <c r="J64" s="9">
        <f t="shared" si="1"/>
        <v>0.14963316495090517</v>
      </c>
      <c r="K64" s="9">
        <f t="shared" si="2"/>
        <v>-0.3243668875227326</v>
      </c>
      <c r="L64" s="15"/>
    </row>
    <row r="65" spans="1:12" ht="15">
      <c r="A65" s="15"/>
      <c r="B65" s="27" t="str">
        <f>'Town Data'!A61</f>
        <v>FRANKLIN</v>
      </c>
      <c r="C65" s="52">
        <f>IF('Town Data'!C61&gt;9,'Town Data'!B61,"*")</f>
        <v>1242197.85</v>
      </c>
      <c r="D65" s="53">
        <f>IF('Town Data'!E61&gt;9,'Town Data'!D61,"*")</f>
        <v>551376.29</v>
      </c>
      <c r="E65" s="54" t="str">
        <f>IF('Town Data'!G61&gt;9,'Town Data'!F61,"*")</f>
        <v>*</v>
      </c>
      <c r="F65" s="53">
        <f>IF('Town Data'!I61&gt;9,'Town Data'!H61,"*")</f>
        <v>1243291.55</v>
      </c>
      <c r="G65" s="53">
        <f>IF('Town Data'!K61&gt;9,'Town Data'!J61,"*")</f>
        <v>547242.55</v>
      </c>
      <c r="H65" s="54" t="str">
        <f>IF('Town Data'!M61&gt;9,'Town Data'!L61,"*")</f>
        <v>*</v>
      </c>
      <c r="I65" s="22">
        <f t="shared" si="0"/>
        <v>-0.0008796810370021042</v>
      </c>
      <c r="J65" s="22">
        <f t="shared" si="1"/>
        <v>0.007553762038423347</v>
      </c>
      <c r="K65" s="22">
        <f t="shared" si="2"/>
      </c>
      <c r="L65" s="15"/>
    </row>
    <row r="66" spans="1:12" ht="15">
      <c r="A66" s="15"/>
      <c r="B66" s="15" t="str">
        <f>'Town Data'!A62</f>
        <v>GEORGIA</v>
      </c>
      <c r="C66" s="48">
        <f>IF('Town Data'!C62&gt;9,'Town Data'!B62,"*")</f>
        <v>5999628.93</v>
      </c>
      <c r="D66" s="49">
        <f>IF('Town Data'!E62&gt;9,'Town Data'!D62,"*")</f>
        <v>2145452.7</v>
      </c>
      <c r="E66" s="50" t="str">
        <f>IF('Town Data'!G62&gt;9,'Town Data'!F62,"*")</f>
        <v>*</v>
      </c>
      <c r="F66" s="51">
        <f>IF('Town Data'!I62&gt;9,'Town Data'!H62,"*")</f>
        <v>20231657.56</v>
      </c>
      <c r="G66" s="49">
        <f>IF('Town Data'!K62&gt;9,'Town Data'!J62,"*")</f>
        <v>1929462.16</v>
      </c>
      <c r="H66" s="50" t="str">
        <f>IF('Town Data'!M62&gt;9,'Town Data'!L62,"*")</f>
        <v>*</v>
      </c>
      <c r="I66" s="9">
        <f t="shared" si="0"/>
        <v>-0.7034534163991653</v>
      </c>
      <c r="J66" s="9">
        <f t="shared" si="1"/>
        <v>0.11194339255660773</v>
      </c>
      <c r="K66" s="9">
        <f t="shared" si="2"/>
      </c>
      <c r="L66" s="15"/>
    </row>
    <row r="67" spans="1:12" ht="15">
      <c r="A67" s="15"/>
      <c r="B67" s="27" t="str">
        <f>'Town Data'!A63</f>
        <v>GLOVER</v>
      </c>
      <c r="C67" s="52">
        <f>IF('Town Data'!C63&gt;9,'Town Data'!B63,"*")</f>
        <v>401384</v>
      </c>
      <c r="D67" s="53">
        <f>IF('Town Data'!E63&gt;9,'Town Data'!D63,"*")</f>
        <v>341219</v>
      </c>
      <c r="E67" s="54" t="str">
        <f>IF('Town Data'!G63&gt;9,'Town Data'!F63,"*")</f>
        <v>*</v>
      </c>
      <c r="F67" s="53">
        <f>IF('Town Data'!I63&gt;9,'Town Data'!H63,"*")</f>
        <v>369500.5</v>
      </c>
      <c r="G67" s="53">
        <f>IF('Town Data'!K63&gt;9,'Town Data'!J63,"*")</f>
        <v>298499.5</v>
      </c>
      <c r="H67" s="54" t="str">
        <f>IF('Town Data'!M63&gt;9,'Town Data'!L63,"*")</f>
        <v>*</v>
      </c>
      <c r="I67" s="22">
        <f t="shared" si="0"/>
        <v>0.08628811057089232</v>
      </c>
      <c r="J67" s="22">
        <f t="shared" si="1"/>
        <v>0.14311414256975305</v>
      </c>
      <c r="K67" s="22">
        <f t="shared" si="2"/>
      </c>
      <c r="L67" s="15"/>
    </row>
    <row r="68" spans="1:12" ht="15">
      <c r="A68" s="15"/>
      <c r="B68" s="15" t="str">
        <f>'Town Data'!A64</f>
        <v>GRAFTON</v>
      </c>
      <c r="C68" s="48">
        <f>IF('Town Data'!C64&gt;9,'Town Data'!B64,"*")</f>
        <v>495757.97</v>
      </c>
      <c r="D68" s="49">
        <f>IF('Town Data'!E64&gt;9,'Town Data'!D64,"*")</f>
        <v>205657.97</v>
      </c>
      <c r="E68" s="50">
        <f>IF('Town Data'!G64&gt;9,'Town Data'!F64,"*")</f>
        <v>15319.67</v>
      </c>
      <c r="F68" s="51">
        <f>IF('Town Data'!I64&gt;9,'Town Data'!H64,"*")</f>
        <v>586454.75</v>
      </c>
      <c r="G68" s="49">
        <f>IF('Town Data'!K64&gt;9,'Town Data'!J64,"*")</f>
        <v>266678</v>
      </c>
      <c r="H68" s="50">
        <f>IF('Town Data'!M64&gt;9,'Town Data'!L64,"*")</f>
        <v>12483.33</v>
      </c>
      <c r="I68" s="9">
        <f t="shared" si="0"/>
        <v>-0.15465264796644587</v>
      </c>
      <c r="J68" s="9">
        <f t="shared" si="1"/>
        <v>-0.22881538784601654</v>
      </c>
      <c r="K68" s="9">
        <f t="shared" si="2"/>
        <v>0.22721020753276572</v>
      </c>
      <c r="L68" s="15"/>
    </row>
    <row r="69" spans="1:12" ht="15">
      <c r="A69" s="15"/>
      <c r="B69" s="27" t="str">
        <f>'Town Data'!A65</f>
        <v>GRAND ISLE</v>
      </c>
      <c r="C69" s="52">
        <f>IF('Town Data'!C65&gt;9,'Town Data'!B65,"*")</f>
        <v>1890273.45</v>
      </c>
      <c r="D69" s="53">
        <f>IF('Town Data'!E65&gt;9,'Town Data'!D65,"*")</f>
        <v>643809</v>
      </c>
      <c r="E69" s="54" t="str">
        <f>IF('Town Data'!G65&gt;9,'Town Data'!F65,"*")</f>
        <v>*</v>
      </c>
      <c r="F69" s="53">
        <f>IF('Town Data'!I65&gt;9,'Town Data'!H65,"*")</f>
        <v>2105668.33</v>
      </c>
      <c r="G69" s="53">
        <f>IF('Town Data'!K65&gt;9,'Town Data'!J65,"*")</f>
        <v>623702.71</v>
      </c>
      <c r="H69" s="54" t="str">
        <f>IF('Town Data'!M65&gt;9,'Town Data'!L65,"*")</f>
        <v>*</v>
      </c>
      <c r="I69" s="22">
        <f t="shared" si="0"/>
        <v>-0.10229288104456608</v>
      </c>
      <c r="J69" s="22">
        <f t="shared" si="1"/>
        <v>0.03223697713290365</v>
      </c>
      <c r="K69" s="22">
        <f t="shared" si="2"/>
      </c>
      <c r="L69" s="15"/>
    </row>
    <row r="70" spans="1:12" ht="15">
      <c r="A70" s="15"/>
      <c r="B70" s="15" t="str">
        <f>'Town Data'!A66</f>
        <v>GRANVILLE</v>
      </c>
      <c r="C70" s="48">
        <f>IF('Town Data'!C66&gt;9,'Town Data'!B66,"*")</f>
        <v>329433.57</v>
      </c>
      <c r="D70" s="49">
        <f>IF('Town Data'!E66&gt;9,'Town Data'!D66,"*")</f>
        <v>130125.26</v>
      </c>
      <c r="E70" s="50" t="str">
        <f>IF('Town Data'!G66&gt;9,'Town Data'!F66,"*")</f>
        <v>*</v>
      </c>
      <c r="F70" s="51">
        <f>IF('Town Data'!I66&gt;9,'Town Data'!H66,"*")</f>
        <v>254370.67</v>
      </c>
      <c r="G70" s="49">
        <f>IF('Town Data'!K66&gt;9,'Town Data'!J66,"*")</f>
        <v>118381.87</v>
      </c>
      <c r="H70" s="50" t="str">
        <f>IF('Town Data'!M66&gt;9,'Town Data'!L66,"*")</f>
        <v>*</v>
      </c>
      <c r="I70" s="9">
        <f t="shared" si="0"/>
        <v>0.29509259066699783</v>
      </c>
      <c r="J70" s="9">
        <f t="shared" si="1"/>
        <v>0.09919922704380324</v>
      </c>
      <c r="K70" s="9">
        <f t="shared" si="2"/>
      </c>
      <c r="L70" s="15"/>
    </row>
    <row r="71" spans="1:12" ht="15">
      <c r="A71" s="15"/>
      <c r="B71" s="27" t="str">
        <f>'Town Data'!A67</f>
        <v>GREENSBORO</v>
      </c>
      <c r="C71" s="52">
        <f>IF('Town Data'!C67&gt;9,'Town Data'!B67,"*")</f>
        <v>3624460.39</v>
      </c>
      <c r="D71" s="53">
        <f>IF('Town Data'!E67&gt;9,'Town Data'!D67,"*")</f>
        <v>1999248</v>
      </c>
      <c r="E71" s="54" t="str">
        <f>IF('Town Data'!G67&gt;9,'Town Data'!F67,"*")</f>
        <v>*</v>
      </c>
      <c r="F71" s="53">
        <f>IF('Town Data'!I67&gt;9,'Town Data'!H67,"*")</f>
        <v>3061425.17</v>
      </c>
      <c r="G71" s="53">
        <f>IF('Town Data'!K67&gt;9,'Town Data'!J67,"*")</f>
        <v>1610945.16</v>
      </c>
      <c r="H71" s="54" t="str">
        <f>IF('Town Data'!M67&gt;9,'Town Data'!L67,"*")</f>
        <v>*</v>
      </c>
      <c r="I71" s="22">
        <f aca="true" t="shared" si="3" ref="I71:I100">_xlfn.IFERROR((C71-F71)/F71,"")</f>
        <v>0.18391278203282044</v>
      </c>
      <c r="J71" s="22">
        <f aca="true" t="shared" si="4" ref="J71:J100">_xlfn.IFERROR((D71-G71)/G71,"")</f>
        <v>0.24104038401903147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GROTON</v>
      </c>
      <c r="C72" s="48">
        <f>IF('Town Data'!C68&gt;9,'Town Data'!B68,"*")</f>
        <v>1039850.37</v>
      </c>
      <c r="D72" s="49">
        <f>IF('Town Data'!E68&gt;9,'Town Data'!D68,"*")</f>
        <v>514510.37</v>
      </c>
      <c r="E72" s="50" t="str">
        <f>IF('Town Data'!G68&gt;9,'Town Data'!F68,"*")</f>
        <v>*</v>
      </c>
      <c r="F72" s="51">
        <f>IF('Town Data'!I68&gt;9,'Town Data'!H68,"*")</f>
        <v>766286.6</v>
      </c>
      <c r="G72" s="49">
        <f>IF('Town Data'!K68&gt;9,'Town Data'!J68,"*")</f>
        <v>458510.6</v>
      </c>
      <c r="H72" s="50" t="str">
        <f>IF('Town Data'!M68&gt;9,'Town Data'!L68,"*")</f>
        <v>*</v>
      </c>
      <c r="I72" s="9">
        <f t="shared" si="3"/>
        <v>0.35699928721186047</v>
      </c>
      <c r="J72" s="9">
        <f t="shared" si="4"/>
        <v>0.1221340793429858</v>
      </c>
      <c r="K72" s="9">
        <f t="shared" si="5"/>
      </c>
      <c r="L72" s="15"/>
    </row>
    <row r="73" spans="1:12" ht="15">
      <c r="A73" s="15"/>
      <c r="B73" s="27" t="str">
        <f>'Town Data'!A69</f>
        <v>GUILFORD</v>
      </c>
      <c r="C73" s="52">
        <f>IF('Town Data'!C69&gt;9,'Town Data'!B69,"*")</f>
        <v>778493.7</v>
      </c>
      <c r="D73" s="53">
        <f>IF('Town Data'!E69&gt;9,'Town Data'!D69,"*")</f>
        <v>274374.24</v>
      </c>
      <c r="E73" s="54" t="str">
        <f>IF('Town Data'!G69&gt;9,'Town Data'!F69,"*")</f>
        <v>*</v>
      </c>
      <c r="F73" s="53">
        <f>IF('Town Data'!I69&gt;9,'Town Data'!H69,"*")</f>
        <v>998909.51</v>
      </c>
      <c r="G73" s="53">
        <f>IF('Town Data'!K69&gt;9,'Town Data'!J69,"*")</f>
        <v>439114.63</v>
      </c>
      <c r="H73" s="54" t="str">
        <f>IF('Town Data'!M69&gt;9,'Town Data'!L69,"*")</f>
        <v>*</v>
      </c>
      <c r="I73" s="22">
        <f t="shared" si="3"/>
        <v>-0.22065643363431395</v>
      </c>
      <c r="J73" s="22">
        <f t="shared" si="4"/>
        <v>-0.3751648857611508</v>
      </c>
      <c r="K73" s="22">
        <f t="shared" si="5"/>
      </c>
      <c r="L73" s="15"/>
    </row>
    <row r="74" spans="1:12" ht="15">
      <c r="A74" s="15"/>
      <c r="B74" s="15" t="str">
        <f>'Town Data'!A70</f>
        <v>HALIFAX</v>
      </c>
      <c r="C74" s="48">
        <f>IF('Town Data'!C70&gt;9,'Town Data'!B70,"*")</f>
        <v>341279.04</v>
      </c>
      <c r="D74" s="49" t="str">
        <f>IF('Town Data'!E70&gt;9,'Town Data'!D70,"*")</f>
        <v>*</v>
      </c>
      <c r="E74" s="50" t="str">
        <f>IF('Town Data'!G70&gt;9,'Town Data'!F70,"*")</f>
        <v>*</v>
      </c>
      <c r="F74" s="51">
        <f>IF('Town Data'!I70&gt;9,'Town Data'!H70,"*")</f>
        <v>197036</v>
      </c>
      <c r="G74" s="49" t="str">
        <f>IF('Town Data'!K70&gt;9,'Town Data'!J70,"*")</f>
        <v>*</v>
      </c>
      <c r="H74" s="50" t="str">
        <f>IF('Town Data'!M70&gt;9,'Town Data'!L70,"*")</f>
        <v>*</v>
      </c>
      <c r="I74" s="9">
        <f t="shared" si="3"/>
        <v>0.7320643943238798</v>
      </c>
      <c r="J74" s="9">
        <f t="shared" si="4"/>
      </c>
      <c r="K74" s="9">
        <f t="shared" si="5"/>
      </c>
      <c r="L74" s="15"/>
    </row>
    <row r="75" spans="1:12" ht="15">
      <c r="A75" s="15"/>
      <c r="B75" s="27" t="str">
        <f>'Town Data'!A71</f>
        <v>HANCOCK</v>
      </c>
      <c r="C75" s="52">
        <f>IF('Town Data'!C71&gt;9,'Town Data'!B71,"*")</f>
        <v>506255.61</v>
      </c>
      <c r="D75" s="53">
        <f>IF('Town Data'!E71&gt;9,'Town Data'!D71,"*")</f>
        <v>260681.56</v>
      </c>
      <c r="E75" s="54" t="str">
        <f>IF('Town Data'!G71&gt;9,'Town Data'!F71,"*")</f>
        <v>*</v>
      </c>
      <c r="F75" s="53">
        <f>IF('Town Data'!I71&gt;9,'Town Data'!H71,"*")</f>
        <v>569231</v>
      </c>
      <c r="G75" s="53">
        <f>IF('Town Data'!K71&gt;9,'Town Data'!J71,"*")</f>
        <v>245155</v>
      </c>
      <c r="H75" s="54" t="str">
        <f>IF('Town Data'!M71&gt;9,'Town Data'!L71,"*")</f>
        <v>*</v>
      </c>
      <c r="I75" s="22">
        <f t="shared" si="3"/>
        <v>-0.11063239704092015</v>
      </c>
      <c r="J75" s="22">
        <f t="shared" si="4"/>
        <v>0.06333364606065549</v>
      </c>
      <c r="K75" s="22">
        <f t="shared" si="5"/>
      </c>
      <c r="L75" s="15"/>
    </row>
    <row r="76" spans="1:12" ht="15">
      <c r="A76" s="15"/>
      <c r="B76" s="15" t="str">
        <f>'Town Data'!A72</f>
        <v>HARDWICK</v>
      </c>
      <c r="C76" s="48">
        <f>IF('Town Data'!C72&gt;9,'Town Data'!B72,"*")</f>
        <v>24522158</v>
      </c>
      <c r="D76" s="49">
        <f>IF('Town Data'!E72&gt;9,'Town Data'!D72,"*")</f>
        <v>4815124.71</v>
      </c>
      <c r="E76" s="50">
        <f>IF('Town Data'!G72&gt;9,'Town Data'!F72,"*")</f>
        <v>69883.33</v>
      </c>
      <c r="F76" s="51">
        <f>IF('Town Data'!I72&gt;9,'Town Data'!H72,"*")</f>
        <v>27488782.43</v>
      </c>
      <c r="G76" s="49">
        <f>IF('Town Data'!K72&gt;9,'Town Data'!J72,"*")</f>
        <v>7813533.21</v>
      </c>
      <c r="H76" s="50">
        <f>IF('Town Data'!M72&gt;9,'Town Data'!L72,"*")</f>
        <v>186016.67</v>
      </c>
      <c r="I76" s="9">
        <f t="shared" si="3"/>
        <v>-0.10792127434361594</v>
      </c>
      <c r="J76" s="9">
        <f t="shared" si="4"/>
        <v>-0.383745537314994</v>
      </c>
      <c r="K76" s="9">
        <f t="shared" si="5"/>
        <v>-0.6243168421410834</v>
      </c>
      <c r="L76" s="15"/>
    </row>
    <row r="77" spans="1:12" ht="15">
      <c r="A77" s="15"/>
      <c r="B77" s="27" t="str">
        <f>'Town Data'!A73</f>
        <v>HARTFORD</v>
      </c>
      <c r="C77" s="52">
        <f>IF('Town Data'!C73&gt;9,'Town Data'!B73,"*")</f>
        <v>62332007.26</v>
      </c>
      <c r="D77" s="53">
        <f>IF('Town Data'!E73&gt;9,'Town Data'!D73,"*")</f>
        <v>19707195.01</v>
      </c>
      <c r="E77" s="54">
        <f>IF('Town Data'!G73&gt;9,'Town Data'!F73,"*")</f>
        <v>689265.5</v>
      </c>
      <c r="F77" s="53">
        <f>IF('Town Data'!I73&gt;9,'Town Data'!H73,"*")</f>
        <v>62363005.43</v>
      </c>
      <c r="G77" s="53">
        <f>IF('Town Data'!K73&gt;9,'Town Data'!J73,"*")</f>
        <v>18639670.26</v>
      </c>
      <c r="H77" s="54">
        <f>IF('Town Data'!M73&gt;9,'Town Data'!L73,"*")</f>
        <v>580268.67</v>
      </c>
      <c r="I77" s="22">
        <f t="shared" si="3"/>
        <v>-0.0004970602328458337</v>
      </c>
      <c r="J77" s="22">
        <f t="shared" si="4"/>
        <v>0.05727165422506782</v>
      </c>
      <c r="K77" s="22">
        <f t="shared" si="5"/>
        <v>0.18783855761159732</v>
      </c>
      <c r="L77" s="15"/>
    </row>
    <row r="78" spans="1:12" ht="15">
      <c r="A78" s="15"/>
      <c r="B78" s="15" t="str">
        <f>'Town Data'!A74</f>
        <v>HARTLAND</v>
      </c>
      <c r="C78" s="48">
        <f>IF('Town Data'!C74&gt;9,'Town Data'!B74,"*")</f>
        <v>2618936.3</v>
      </c>
      <c r="D78" s="49">
        <f>IF('Town Data'!E74&gt;9,'Town Data'!D74,"*")</f>
        <v>808155.79</v>
      </c>
      <c r="E78" s="50">
        <f>IF('Town Data'!G74&gt;9,'Town Data'!F74,"*")</f>
        <v>53097.67</v>
      </c>
      <c r="F78" s="51">
        <f>IF('Town Data'!I74&gt;9,'Town Data'!H74,"*")</f>
        <v>2706739.91</v>
      </c>
      <c r="G78" s="49">
        <f>IF('Town Data'!K74&gt;9,'Town Data'!J74,"*")</f>
        <v>681075.17</v>
      </c>
      <c r="H78" s="50" t="str">
        <f>IF('Town Data'!M74&gt;9,'Town Data'!L74,"*")</f>
        <v>*</v>
      </c>
      <c r="I78" s="9">
        <f t="shared" si="3"/>
        <v>-0.032438879581895376</v>
      </c>
      <c r="J78" s="9">
        <f t="shared" si="4"/>
        <v>0.1865882439966208</v>
      </c>
      <c r="K78" s="9">
        <f t="shared" si="5"/>
      </c>
      <c r="L78" s="15"/>
    </row>
    <row r="79" spans="1:12" ht="15">
      <c r="A79" s="15"/>
      <c r="B79" s="27" t="str">
        <f>'Town Data'!A75</f>
        <v>HIGHGATE</v>
      </c>
      <c r="C79" s="52">
        <f>IF('Town Data'!C75&gt;9,'Town Data'!B75,"*")</f>
        <v>5032461.79</v>
      </c>
      <c r="D79" s="53">
        <f>IF('Town Data'!E75&gt;9,'Town Data'!D75,"*")</f>
        <v>1533509.72</v>
      </c>
      <c r="E79" s="54" t="str">
        <f>IF('Town Data'!G75&gt;9,'Town Data'!F75,"*")</f>
        <v>*</v>
      </c>
      <c r="F79" s="53">
        <f>IF('Town Data'!I75&gt;9,'Town Data'!H75,"*")</f>
        <v>5595077.46</v>
      </c>
      <c r="G79" s="53">
        <f>IF('Town Data'!K75&gt;9,'Town Data'!J75,"*")</f>
        <v>1682472.46</v>
      </c>
      <c r="H79" s="54" t="str">
        <f>IF('Town Data'!M75&gt;9,'Town Data'!L75,"*")</f>
        <v>*</v>
      </c>
      <c r="I79" s="22">
        <f t="shared" si="3"/>
        <v>-0.10055547470472373</v>
      </c>
      <c r="J79" s="22">
        <f t="shared" si="4"/>
        <v>-0.08853799603947157</v>
      </c>
      <c r="K79" s="22">
        <f t="shared" si="5"/>
      </c>
      <c r="L79" s="15"/>
    </row>
    <row r="80" spans="1:12" ht="15">
      <c r="A80" s="15"/>
      <c r="B80" s="15" t="str">
        <f>'Town Data'!A76</f>
        <v>HINESBURG</v>
      </c>
      <c r="C80" s="48">
        <f>IF('Town Data'!C76&gt;9,'Town Data'!B76,"*")</f>
        <v>14816879.46</v>
      </c>
      <c r="D80" s="49">
        <f>IF('Town Data'!E76&gt;9,'Town Data'!D76,"*")</f>
        <v>3922517.51</v>
      </c>
      <c r="E80" s="50">
        <f>IF('Town Data'!G76&gt;9,'Town Data'!F76,"*")</f>
        <v>11827</v>
      </c>
      <c r="F80" s="51">
        <f>IF('Town Data'!I76&gt;9,'Town Data'!H76,"*")</f>
        <v>23466164.54</v>
      </c>
      <c r="G80" s="49">
        <f>IF('Town Data'!K76&gt;9,'Town Data'!J76,"*")</f>
        <v>3579158.7</v>
      </c>
      <c r="H80" s="50">
        <f>IF('Town Data'!M76&gt;9,'Town Data'!L76,"*")</f>
        <v>15000</v>
      </c>
      <c r="I80" s="9">
        <f t="shared" si="3"/>
        <v>-0.3685853759891858</v>
      </c>
      <c r="J80" s="9">
        <f t="shared" si="4"/>
        <v>0.09593282633709413</v>
      </c>
      <c r="K80" s="9">
        <f t="shared" si="5"/>
        <v>-0.21153333333333332</v>
      </c>
      <c r="L80" s="15"/>
    </row>
    <row r="81" spans="1:12" ht="15">
      <c r="A81" s="15"/>
      <c r="B81" s="27" t="str">
        <f>'Town Data'!A77</f>
        <v>HUNTINGTON</v>
      </c>
      <c r="C81" s="52">
        <f>IF('Town Data'!C77&gt;9,'Town Data'!B77,"*")</f>
        <v>595246</v>
      </c>
      <c r="D81" s="53">
        <f>IF('Town Data'!E77&gt;9,'Town Data'!D77,"*")</f>
        <v>231666</v>
      </c>
      <c r="E81" s="54" t="str">
        <f>IF('Town Data'!G77&gt;9,'Town Data'!F77,"*")</f>
        <v>*</v>
      </c>
      <c r="F81" s="53">
        <f>IF('Town Data'!I77&gt;9,'Town Data'!H77,"*")</f>
        <v>540316.8</v>
      </c>
      <c r="G81" s="53">
        <f>IF('Town Data'!K77&gt;9,'Town Data'!J77,"*")</f>
        <v>211333.8</v>
      </c>
      <c r="H81" s="54" t="str">
        <f>IF('Town Data'!M77&gt;9,'Town Data'!L77,"*")</f>
        <v>*</v>
      </c>
      <c r="I81" s="22">
        <f t="shared" si="3"/>
        <v>0.10166109956233074</v>
      </c>
      <c r="J81" s="22">
        <f t="shared" si="4"/>
        <v>0.09620893581623012</v>
      </c>
      <c r="K81" s="22">
        <f t="shared" si="5"/>
      </c>
      <c r="L81" s="15"/>
    </row>
    <row r="82" spans="1:12" ht="15">
      <c r="A82" s="15"/>
      <c r="B82" s="15" t="str">
        <f>'Town Data'!A78</f>
        <v>HYDE PARK</v>
      </c>
      <c r="C82" s="48">
        <f>IF('Town Data'!C78&gt;9,'Town Data'!B78,"*")</f>
        <v>3956974.79</v>
      </c>
      <c r="D82" s="49">
        <f>IF('Town Data'!E78&gt;9,'Town Data'!D78,"*")</f>
        <v>883516.81</v>
      </c>
      <c r="E82" s="50">
        <f>IF('Town Data'!G78&gt;9,'Town Data'!F78,"*")</f>
        <v>18932.17</v>
      </c>
      <c r="F82" s="51">
        <f>IF('Town Data'!I78&gt;9,'Town Data'!H78,"*")</f>
        <v>5119591.87</v>
      </c>
      <c r="G82" s="49">
        <f>IF('Town Data'!K78&gt;9,'Town Data'!J78,"*")</f>
        <v>901525.13</v>
      </c>
      <c r="H82" s="50" t="str">
        <f>IF('Town Data'!M78&gt;9,'Town Data'!L78,"*")</f>
        <v>*</v>
      </c>
      <c r="I82" s="9">
        <f t="shared" si="3"/>
        <v>-0.22709175057737563</v>
      </c>
      <c r="J82" s="9">
        <f t="shared" si="4"/>
        <v>-0.019975394363105494</v>
      </c>
      <c r="K82" s="9">
        <f t="shared" si="5"/>
      </c>
      <c r="L82" s="15"/>
    </row>
    <row r="83" spans="1:12" ht="15">
      <c r="A83" s="15"/>
      <c r="B83" s="27" t="str">
        <f>'Town Data'!A79</f>
        <v>IRASBURG</v>
      </c>
      <c r="C83" s="52">
        <f>IF('Town Data'!C79&gt;9,'Town Data'!B79,"*")</f>
        <v>7233812.39</v>
      </c>
      <c r="D83" s="53">
        <f>IF('Town Data'!E79&gt;9,'Town Data'!D79,"*")</f>
        <v>938527.34</v>
      </c>
      <c r="E83" s="54" t="str">
        <f>IF('Town Data'!G79&gt;9,'Town Data'!F79,"*")</f>
        <v>*</v>
      </c>
      <c r="F83" s="53">
        <f>IF('Town Data'!I79&gt;9,'Town Data'!H79,"*")</f>
        <v>6186403.19</v>
      </c>
      <c r="G83" s="53">
        <f>IF('Town Data'!K79&gt;9,'Town Data'!J79,"*")</f>
        <v>863970.92</v>
      </c>
      <c r="H83" s="54">
        <f>IF('Town Data'!M79&gt;9,'Town Data'!L79,"*")</f>
        <v>39065</v>
      </c>
      <c r="I83" s="22">
        <f t="shared" si="3"/>
        <v>0.16930826650501568</v>
      </c>
      <c r="J83" s="22">
        <f t="shared" si="4"/>
        <v>0.08629505724567665</v>
      </c>
      <c r="K83" s="22">
        <f t="shared" si="5"/>
      </c>
      <c r="L83" s="15"/>
    </row>
    <row r="84" spans="1:12" ht="15">
      <c r="A84" s="15"/>
      <c r="B84" s="15" t="str">
        <f>'Town Data'!A80</f>
        <v>ISLE LA MOTTE</v>
      </c>
      <c r="C84" s="48">
        <f>IF('Town Data'!C80&gt;9,'Town Data'!B80,"*")</f>
        <v>174913.08</v>
      </c>
      <c r="D84" s="51">
        <f>IF('Town Data'!E80&gt;9,'Town Data'!D80,"*")</f>
        <v>103792.08</v>
      </c>
      <c r="E84" s="58" t="str">
        <f>IF('Town Data'!G80&gt;9,'Town Data'!F80,"*")</f>
        <v>*</v>
      </c>
      <c r="F84" s="51">
        <f>IF('Town Data'!I80&gt;9,'Town Data'!H80,"*")</f>
        <v>178842.36</v>
      </c>
      <c r="G84" s="49">
        <f>IF('Town Data'!K80&gt;9,'Town Data'!J80,"*")</f>
        <v>124041.36</v>
      </c>
      <c r="H84" s="50" t="str">
        <f>IF('Town Data'!M80&gt;9,'Town Data'!L80,"*")</f>
        <v>*</v>
      </c>
      <c r="I84" s="9">
        <f t="shared" si="3"/>
        <v>-0.02197063380286415</v>
      </c>
      <c r="J84" s="9">
        <f t="shared" si="4"/>
        <v>-0.163246194656363</v>
      </c>
      <c r="K84" s="9">
        <f t="shared" si="5"/>
      </c>
      <c r="L84" s="15"/>
    </row>
    <row r="85" spans="1:12" ht="15">
      <c r="A85" s="15"/>
      <c r="B85" s="27" t="str">
        <f>'Town Data'!A81</f>
        <v>JAMAICA</v>
      </c>
      <c r="C85" s="52">
        <f>IF('Town Data'!C81&gt;9,'Town Data'!B81,"*")</f>
        <v>3597052.59</v>
      </c>
      <c r="D85" s="53">
        <f>IF('Town Data'!E81&gt;9,'Town Data'!D81,"*")</f>
        <v>1001803.13</v>
      </c>
      <c r="E85" s="54" t="str">
        <f>IF('Town Data'!G81&gt;9,'Town Data'!F81,"*")</f>
        <v>*</v>
      </c>
      <c r="F85" s="53">
        <f>IF('Town Data'!I81&gt;9,'Town Data'!H81,"*")</f>
        <v>2791095.75</v>
      </c>
      <c r="G85" s="53">
        <f>IF('Town Data'!K81&gt;9,'Town Data'!J81,"*")</f>
        <v>795393.84</v>
      </c>
      <c r="H85" s="54" t="str">
        <f>IF('Town Data'!M81&gt;9,'Town Data'!L81,"*")</f>
        <v>*</v>
      </c>
      <c r="I85" s="22">
        <f t="shared" si="3"/>
        <v>0.2887600111891539</v>
      </c>
      <c r="J85" s="22">
        <f t="shared" si="4"/>
        <v>0.25950576886539634</v>
      </c>
      <c r="K85" s="22">
        <f t="shared" si="5"/>
      </c>
      <c r="L85" s="15"/>
    </row>
    <row r="86" spans="1:12" ht="15">
      <c r="A86" s="15"/>
      <c r="B86" s="15" t="str">
        <f>'Town Data'!A82</f>
        <v>JAY</v>
      </c>
      <c r="C86" s="48">
        <f>IF('Town Data'!C82&gt;9,'Town Data'!B82,"*")</f>
        <v>4777974.96</v>
      </c>
      <c r="D86" s="49">
        <f>IF('Town Data'!E82&gt;9,'Town Data'!D82,"*")</f>
        <v>1411028.96</v>
      </c>
      <c r="E86" s="50">
        <f>IF('Town Data'!G82&gt;9,'Town Data'!F82,"*")</f>
        <v>278295.17</v>
      </c>
      <c r="F86" s="51">
        <f>IF('Town Data'!I82&gt;9,'Town Data'!H82,"*")</f>
        <v>4973130.88</v>
      </c>
      <c r="G86" s="49">
        <f>IF('Town Data'!K82&gt;9,'Town Data'!J82,"*")</f>
        <v>1325551.88</v>
      </c>
      <c r="H86" s="50">
        <f>IF('Town Data'!M82&gt;9,'Town Data'!L82,"*")</f>
        <v>345950</v>
      </c>
      <c r="I86" s="9">
        <f t="shared" si="3"/>
        <v>-0.03924206394503736</v>
      </c>
      <c r="J86" s="9">
        <f t="shared" si="4"/>
        <v>0.06448414527540038</v>
      </c>
      <c r="K86" s="9">
        <f t="shared" si="5"/>
        <v>-0.1955624512212748</v>
      </c>
      <c r="L86" s="15"/>
    </row>
    <row r="87" spans="1:12" ht="15">
      <c r="A87" s="15"/>
      <c r="B87" s="27" t="str">
        <f>'Town Data'!A83</f>
        <v>JERICHO</v>
      </c>
      <c r="C87" s="52">
        <f>IF('Town Data'!C83&gt;9,'Town Data'!B83,"*")</f>
        <v>3694687.09</v>
      </c>
      <c r="D87" s="53">
        <f>IF('Town Data'!E83&gt;9,'Town Data'!D83,"*")</f>
        <v>1624850.66</v>
      </c>
      <c r="E87" s="54">
        <f>IF('Town Data'!G83&gt;9,'Town Data'!F83,"*")</f>
        <v>29122.83</v>
      </c>
      <c r="F87" s="53">
        <f>IF('Town Data'!I83&gt;9,'Town Data'!H83,"*")</f>
        <v>3840610.84</v>
      </c>
      <c r="G87" s="53">
        <f>IF('Town Data'!K83&gt;9,'Town Data'!J83,"*")</f>
        <v>1463745.18</v>
      </c>
      <c r="H87" s="54">
        <f>IF('Town Data'!M83&gt;9,'Town Data'!L83,"*")</f>
        <v>18466.67</v>
      </c>
      <c r="I87" s="22">
        <f t="shared" si="3"/>
        <v>-0.03799493259775313</v>
      </c>
      <c r="J87" s="22">
        <f t="shared" si="4"/>
        <v>0.11006388420694918</v>
      </c>
      <c r="K87" s="22">
        <f t="shared" si="5"/>
        <v>0.577048271290926</v>
      </c>
      <c r="L87" s="15"/>
    </row>
    <row r="88" spans="1:12" ht="15">
      <c r="A88" s="15"/>
      <c r="B88" s="15" t="str">
        <f>'Town Data'!A84</f>
        <v>JOHNSON</v>
      </c>
      <c r="C88" s="48">
        <f>IF('Town Data'!C84&gt;9,'Town Data'!B84,"*")</f>
        <v>30246859.27</v>
      </c>
      <c r="D88" s="49">
        <f>IF('Town Data'!E84&gt;9,'Town Data'!D84,"*")</f>
        <v>9523656.02</v>
      </c>
      <c r="E88" s="50">
        <f>IF('Town Data'!G84&gt;9,'Town Data'!F84,"*")</f>
        <v>423266.67</v>
      </c>
      <c r="F88" s="51">
        <f>IF('Town Data'!I84&gt;9,'Town Data'!H84,"*")</f>
        <v>30534362.48</v>
      </c>
      <c r="G88" s="49">
        <f>IF('Town Data'!K84&gt;9,'Town Data'!J84,"*")</f>
        <v>8972901.07</v>
      </c>
      <c r="H88" s="50">
        <f>IF('Town Data'!M84&gt;9,'Town Data'!L84,"*")</f>
        <v>426000</v>
      </c>
      <c r="I88" s="9">
        <f t="shared" si="3"/>
        <v>-0.009415726632193989</v>
      </c>
      <c r="J88" s="9">
        <f t="shared" si="4"/>
        <v>0.06137980857065208</v>
      </c>
      <c r="K88" s="9">
        <f t="shared" si="5"/>
        <v>-0.0064162676056338415</v>
      </c>
      <c r="L88" s="15"/>
    </row>
    <row r="89" spans="1:12" ht="15">
      <c r="A89" s="15"/>
      <c r="B89" s="27" t="str">
        <f>'Town Data'!A85</f>
        <v>KILLINGTON</v>
      </c>
      <c r="C89" s="52">
        <f>IF('Town Data'!C85&gt;9,'Town Data'!B85,"*")</f>
        <v>6788138.26</v>
      </c>
      <c r="D89" s="53">
        <f>IF('Town Data'!E85&gt;9,'Town Data'!D85,"*")</f>
        <v>4622241.26</v>
      </c>
      <c r="E89" s="54">
        <f>IF('Town Data'!G85&gt;9,'Town Data'!F85,"*")</f>
        <v>578050</v>
      </c>
      <c r="F89" s="53">
        <f>IF('Town Data'!I85&gt;9,'Town Data'!H85,"*")</f>
        <v>6369257</v>
      </c>
      <c r="G89" s="53">
        <f>IF('Town Data'!K85&gt;9,'Town Data'!J85,"*")</f>
        <v>3737714</v>
      </c>
      <c r="H89" s="54">
        <f>IF('Town Data'!M85&gt;9,'Town Data'!L85,"*")</f>
        <v>384616.67</v>
      </c>
      <c r="I89" s="22">
        <f t="shared" si="3"/>
        <v>0.0657661105526123</v>
      </c>
      <c r="J89" s="22">
        <f t="shared" si="4"/>
        <v>0.23664926208907364</v>
      </c>
      <c r="K89" s="22">
        <f t="shared" si="5"/>
        <v>0.5029249772247262</v>
      </c>
      <c r="L89" s="15"/>
    </row>
    <row r="90" spans="1:12" ht="15">
      <c r="A90" s="15"/>
      <c r="B90" s="15" t="str">
        <f>'Town Data'!A86</f>
        <v>LEICESTER</v>
      </c>
      <c r="C90" s="48">
        <f>IF('Town Data'!C86&gt;9,'Town Data'!B86,"*")</f>
        <v>811615</v>
      </c>
      <c r="D90" s="49">
        <f>IF('Town Data'!E86&gt;9,'Town Data'!D86,"*")</f>
        <v>152941</v>
      </c>
      <c r="E90" s="50" t="str">
        <f>IF('Town Data'!G86&gt;9,'Town Data'!F86,"*")</f>
        <v>*</v>
      </c>
      <c r="F90" s="51">
        <f>IF('Town Data'!I86&gt;9,'Town Data'!H86,"*")</f>
        <v>582469.09</v>
      </c>
      <c r="G90" s="49">
        <f>IF('Town Data'!K86&gt;9,'Town Data'!J86,"*")</f>
        <v>81574</v>
      </c>
      <c r="H90" s="50" t="str">
        <f>IF('Town Data'!M86&gt;9,'Town Data'!L86,"*")</f>
        <v>*</v>
      </c>
      <c r="I90" s="9">
        <f t="shared" si="3"/>
        <v>0.39340441224099987</v>
      </c>
      <c r="J90" s="9">
        <f t="shared" si="4"/>
        <v>0.8748743472184765</v>
      </c>
      <c r="K90" s="9">
        <f t="shared" si="5"/>
      </c>
      <c r="L90" s="15"/>
    </row>
    <row r="91" spans="1:12" ht="15">
      <c r="A91" s="15"/>
      <c r="B91" s="27" t="str">
        <f>'Town Data'!A87</f>
        <v>LINCOLN</v>
      </c>
      <c r="C91" s="52">
        <f>IF('Town Data'!C87&gt;9,'Town Data'!B87,"*")</f>
        <v>706602.12</v>
      </c>
      <c r="D91" s="53">
        <f>IF('Town Data'!E87&gt;9,'Town Data'!D87,"*")</f>
        <v>293244.2</v>
      </c>
      <c r="E91" s="54" t="str">
        <f>IF('Town Data'!G87&gt;9,'Town Data'!F87,"*")</f>
        <v>*</v>
      </c>
      <c r="F91" s="53">
        <f>IF('Town Data'!I87&gt;9,'Town Data'!H87,"*")</f>
        <v>594533.33</v>
      </c>
      <c r="G91" s="53">
        <f>IF('Town Data'!K87&gt;9,'Town Data'!J87,"*")</f>
        <v>196744.76</v>
      </c>
      <c r="H91" s="54" t="str">
        <f>IF('Town Data'!M87&gt;9,'Town Data'!L87,"*")</f>
        <v>*</v>
      </c>
      <c r="I91" s="22">
        <f t="shared" si="3"/>
        <v>0.18849875077651246</v>
      </c>
      <c r="J91" s="22">
        <f t="shared" si="4"/>
        <v>0.49048035637645443</v>
      </c>
      <c r="K91" s="22">
        <f t="shared" si="5"/>
      </c>
      <c r="L91" s="15"/>
    </row>
    <row r="92" spans="1:12" ht="15">
      <c r="A92" s="15"/>
      <c r="B92" s="15" t="str">
        <f>'Town Data'!A88</f>
        <v>LONDONDERRY</v>
      </c>
      <c r="C92" s="48">
        <f>IF('Town Data'!C88&gt;9,'Town Data'!B88,"*")</f>
        <v>9269732.16</v>
      </c>
      <c r="D92" s="49">
        <f>IF('Town Data'!E88&gt;9,'Town Data'!D88,"*")</f>
        <v>3044471.02</v>
      </c>
      <c r="E92" s="50">
        <f>IF('Town Data'!G88&gt;9,'Town Data'!F88,"*")</f>
        <v>144563.67</v>
      </c>
      <c r="F92" s="51">
        <f>IF('Town Data'!I88&gt;9,'Town Data'!H88,"*")</f>
        <v>9197364.04</v>
      </c>
      <c r="G92" s="49">
        <f>IF('Town Data'!K88&gt;9,'Town Data'!J88,"*")</f>
        <v>3100586.94</v>
      </c>
      <c r="H92" s="50">
        <f>IF('Town Data'!M88&gt;9,'Town Data'!L88,"*")</f>
        <v>190891.5</v>
      </c>
      <c r="I92" s="9">
        <f t="shared" si="3"/>
        <v>0.0078683544203825</v>
      </c>
      <c r="J92" s="9">
        <f t="shared" si="4"/>
        <v>-0.01809848299238464</v>
      </c>
      <c r="K92" s="9">
        <f t="shared" si="5"/>
        <v>-0.24269194804378397</v>
      </c>
      <c r="L92" s="15"/>
    </row>
    <row r="93" spans="1:12" ht="15">
      <c r="A93" s="15"/>
      <c r="B93" s="27" t="str">
        <f>'Town Data'!A89</f>
        <v>LOWELL</v>
      </c>
      <c r="C93" s="52">
        <f>IF('Town Data'!C89&gt;9,'Town Data'!B89,"*")</f>
        <v>70272.55</v>
      </c>
      <c r="D93" s="53">
        <f>IF('Town Data'!E89&gt;9,'Town Data'!D89,"*")</f>
        <v>43370.55</v>
      </c>
      <c r="E93" s="54" t="str">
        <f>IF('Town Data'!G89&gt;9,'Town Data'!F89,"*")</f>
        <v>*</v>
      </c>
      <c r="F93" s="53">
        <f>IF('Town Data'!I89&gt;9,'Town Data'!H89,"*")</f>
        <v>81346.68</v>
      </c>
      <c r="G93" s="53">
        <f>IF('Town Data'!K89&gt;9,'Town Data'!J89,"*")</f>
        <v>75789.68</v>
      </c>
      <c r="H93" s="54" t="str">
        <f>IF('Town Data'!M89&gt;9,'Town Data'!L89,"*")</f>
        <v>*</v>
      </c>
      <c r="I93" s="22">
        <f t="shared" si="3"/>
        <v>-0.13613499653581426</v>
      </c>
      <c r="J93" s="22">
        <f t="shared" si="4"/>
        <v>-0.4277512452882766</v>
      </c>
      <c r="K93" s="22">
        <f t="shared" si="5"/>
      </c>
      <c r="L93" s="15"/>
    </row>
    <row r="94" spans="1:12" ht="15">
      <c r="A94" s="15"/>
      <c r="B94" s="15" t="str">
        <f>'Town Data'!A90</f>
        <v>LUDLOW</v>
      </c>
      <c r="C94" s="48">
        <f>IF('Town Data'!C90&gt;9,'Town Data'!B90,"*")</f>
        <v>18413718.41</v>
      </c>
      <c r="D94" s="49">
        <f>IF('Town Data'!E90&gt;9,'Town Data'!D90,"*")</f>
        <v>8996518.86</v>
      </c>
      <c r="E94" s="50">
        <f>IF('Town Data'!G90&gt;9,'Town Data'!F90,"*")</f>
        <v>375921.33</v>
      </c>
      <c r="F94" s="51">
        <f>IF('Town Data'!I90&gt;9,'Town Data'!H90,"*")</f>
        <v>19148872.38</v>
      </c>
      <c r="G94" s="49">
        <f>IF('Town Data'!K90&gt;9,'Town Data'!J90,"*")</f>
        <v>8618285.46</v>
      </c>
      <c r="H94" s="50">
        <f>IF('Town Data'!M90&gt;9,'Town Data'!L90,"*")</f>
        <v>285133.33</v>
      </c>
      <c r="I94" s="9">
        <f t="shared" si="3"/>
        <v>-0.03839150188121933</v>
      </c>
      <c r="J94" s="9">
        <f t="shared" si="4"/>
        <v>0.04388731398553587</v>
      </c>
      <c r="K94" s="9">
        <f t="shared" si="5"/>
        <v>0.3184054280851698</v>
      </c>
      <c r="L94" s="15"/>
    </row>
    <row r="95" spans="1:12" ht="15">
      <c r="A95" s="15"/>
      <c r="B95" s="27" t="str">
        <f>'Town Data'!A91</f>
        <v>LUNENBURG</v>
      </c>
      <c r="C95" s="52">
        <f>IF('Town Data'!C91&gt;9,'Town Data'!B91,"*")</f>
        <v>705542.16</v>
      </c>
      <c r="D95" s="53">
        <f>IF('Town Data'!E91&gt;9,'Town Data'!D91,"*")</f>
        <v>154977.6</v>
      </c>
      <c r="E95" s="54" t="str">
        <f>IF('Town Data'!G91&gt;9,'Town Data'!F91,"*")</f>
        <v>*</v>
      </c>
      <c r="F95" s="53">
        <f>IF('Town Data'!I91&gt;9,'Town Data'!H91,"*")</f>
        <v>721474</v>
      </c>
      <c r="G95" s="53">
        <f>IF('Town Data'!K91&gt;9,'Town Data'!J91,"*")</f>
        <v>181730</v>
      </c>
      <c r="H95" s="54" t="str">
        <f>IF('Town Data'!M91&gt;9,'Town Data'!L91,"*")</f>
        <v>*</v>
      </c>
      <c r="I95" s="22">
        <f t="shared" si="3"/>
        <v>-0.022082348081843513</v>
      </c>
      <c r="J95" s="22">
        <f t="shared" si="4"/>
        <v>-0.14720959665437733</v>
      </c>
      <c r="K95" s="22">
        <f t="shared" si="5"/>
      </c>
      <c r="L95" s="15"/>
    </row>
    <row r="96" spans="1:12" ht="15">
      <c r="A96" s="15"/>
      <c r="B96" s="15" t="str">
        <f>'Town Data'!A92</f>
        <v>LYNDON</v>
      </c>
      <c r="C96" s="48">
        <f>IF('Town Data'!C92&gt;9,'Town Data'!B92,"*")</f>
        <v>34902597.01</v>
      </c>
      <c r="D96" s="49">
        <f>IF('Town Data'!E92&gt;9,'Town Data'!D92,"*")</f>
        <v>9238515.39</v>
      </c>
      <c r="E96" s="50">
        <f>IF('Town Data'!G92&gt;9,'Town Data'!F92,"*")</f>
        <v>160994</v>
      </c>
      <c r="F96" s="51">
        <f>IF('Town Data'!I92&gt;9,'Town Data'!H92,"*")</f>
        <v>38378741.43</v>
      </c>
      <c r="G96" s="49">
        <f>IF('Town Data'!K92&gt;9,'Town Data'!J92,"*")</f>
        <v>8617555.55</v>
      </c>
      <c r="H96" s="50">
        <f>IF('Town Data'!M92&gt;9,'Town Data'!L92,"*")</f>
        <v>230953.5</v>
      </c>
      <c r="I96" s="9">
        <f t="shared" si="3"/>
        <v>-0.09057473722373709</v>
      </c>
      <c r="J96" s="9">
        <f t="shared" si="4"/>
        <v>0.0720575384048438</v>
      </c>
      <c r="K96" s="9">
        <f t="shared" si="5"/>
        <v>-0.3029159549433111</v>
      </c>
      <c r="L96" s="15"/>
    </row>
    <row r="97" spans="1:12" ht="15">
      <c r="A97" s="15"/>
      <c r="B97" s="27" t="str">
        <f>'Town Data'!A93</f>
        <v>MANCHESTER</v>
      </c>
      <c r="C97" s="52">
        <f>IF('Town Data'!C93&gt;9,'Town Data'!B93,"*")</f>
        <v>102756009.12</v>
      </c>
      <c r="D97" s="53">
        <f>IF('Town Data'!E93&gt;9,'Town Data'!D93,"*")</f>
        <v>27950560.59</v>
      </c>
      <c r="E97" s="54">
        <f>IF('Town Data'!G93&gt;9,'Town Data'!F93,"*")</f>
        <v>1000408.83</v>
      </c>
      <c r="F97" s="53">
        <f>IF('Town Data'!I93&gt;9,'Town Data'!H93,"*")</f>
        <v>97439923.73</v>
      </c>
      <c r="G97" s="53">
        <f>IF('Town Data'!K93&gt;9,'Town Data'!J93,"*")</f>
        <v>26124192.54</v>
      </c>
      <c r="H97" s="54">
        <f>IF('Town Data'!M93&gt;9,'Town Data'!L93,"*")</f>
        <v>1003983.33</v>
      </c>
      <c r="I97" s="22">
        <f t="shared" si="3"/>
        <v>0.054557569284747635</v>
      </c>
      <c r="J97" s="22">
        <f t="shared" si="4"/>
        <v>0.06991098565835333</v>
      </c>
      <c r="K97" s="22">
        <f t="shared" si="5"/>
        <v>-0.003560318078189605</v>
      </c>
      <c r="L97" s="15"/>
    </row>
    <row r="98" spans="1:12" ht="15">
      <c r="A98" s="15"/>
      <c r="B98" s="15" t="str">
        <f>'Town Data'!A94</f>
        <v>MARLBORO</v>
      </c>
      <c r="C98" s="48">
        <f>IF('Town Data'!C94&gt;9,'Town Data'!B94,"*")</f>
        <v>535686.83</v>
      </c>
      <c r="D98" s="49">
        <f>IF('Town Data'!E94&gt;9,'Town Data'!D94,"*")</f>
        <v>273636.5</v>
      </c>
      <c r="E98" s="50" t="str">
        <f>IF('Town Data'!G94&gt;9,'Town Data'!F94,"*")</f>
        <v>*</v>
      </c>
      <c r="F98" s="51">
        <f>IF('Town Data'!I94&gt;9,'Town Data'!H94,"*")</f>
        <v>599029</v>
      </c>
      <c r="G98" s="49">
        <f>IF('Town Data'!K94&gt;9,'Town Data'!J94,"*")</f>
        <v>320612</v>
      </c>
      <c r="H98" s="50" t="str">
        <f>IF('Town Data'!M94&gt;9,'Town Data'!L94,"*")</f>
        <v>*</v>
      </c>
      <c r="I98" s="9">
        <f t="shared" si="3"/>
        <v>-0.10574140817890293</v>
      </c>
      <c r="J98" s="9">
        <f t="shared" si="4"/>
        <v>-0.1465182214015695</v>
      </c>
      <c r="K98" s="9">
        <f t="shared" si="5"/>
      </c>
      <c r="L98" s="15"/>
    </row>
    <row r="99" spans="1:12" ht="15">
      <c r="A99" s="15"/>
      <c r="B99" s="27" t="str">
        <f>'Town Data'!A95</f>
        <v>MARSHFIELD</v>
      </c>
      <c r="C99" s="52">
        <f>IF('Town Data'!C95&gt;9,'Town Data'!B95,"*")</f>
        <v>2870540</v>
      </c>
      <c r="D99" s="53">
        <f>IF('Town Data'!E95&gt;9,'Town Data'!D95,"*")</f>
        <v>732608</v>
      </c>
      <c r="E99" s="54" t="str">
        <f>IF('Town Data'!G95&gt;9,'Town Data'!F95,"*")</f>
        <v>*</v>
      </c>
      <c r="F99" s="53">
        <f>IF('Town Data'!I95&gt;9,'Town Data'!H95,"*")</f>
        <v>3429257.41</v>
      </c>
      <c r="G99" s="53">
        <f>IF('Town Data'!K95&gt;9,'Town Data'!J95,"*")</f>
        <v>614581.48</v>
      </c>
      <c r="H99" s="54" t="str">
        <f>IF('Town Data'!M95&gt;9,'Town Data'!L95,"*")</f>
        <v>*</v>
      </c>
      <c r="I99" s="22">
        <f t="shared" si="3"/>
        <v>-0.1629266465593203</v>
      </c>
      <c r="J99" s="22">
        <f t="shared" si="4"/>
        <v>0.19204373031221186</v>
      </c>
      <c r="K99" s="22">
        <f t="shared" si="5"/>
      </c>
      <c r="L99" s="15"/>
    </row>
    <row r="100" spans="1:12" ht="15">
      <c r="A100" s="15"/>
      <c r="B100" s="27" t="str">
        <f>'Town Data'!A96</f>
        <v>MENDON</v>
      </c>
      <c r="C100" s="52">
        <f>IF('Town Data'!C96&gt;9,'Town Data'!B96,"*")</f>
        <v>5730567.45</v>
      </c>
      <c r="D100" s="53">
        <f>IF('Town Data'!E96&gt;9,'Town Data'!D96,"*")</f>
        <v>745400.05</v>
      </c>
      <c r="E100" s="54" t="str">
        <f>IF('Town Data'!G96&gt;9,'Town Data'!F96,"*")</f>
        <v>*</v>
      </c>
      <c r="F100" s="53">
        <f>IF('Town Data'!I96&gt;9,'Town Data'!H96,"*")</f>
        <v>5764790.24</v>
      </c>
      <c r="G100" s="53">
        <f>IF('Town Data'!K96&gt;9,'Town Data'!J96,"*")</f>
        <v>724080.25</v>
      </c>
      <c r="H100" s="54" t="str">
        <f>IF('Town Data'!M96&gt;9,'Town Data'!L96,"*")</f>
        <v>*</v>
      </c>
      <c r="I100" s="22">
        <f t="shared" si="3"/>
        <v>-0.005936519556694232</v>
      </c>
      <c r="J100" s="22">
        <f t="shared" si="4"/>
        <v>0.029443973924161093</v>
      </c>
      <c r="K100" s="22">
        <f t="shared" si="5"/>
      </c>
      <c r="L100" s="15"/>
    </row>
    <row r="101" spans="1:12" ht="15">
      <c r="A101" s="15"/>
      <c r="B101" s="27" t="str">
        <f>'Town Data'!A97</f>
        <v>MIDDLEBURY</v>
      </c>
      <c r="C101" s="52">
        <f>IF('Town Data'!C97&gt;9,'Town Data'!B97,"*")</f>
        <v>109511210.69</v>
      </c>
      <c r="D101" s="53">
        <f>IF('Town Data'!E97&gt;9,'Town Data'!D97,"*")</f>
        <v>31061242.33</v>
      </c>
      <c r="E101" s="54">
        <f>IF('Town Data'!G97&gt;9,'Town Data'!F97,"*")</f>
        <v>416148.67</v>
      </c>
      <c r="F101" s="53">
        <f>IF('Town Data'!I97&gt;9,'Town Data'!H97,"*")</f>
        <v>104618634.42</v>
      </c>
      <c r="G101" s="53">
        <f>IF('Town Data'!K97&gt;9,'Town Data'!J97,"*")</f>
        <v>28474666.75</v>
      </c>
      <c r="H101" s="54">
        <f>IF('Town Data'!M97&gt;9,'Town Data'!L97,"*")</f>
        <v>578891</v>
      </c>
      <c r="I101" s="22">
        <f aca="true" t="shared" si="6" ref="I101:I164">_xlfn.IFERROR((C101-F101)/F101,"")</f>
        <v>0.046765820421229655</v>
      </c>
      <c r="J101" s="22">
        <f aca="true" t="shared" si="7" ref="J101:J164">_xlfn.IFERROR((D101-G101)/G101,"")</f>
        <v>0.09083778232452881</v>
      </c>
      <c r="K101" s="22">
        <f aca="true" t="shared" si="8" ref="K101:K164">_xlfn.IFERROR((E101-H101)/H101,"")</f>
        <v>-0.28112775980279536</v>
      </c>
      <c r="L101" s="15"/>
    </row>
    <row r="102" spans="2:12" ht="15">
      <c r="B102" s="27" t="str">
        <f>'Town Data'!A98</f>
        <v>MIDDLESEX</v>
      </c>
      <c r="C102" s="52">
        <f>IF('Town Data'!C98&gt;9,'Town Data'!B98,"*")</f>
        <v>1595988.51</v>
      </c>
      <c r="D102" s="53">
        <f>IF('Town Data'!E98&gt;9,'Town Data'!D98,"*")</f>
        <v>482169.56</v>
      </c>
      <c r="E102" s="54" t="str">
        <f>IF('Town Data'!G98&gt;9,'Town Data'!F98,"*")</f>
        <v>*</v>
      </c>
      <c r="F102" s="53">
        <f>IF('Town Data'!I98&gt;9,'Town Data'!H98,"*")</f>
        <v>1412435.24</v>
      </c>
      <c r="G102" s="53">
        <f>IF('Town Data'!K98&gt;9,'Town Data'!J98,"*")</f>
        <v>494431.38</v>
      </c>
      <c r="H102" s="54" t="str">
        <f>IF('Town Data'!M98&gt;9,'Town Data'!L98,"*")</f>
        <v>*</v>
      </c>
      <c r="I102" s="22">
        <f t="shared" si="6"/>
        <v>0.1299551758564166</v>
      </c>
      <c r="J102" s="22">
        <f t="shared" si="7"/>
        <v>-0.024799841789977017</v>
      </c>
      <c r="K102" s="22">
        <f t="shared" si="8"/>
      </c>
      <c r="L102" s="15"/>
    </row>
    <row r="103" spans="2:12" ht="15">
      <c r="B103" s="27" t="str">
        <f>'Town Data'!A99</f>
        <v>MIDDLETOWN SPRINGS</v>
      </c>
      <c r="C103" s="52">
        <f>IF('Town Data'!C99&gt;9,'Town Data'!B99,"*")</f>
        <v>870089.54</v>
      </c>
      <c r="D103" s="53">
        <f>IF('Town Data'!E99&gt;9,'Town Data'!D99,"*")</f>
        <v>199976.68</v>
      </c>
      <c r="E103" s="54" t="str">
        <f>IF('Town Data'!G99&gt;9,'Town Data'!F99,"*")</f>
        <v>*</v>
      </c>
      <c r="F103" s="53">
        <f>IF('Town Data'!I99&gt;9,'Town Data'!H99,"*")</f>
        <v>834702.5</v>
      </c>
      <c r="G103" s="53" t="str">
        <f>IF('Town Data'!K99&gt;9,'Town Data'!J99,"*")</f>
        <v>*</v>
      </c>
      <c r="H103" s="54" t="str">
        <f>IF('Town Data'!M99&gt;9,'Town Data'!L99,"*")</f>
        <v>*</v>
      </c>
      <c r="I103" s="22">
        <f t="shared" si="6"/>
        <v>0.04239479335451857</v>
      </c>
      <c r="J103" s="22">
        <f t="shared" si="7"/>
      </c>
      <c r="K103" s="22">
        <f t="shared" si="8"/>
      </c>
      <c r="L103" s="15"/>
    </row>
    <row r="104" spans="2:12" ht="15">
      <c r="B104" s="27" t="str">
        <f>'Town Data'!A100</f>
        <v>MILTON</v>
      </c>
      <c r="C104" s="52">
        <f>IF('Town Data'!C100&gt;9,'Town Data'!B100,"*")</f>
        <v>70349648.53</v>
      </c>
      <c r="D104" s="53">
        <f>IF('Town Data'!E100&gt;9,'Town Data'!D100,"*")</f>
        <v>12272594.35</v>
      </c>
      <c r="E104" s="54">
        <f>IF('Town Data'!G100&gt;9,'Town Data'!F100,"*")</f>
        <v>291404.5</v>
      </c>
      <c r="F104" s="53">
        <f>IF('Town Data'!I100&gt;9,'Town Data'!H100,"*")</f>
        <v>68806350.55</v>
      </c>
      <c r="G104" s="53">
        <f>IF('Town Data'!K100&gt;9,'Town Data'!J100,"*")</f>
        <v>11288939.24</v>
      </c>
      <c r="H104" s="54">
        <f>IF('Town Data'!M100&gt;9,'Town Data'!L100,"*")</f>
        <v>206600</v>
      </c>
      <c r="I104" s="22">
        <f t="shared" si="6"/>
        <v>0.02242958633416439</v>
      </c>
      <c r="J104" s="22">
        <f t="shared" si="7"/>
        <v>0.08713441441110985</v>
      </c>
      <c r="K104" s="22">
        <f t="shared" si="8"/>
        <v>0.4104767666989351</v>
      </c>
      <c r="L104" s="15"/>
    </row>
    <row r="105" spans="2:12" ht="15">
      <c r="B105" s="27" t="str">
        <f>'Town Data'!A101</f>
        <v>MONKTON</v>
      </c>
      <c r="C105" s="52">
        <f>IF('Town Data'!C101&gt;9,'Town Data'!B101,"*")</f>
        <v>1786895.35</v>
      </c>
      <c r="D105" s="53">
        <f>IF('Town Data'!E101&gt;9,'Town Data'!D101,"*")</f>
        <v>232170</v>
      </c>
      <c r="E105" s="54" t="str">
        <f>IF('Town Data'!G101&gt;9,'Town Data'!F101,"*")</f>
        <v>*</v>
      </c>
      <c r="F105" s="53">
        <f>IF('Town Data'!I101&gt;9,'Town Data'!H101,"*")</f>
        <v>1662647.96</v>
      </c>
      <c r="G105" s="53">
        <f>IF('Town Data'!K101&gt;9,'Town Data'!J101,"*")</f>
        <v>156904.27</v>
      </c>
      <c r="H105" s="54" t="str">
        <f>IF('Town Data'!M101&gt;9,'Town Data'!L101,"*")</f>
        <v>*</v>
      </c>
      <c r="I105" s="22">
        <f t="shared" si="6"/>
        <v>0.07472862144551642</v>
      </c>
      <c r="J105" s="22">
        <f t="shared" si="7"/>
        <v>0.4796920440724782</v>
      </c>
      <c r="K105" s="22">
        <f t="shared" si="8"/>
      </c>
      <c r="L105" s="15"/>
    </row>
    <row r="106" spans="2:12" ht="15">
      <c r="B106" s="27" t="str">
        <f>'Town Data'!A102</f>
        <v>MONTGOMERY</v>
      </c>
      <c r="C106" s="52">
        <f>IF('Town Data'!C102&gt;9,'Town Data'!B102,"*")</f>
        <v>3935434</v>
      </c>
      <c r="D106" s="53">
        <f>IF('Town Data'!E102&gt;9,'Town Data'!D102,"*")</f>
        <v>561280</v>
      </c>
      <c r="E106" s="54" t="str">
        <f>IF('Town Data'!G102&gt;9,'Town Data'!F102,"*")</f>
        <v>*</v>
      </c>
      <c r="F106" s="53">
        <f>IF('Town Data'!I102&gt;9,'Town Data'!H102,"*")</f>
        <v>4310636.95</v>
      </c>
      <c r="G106" s="53">
        <f>IF('Town Data'!K102&gt;9,'Town Data'!J102,"*")</f>
        <v>437883.28</v>
      </c>
      <c r="H106" s="54" t="str">
        <f>IF('Town Data'!M102&gt;9,'Town Data'!L102,"*")</f>
        <v>*</v>
      </c>
      <c r="I106" s="22">
        <f t="shared" si="6"/>
        <v>-0.08704118540996596</v>
      </c>
      <c r="J106" s="22">
        <f t="shared" si="7"/>
        <v>0.28180276716662933</v>
      </c>
      <c r="K106" s="22">
        <f t="shared" si="8"/>
      </c>
      <c r="L106" s="15"/>
    </row>
    <row r="107" spans="2:12" ht="15">
      <c r="B107" s="27" t="str">
        <f>'Town Data'!A103</f>
        <v>MONTPELIER</v>
      </c>
      <c r="C107" s="52">
        <f>IF('Town Data'!C103&gt;9,'Town Data'!B103,"*")</f>
        <v>51326646.37</v>
      </c>
      <c r="D107" s="53">
        <f>IF('Town Data'!E103&gt;9,'Town Data'!D103,"*")</f>
        <v>17585235.45</v>
      </c>
      <c r="E107" s="54">
        <f>IF('Town Data'!G103&gt;9,'Town Data'!F103,"*")</f>
        <v>1259957</v>
      </c>
      <c r="F107" s="53">
        <f>IF('Town Data'!I103&gt;9,'Town Data'!H103,"*")</f>
        <v>53593918.47</v>
      </c>
      <c r="G107" s="53">
        <f>IF('Town Data'!K103&gt;9,'Town Data'!J103,"*")</f>
        <v>16855040.75</v>
      </c>
      <c r="H107" s="54">
        <f>IF('Town Data'!M103&gt;9,'Town Data'!L103,"*")</f>
        <v>1372775.33</v>
      </c>
      <c r="I107" s="22">
        <f t="shared" si="6"/>
        <v>-0.042304652556225036</v>
      </c>
      <c r="J107" s="22">
        <f t="shared" si="7"/>
        <v>0.04332203705885429</v>
      </c>
      <c r="K107" s="22">
        <f t="shared" si="8"/>
        <v>-0.08218266130991739</v>
      </c>
      <c r="L107" s="15"/>
    </row>
    <row r="108" spans="2:12" ht="15">
      <c r="B108" s="27" t="str">
        <f>'Town Data'!A104</f>
        <v>MORETOWN</v>
      </c>
      <c r="C108" s="52">
        <f>IF('Town Data'!C104&gt;9,'Town Data'!B104,"*")</f>
        <v>1696735.4</v>
      </c>
      <c r="D108" s="53">
        <f>IF('Town Data'!E104&gt;9,'Town Data'!D104,"*")</f>
        <v>562736.37</v>
      </c>
      <c r="E108" s="54" t="str">
        <f>IF('Town Data'!G104&gt;9,'Town Data'!F104,"*")</f>
        <v>*</v>
      </c>
      <c r="F108" s="53">
        <f>IF('Town Data'!I104&gt;9,'Town Data'!H104,"*")</f>
        <v>1396964.22</v>
      </c>
      <c r="G108" s="53">
        <f>IF('Town Data'!K104&gt;9,'Town Data'!J104,"*")</f>
        <v>465707.54</v>
      </c>
      <c r="H108" s="54" t="str">
        <f>IF('Town Data'!M104&gt;9,'Town Data'!L104,"*")</f>
        <v>*</v>
      </c>
      <c r="I108" s="22">
        <f t="shared" si="6"/>
        <v>0.21458758621605922</v>
      </c>
      <c r="J108" s="22">
        <f t="shared" si="7"/>
        <v>0.20834713133482877</v>
      </c>
      <c r="K108" s="22">
        <f t="shared" si="8"/>
      </c>
      <c r="L108" s="15"/>
    </row>
    <row r="109" spans="2:12" ht="15">
      <c r="B109" s="27" t="str">
        <f>'Town Data'!A105</f>
        <v>MORRISTOWN</v>
      </c>
      <c r="C109" s="52">
        <f>IF('Town Data'!C105&gt;9,'Town Data'!B105,"*")</f>
        <v>73744369.98</v>
      </c>
      <c r="D109" s="53">
        <f>IF('Town Data'!E105&gt;9,'Town Data'!D105,"*")</f>
        <v>19422869.26</v>
      </c>
      <c r="E109" s="54">
        <f>IF('Town Data'!G105&gt;9,'Town Data'!F105,"*")</f>
        <v>809866.67</v>
      </c>
      <c r="F109" s="53">
        <f>IF('Town Data'!I105&gt;9,'Town Data'!H105,"*")</f>
        <v>80490877.68</v>
      </c>
      <c r="G109" s="53">
        <f>IF('Town Data'!K105&gt;9,'Town Data'!J105,"*")</f>
        <v>18866833.12</v>
      </c>
      <c r="H109" s="54">
        <f>IF('Town Data'!M105&gt;9,'Town Data'!L105,"*")</f>
        <v>884545.5</v>
      </c>
      <c r="I109" s="22">
        <f t="shared" si="6"/>
        <v>-0.08381704727859296</v>
      </c>
      <c r="J109" s="22">
        <f t="shared" si="7"/>
        <v>0.02947162019526044</v>
      </c>
      <c r="K109" s="22">
        <f t="shared" si="8"/>
        <v>-0.08442621662763528</v>
      </c>
      <c r="L109" s="15"/>
    </row>
    <row r="110" spans="2:12" ht="15">
      <c r="B110" s="27" t="str">
        <f>'Town Data'!A106</f>
        <v>MOUNT HOLLY</v>
      </c>
      <c r="C110" s="52">
        <f>IF('Town Data'!C106&gt;9,'Town Data'!B106,"*")</f>
        <v>905636.33</v>
      </c>
      <c r="D110" s="53">
        <f>IF('Town Data'!E106&gt;9,'Town Data'!D106,"*")</f>
        <v>365333</v>
      </c>
      <c r="E110" s="54" t="str">
        <f>IF('Town Data'!G106&gt;9,'Town Data'!F106,"*")</f>
        <v>*</v>
      </c>
      <c r="F110" s="53">
        <f>IF('Town Data'!I106&gt;9,'Town Data'!H106,"*")</f>
        <v>813648</v>
      </c>
      <c r="G110" s="53">
        <f>IF('Town Data'!K106&gt;9,'Town Data'!J106,"*")</f>
        <v>224658</v>
      </c>
      <c r="H110" s="54" t="str">
        <f>IF('Town Data'!M106&gt;9,'Town Data'!L106,"*")</f>
        <v>*</v>
      </c>
      <c r="I110" s="22">
        <f t="shared" si="6"/>
        <v>0.11305666578176307</v>
      </c>
      <c r="J110" s="22">
        <f t="shared" si="7"/>
        <v>0.6261740067124251</v>
      </c>
      <c r="K110" s="22">
        <f t="shared" si="8"/>
      </c>
      <c r="L110" s="15"/>
    </row>
    <row r="111" spans="2:12" ht="15">
      <c r="B111" s="27" t="str">
        <f>'Town Data'!A107</f>
        <v>NEW HAVEN</v>
      </c>
      <c r="C111" s="52">
        <f>IF('Town Data'!C107&gt;9,'Town Data'!B107,"*")</f>
        <v>32121681.04</v>
      </c>
      <c r="D111" s="53">
        <f>IF('Town Data'!E107&gt;9,'Town Data'!D107,"*")</f>
        <v>1911363.06</v>
      </c>
      <c r="E111" s="54" t="str">
        <f>IF('Town Data'!G107&gt;9,'Town Data'!F107,"*")</f>
        <v>*</v>
      </c>
      <c r="F111" s="53">
        <f>IF('Town Data'!I107&gt;9,'Town Data'!H107,"*")</f>
        <v>35948803.33</v>
      </c>
      <c r="G111" s="53">
        <f>IF('Town Data'!K107&gt;9,'Town Data'!J107,"*")</f>
        <v>2540368.9</v>
      </c>
      <c r="H111" s="54" t="str">
        <f>IF('Town Data'!M107&gt;9,'Town Data'!L107,"*")</f>
        <v>*</v>
      </c>
      <c r="I111" s="22">
        <f t="shared" si="6"/>
        <v>-0.10646035293214305</v>
      </c>
      <c r="J111" s="22">
        <f t="shared" si="7"/>
        <v>-0.2476041333996806</v>
      </c>
      <c r="K111" s="22">
        <f t="shared" si="8"/>
      </c>
      <c r="L111" s="15"/>
    </row>
    <row r="112" spans="2:12" ht="15">
      <c r="B112" s="27" t="str">
        <f>'Town Data'!A108</f>
        <v>NEWBURY</v>
      </c>
      <c r="C112" s="52">
        <f>IF('Town Data'!C108&gt;9,'Town Data'!B108,"*")</f>
        <v>9522468.29</v>
      </c>
      <c r="D112" s="53">
        <f>IF('Town Data'!E108&gt;9,'Town Data'!D108,"*")</f>
        <v>693571.68</v>
      </c>
      <c r="E112" s="54">
        <f>IF('Town Data'!G108&gt;9,'Town Data'!F108,"*")</f>
        <v>81245.83</v>
      </c>
      <c r="F112" s="53">
        <f>IF('Town Data'!I108&gt;9,'Town Data'!H108,"*")</f>
        <v>10127950.54</v>
      </c>
      <c r="G112" s="53">
        <f>IF('Town Data'!K108&gt;9,'Town Data'!J108,"*")</f>
        <v>663811.8</v>
      </c>
      <c r="H112" s="54">
        <f>IF('Town Data'!M108&gt;9,'Town Data'!L108,"*")</f>
        <v>21313.17</v>
      </c>
      <c r="I112" s="22">
        <f t="shared" si="6"/>
        <v>-0.05978329451833994</v>
      </c>
      <c r="J112" s="22">
        <f t="shared" si="7"/>
        <v>0.04483180323097601</v>
      </c>
      <c r="K112" s="22">
        <f t="shared" si="8"/>
        <v>2.8120012180262255</v>
      </c>
      <c r="L112" s="15"/>
    </row>
    <row r="113" spans="2:12" ht="15">
      <c r="B113" s="27" t="str">
        <f>'Town Data'!A109</f>
        <v>NEWFANE</v>
      </c>
      <c r="C113" s="52">
        <f>IF('Town Data'!C109&gt;9,'Town Data'!B109,"*")</f>
        <v>2633684</v>
      </c>
      <c r="D113" s="53">
        <f>IF('Town Data'!E109&gt;9,'Town Data'!D109,"*")</f>
        <v>1871195</v>
      </c>
      <c r="E113" s="54" t="str">
        <f>IF('Town Data'!G109&gt;9,'Town Data'!F109,"*")</f>
        <v>*</v>
      </c>
      <c r="F113" s="53">
        <f>IF('Town Data'!I109&gt;9,'Town Data'!H109,"*")</f>
        <v>3135534</v>
      </c>
      <c r="G113" s="53">
        <f>IF('Town Data'!K109&gt;9,'Town Data'!J109,"*")</f>
        <v>2261241</v>
      </c>
      <c r="H113" s="54" t="str">
        <f>IF('Town Data'!M109&gt;9,'Town Data'!L109,"*")</f>
        <v>*</v>
      </c>
      <c r="I113" s="22">
        <f t="shared" si="6"/>
        <v>-0.16005248228850333</v>
      </c>
      <c r="J113" s="22">
        <f t="shared" si="7"/>
        <v>-0.17249200770727224</v>
      </c>
      <c r="K113" s="22">
        <f t="shared" si="8"/>
      </c>
      <c r="L113" s="15"/>
    </row>
    <row r="114" spans="2:12" ht="15">
      <c r="B114" s="27" t="str">
        <f>'Town Data'!A110</f>
        <v>NEWPORT</v>
      </c>
      <c r="C114" s="52">
        <f>IF('Town Data'!C110&gt;9,'Town Data'!B110,"*")</f>
        <v>57860311.26</v>
      </c>
      <c r="D114" s="53">
        <f>IF('Town Data'!E110&gt;9,'Town Data'!D110,"*")</f>
        <v>11607904.11</v>
      </c>
      <c r="E114" s="54">
        <f>IF('Town Data'!G110&gt;9,'Town Data'!F110,"*")</f>
        <v>202209</v>
      </c>
      <c r="F114" s="53">
        <f>IF('Town Data'!I110&gt;9,'Town Data'!H110,"*")</f>
        <v>58648838.03</v>
      </c>
      <c r="G114" s="53">
        <f>IF('Town Data'!K110&gt;9,'Town Data'!J110,"*")</f>
        <v>11836886.15</v>
      </c>
      <c r="H114" s="54">
        <f>IF('Town Data'!M110&gt;9,'Town Data'!L110,"*")</f>
        <v>813582.83</v>
      </c>
      <c r="I114" s="22">
        <f t="shared" si="6"/>
        <v>-0.01344488307844491</v>
      </c>
      <c r="J114" s="22">
        <f t="shared" si="7"/>
        <v>-0.01934478688890667</v>
      </c>
      <c r="K114" s="22">
        <f t="shared" si="8"/>
        <v>-0.7514586191549789</v>
      </c>
      <c r="L114" s="15"/>
    </row>
    <row r="115" spans="2:12" ht="15">
      <c r="B115" s="27" t="str">
        <f>'Town Data'!A111</f>
        <v>NEWPORT TOWN</v>
      </c>
      <c r="C115" s="52">
        <f>IF('Town Data'!C111&gt;9,'Town Data'!B111,"*")</f>
        <v>1272743.57</v>
      </c>
      <c r="D115" s="53">
        <f>IF('Town Data'!E111&gt;9,'Town Data'!D111,"*")</f>
        <v>396216.4</v>
      </c>
      <c r="E115" s="54" t="str">
        <f>IF('Town Data'!G111&gt;9,'Town Data'!F111,"*")</f>
        <v>*</v>
      </c>
      <c r="F115" s="53">
        <f>IF('Town Data'!I111&gt;9,'Town Data'!H111,"*")</f>
        <v>1244094.55</v>
      </c>
      <c r="G115" s="53">
        <f>IF('Town Data'!K111&gt;9,'Town Data'!J111,"*")</f>
        <v>315030.75</v>
      </c>
      <c r="H115" s="54" t="str">
        <f>IF('Town Data'!M111&gt;9,'Town Data'!L111,"*")</f>
        <v>*</v>
      </c>
      <c r="I115" s="22">
        <f t="shared" si="6"/>
        <v>0.02302800860272237</v>
      </c>
      <c r="J115" s="22">
        <f t="shared" si="7"/>
        <v>0.25770706510396213</v>
      </c>
      <c r="K115" s="22">
        <f t="shared" si="8"/>
      </c>
      <c r="L115" s="15"/>
    </row>
    <row r="116" spans="2:12" ht="15">
      <c r="B116" s="27" t="str">
        <f>'Town Data'!A112</f>
        <v>NORTH HERO</v>
      </c>
      <c r="C116" s="52">
        <f>IF('Town Data'!C112&gt;9,'Town Data'!B112,"*")</f>
        <v>2130472.81</v>
      </c>
      <c r="D116" s="53">
        <f>IF('Town Data'!E112&gt;9,'Town Data'!D112,"*")</f>
        <v>686816.33</v>
      </c>
      <c r="E116" s="54" t="str">
        <f>IF('Town Data'!G112&gt;9,'Town Data'!F112,"*")</f>
        <v>*</v>
      </c>
      <c r="F116" s="53">
        <f>IF('Town Data'!I112&gt;9,'Town Data'!H112,"*")</f>
        <v>2643083.3</v>
      </c>
      <c r="G116" s="53">
        <f>IF('Town Data'!K112&gt;9,'Town Data'!J112,"*")</f>
        <v>962050.68</v>
      </c>
      <c r="H116" s="54" t="str">
        <f>IF('Town Data'!M112&gt;9,'Town Data'!L112,"*")</f>
        <v>*</v>
      </c>
      <c r="I116" s="22">
        <f t="shared" si="6"/>
        <v>-0.1939441295701879</v>
      </c>
      <c r="J116" s="22">
        <f t="shared" si="7"/>
        <v>-0.28609132109339613</v>
      </c>
      <c r="K116" s="22">
        <f t="shared" si="8"/>
      </c>
      <c r="L116" s="15"/>
    </row>
    <row r="117" spans="2:12" ht="15">
      <c r="B117" s="27" t="str">
        <f>'Town Data'!A113</f>
        <v>NORTHFIELD</v>
      </c>
      <c r="C117" s="52">
        <f>IF('Town Data'!C113&gt;9,'Town Data'!B113,"*")</f>
        <v>13694763.9</v>
      </c>
      <c r="D117" s="53">
        <f>IF('Town Data'!E113&gt;9,'Town Data'!D113,"*")</f>
        <v>4261455.41</v>
      </c>
      <c r="E117" s="54">
        <f>IF('Town Data'!G113&gt;9,'Town Data'!F113,"*")</f>
        <v>317583.33</v>
      </c>
      <c r="F117" s="53">
        <f>IF('Town Data'!I113&gt;9,'Town Data'!H113,"*")</f>
        <v>14877990.64</v>
      </c>
      <c r="G117" s="53">
        <f>IF('Town Data'!K113&gt;9,'Town Data'!J113,"*")</f>
        <v>4030092.57</v>
      </c>
      <c r="H117" s="54">
        <f>IF('Town Data'!M113&gt;9,'Town Data'!L113,"*")</f>
        <v>296082</v>
      </c>
      <c r="I117" s="22">
        <f t="shared" si="6"/>
        <v>-0.07952866543811726</v>
      </c>
      <c r="J117" s="22">
        <f t="shared" si="7"/>
        <v>0.05740881530172899</v>
      </c>
      <c r="K117" s="22">
        <f t="shared" si="8"/>
        <v>0.07261951081119425</v>
      </c>
      <c r="L117" s="15"/>
    </row>
    <row r="118" spans="2:12" ht="15">
      <c r="B118" s="27" t="str">
        <f>'Town Data'!A114</f>
        <v>NORWICH</v>
      </c>
      <c r="C118" s="52">
        <f>IF('Town Data'!C114&gt;9,'Town Data'!B114,"*")</f>
        <v>34968249.22</v>
      </c>
      <c r="D118" s="53">
        <f>IF('Town Data'!E114&gt;9,'Town Data'!D114,"*")</f>
        <v>2957497.22</v>
      </c>
      <c r="E118" s="54">
        <f>IF('Town Data'!G114&gt;9,'Town Data'!F114,"*")</f>
        <v>180200</v>
      </c>
      <c r="F118" s="53">
        <f>IF('Town Data'!I114&gt;9,'Town Data'!H114,"*")</f>
        <v>32227856.68</v>
      </c>
      <c r="G118" s="53">
        <f>IF('Town Data'!K114&gt;9,'Town Data'!J114,"*")</f>
        <v>2793619.87</v>
      </c>
      <c r="H118" s="54">
        <f>IF('Town Data'!M114&gt;9,'Town Data'!L114,"*")</f>
        <v>281383.33</v>
      </c>
      <c r="I118" s="22">
        <f t="shared" si="6"/>
        <v>0.08503179616349216</v>
      </c>
      <c r="J118" s="22">
        <f t="shared" si="7"/>
        <v>0.058661291666714875</v>
      </c>
      <c r="K118" s="22">
        <f t="shared" si="8"/>
        <v>-0.3595924819000472</v>
      </c>
      <c r="L118" s="15"/>
    </row>
    <row r="119" spans="2:12" ht="15">
      <c r="B119" s="27" t="str">
        <f>'Town Data'!A115</f>
        <v>ORWELL</v>
      </c>
      <c r="C119" s="52">
        <f>IF('Town Data'!C115&gt;9,'Town Data'!B115,"*")</f>
        <v>2966525.85</v>
      </c>
      <c r="D119" s="53">
        <f>IF('Town Data'!E115&gt;9,'Town Data'!D115,"*")</f>
        <v>720251.85</v>
      </c>
      <c r="E119" s="54" t="str">
        <f>IF('Town Data'!G115&gt;9,'Town Data'!F115,"*")</f>
        <v>*</v>
      </c>
      <c r="F119" s="53">
        <f>IF('Town Data'!I115&gt;9,'Town Data'!H115,"*")</f>
        <v>3309126.2</v>
      </c>
      <c r="G119" s="53">
        <f>IF('Town Data'!K115&gt;9,'Town Data'!J115,"*")</f>
        <v>734680.18</v>
      </c>
      <c r="H119" s="54" t="str">
        <f>IF('Town Data'!M115&gt;9,'Town Data'!L115,"*")</f>
        <v>*</v>
      </c>
      <c r="I119" s="22">
        <f t="shared" si="6"/>
        <v>-0.10353196865081787</v>
      </c>
      <c r="J119" s="22">
        <f t="shared" si="7"/>
        <v>-0.01963892642374002</v>
      </c>
      <c r="K119" s="22">
        <f t="shared" si="8"/>
      </c>
      <c r="L119" s="15"/>
    </row>
    <row r="120" spans="2:12" ht="15">
      <c r="B120" s="27" t="str">
        <f>'Town Data'!A116</f>
        <v>PAWLET</v>
      </c>
      <c r="C120" s="52">
        <f>IF('Town Data'!C116&gt;9,'Town Data'!B116,"*")</f>
        <v>2824733.55</v>
      </c>
      <c r="D120" s="53">
        <f>IF('Town Data'!E116&gt;9,'Town Data'!D116,"*")</f>
        <v>960374.6</v>
      </c>
      <c r="E120" s="54" t="str">
        <f>IF('Town Data'!G116&gt;9,'Town Data'!F116,"*")</f>
        <v>*</v>
      </c>
      <c r="F120" s="53">
        <f>IF('Town Data'!I116&gt;9,'Town Data'!H116,"*")</f>
        <v>3214937</v>
      </c>
      <c r="G120" s="53">
        <f>IF('Town Data'!K116&gt;9,'Town Data'!J116,"*")</f>
        <v>940190</v>
      </c>
      <c r="H120" s="54" t="str">
        <f>IF('Town Data'!M116&gt;9,'Town Data'!L116,"*")</f>
        <v>*</v>
      </c>
      <c r="I120" s="22">
        <f t="shared" si="6"/>
        <v>-0.12137203621719499</v>
      </c>
      <c r="J120" s="22">
        <f t="shared" si="7"/>
        <v>0.02146863931758472</v>
      </c>
      <c r="K120" s="22">
        <f t="shared" si="8"/>
      </c>
      <c r="L120" s="15"/>
    </row>
    <row r="121" spans="2:12" ht="15">
      <c r="B121" s="27" t="str">
        <f>'Town Data'!A117</f>
        <v>PERU</v>
      </c>
      <c r="C121" s="52">
        <f>IF('Town Data'!C117&gt;9,'Town Data'!B117,"*")</f>
        <v>1925920</v>
      </c>
      <c r="D121" s="53">
        <f>IF('Town Data'!E117&gt;9,'Town Data'!D117,"*")</f>
        <v>1399386</v>
      </c>
      <c r="E121" s="54" t="str">
        <f>IF('Town Data'!G117&gt;9,'Town Data'!F117,"*")</f>
        <v>*</v>
      </c>
      <c r="F121" s="53">
        <f>IF('Town Data'!I117&gt;9,'Town Data'!H117,"*")</f>
        <v>1989001</v>
      </c>
      <c r="G121" s="53">
        <f>IF('Town Data'!K117&gt;9,'Town Data'!J117,"*")</f>
        <v>1476953</v>
      </c>
      <c r="H121" s="54" t="str">
        <f>IF('Town Data'!M117&gt;9,'Town Data'!L117,"*")</f>
        <v>*</v>
      </c>
      <c r="I121" s="22">
        <f t="shared" si="6"/>
        <v>-0.03171491618154038</v>
      </c>
      <c r="J121" s="22">
        <f t="shared" si="7"/>
        <v>-0.05251825887485925</v>
      </c>
      <c r="K121" s="22">
        <f t="shared" si="8"/>
      </c>
      <c r="L121" s="15"/>
    </row>
    <row r="122" spans="2:12" ht="15">
      <c r="B122" s="27" t="str">
        <f>'Town Data'!A118</f>
        <v>PITTSFIELD</v>
      </c>
      <c r="C122" s="52">
        <f>IF('Town Data'!C118&gt;9,'Town Data'!B118,"*")</f>
        <v>2325613.41</v>
      </c>
      <c r="D122" s="53">
        <f>IF('Town Data'!E118&gt;9,'Town Data'!D118,"*")</f>
        <v>866574.33</v>
      </c>
      <c r="E122" s="54" t="str">
        <f>IF('Town Data'!G118&gt;9,'Town Data'!F118,"*")</f>
        <v>*</v>
      </c>
      <c r="F122" s="53">
        <f>IF('Town Data'!I118&gt;9,'Town Data'!H118,"*")</f>
        <v>3092168</v>
      </c>
      <c r="G122" s="53">
        <f>IF('Town Data'!K118&gt;9,'Town Data'!J118,"*")</f>
        <v>796300</v>
      </c>
      <c r="H122" s="54" t="str">
        <f>IF('Town Data'!M118&gt;9,'Town Data'!L118,"*")</f>
        <v>*</v>
      </c>
      <c r="I122" s="22">
        <f t="shared" si="6"/>
        <v>-0.24790198656735335</v>
      </c>
      <c r="J122" s="22">
        <f t="shared" si="7"/>
        <v>0.08825107371593616</v>
      </c>
      <c r="K122" s="22">
        <f t="shared" si="8"/>
      </c>
      <c r="L122" s="15"/>
    </row>
    <row r="123" spans="2:12" ht="15">
      <c r="B123" s="27" t="str">
        <f>'Town Data'!A119</f>
        <v>PITTSFORD</v>
      </c>
      <c r="C123" s="52">
        <f>IF('Town Data'!C119&gt;9,'Town Data'!B119,"*")</f>
        <v>8908381.49</v>
      </c>
      <c r="D123" s="53">
        <f>IF('Town Data'!E119&gt;9,'Town Data'!D119,"*")</f>
        <v>2411331.27</v>
      </c>
      <c r="E123" s="54" t="str">
        <f>IF('Town Data'!G119&gt;9,'Town Data'!F119,"*")</f>
        <v>*</v>
      </c>
      <c r="F123" s="53">
        <f>IF('Town Data'!I119&gt;9,'Town Data'!H119,"*")</f>
        <v>8244515.63</v>
      </c>
      <c r="G123" s="53">
        <f>IF('Town Data'!K119&gt;9,'Town Data'!J119,"*")</f>
        <v>2150458.13</v>
      </c>
      <c r="H123" s="54">
        <f>IF('Town Data'!M119&gt;9,'Town Data'!L119,"*")</f>
        <v>44833.33</v>
      </c>
      <c r="I123" s="22">
        <f t="shared" si="6"/>
        <v>0.08052211795006328</v>
      </c>
      <c r="J123" s="22">
        <f t="shared" si="7"/>
        <v>0.1213104948944066</v>
      </c>
      <c r="K123" s="22">
        <f t="shared" si="8"/>
      </c>
      <c r="L123" s="15"/>
    </row>
    <row r="124" spans="2:12" ht="15">
      <c r="B124" s="27" t="str">
        <f>'Town Data'!A120</f>
        <v>PLAINFIELD</v>
      </c>
      <c r="C124" s="52">
        <f>IF('Town Data'!C120&gt;9,'Town Data'!B120,"*")</f>
        <v>1846494.52</v>
      </c>
      <c r="D124" s="53">
        <f>IF('Town Data'!E120&gt;9,'Town Data'!D120,"*")</f>
        <v>417190.48</v>
      </c>
      <c r="E124" s="54" t="str">
        <f>IF('Town Data'!G120&gt;9,'Town Data'!F120,"*")</f>
        <v>*</v>
      </c>
      <c r="F124" s="53">
        <f>IF('Town Data'!I120&gt;9,'Town Data'!H120,"*")</f>
        <v>1743860.21</v>
      </c>
      <c r="G124" s="53">
        <f>IF('Town Data'!K120&gt;9,'Town Data'!J120,"*")</f>
        <v>370100.39</v>
      </c>
      <c r="H124" s="54" t="str">
        <f>IF('Town Data'!M120&gt;9,'Town Data'!L120,"*")</f>
        <v>*</v>
      </c>
      <c r="I124" s="22">
        <f t="shared" si="6"/>
        <v>0.058854665879439994</v>
      </c>
      <c r="J124" s="22">
        <f t="shared" si="7"/>
        <v>0.1272359912941458</v>
      </c>
      <c r="K124" s="22">
        <f t="shared" si="8"/>
      </c>
      <c r="L124" s="15"/>
    </row>
    <row r="125" spans="2:12" ht="15">
      <c r="B125" s="27" t="str">
        <f>'Town Data'!A121</f>
        <v>POMFRET</v>
      </c>
      <c r="C125" s="52">
        <f>IF('Town Data'!C121&gt;9,'Town Data'!B121,"*")</f>
        <v>108927.6</v>
      </c>
      <c r="D125" s="53">
        <f>IF('Town Data'!E121&gt;9,'Town Data'!D121,"*")</f>
        <v>53299.21</v>
      </c>
      <c r="E125" s="54" t="str">
        <f>IF('Town Data'!G121&gt;9,'Town Data'!F121,"*")</f>
        <v>*</v>
      </c>
      <c r="F125" s="53">
        <f>IF('Town Data'!I121&gt;9,'Town Data'!H121,"*")</f>
        <v>194071.33</v>
      </c>
      <c r="G125" s="53">
        <f>IF('Town Data'!K121&gt;9,'Town Data'!J121,"*")</f>
        <v>48744.16</v>
      </c>
      <c r="H125" s="54" t="str">
        <f>IF('Town Data'!M121&gt;9,'Town Data'!L121,"*")</f>
        <v>*</v>
      </c>
      <c r="I125" s="22">
        <f t="shared" si="6"/>
        <v>-0.43872389600256767</v>
      </c>
      <c r="J125" s="22">
        <f t="shared" si="7"/>
        <v>0.0934481176822002</v>
      </c>
      <c r="K125" s="22">
        <f t="shared" si="8"/>
      </c>
      <c r="L125" s="15"/>
    </row>
    <row r="126" spans="2:12" ht="15">
      <c r="B126" s="27" t="str">
        <f>'Town Data'!A122</f>
        <v>POULTNEY</v>
      </c>
      <c r="C126" s="52">
        <f>IF('Town Data'!C122&gt;9,'Town Data'!B122,"*")</f>
        <v>12129959.55</v>
      </c>
      <c r="D126" s="53">
        <f>IF('Town Data'!E122&gt;9,'Town Data'!D122,"*")</f>
        <v>2483678.57</v>
      </c>
      <c r="E126" s="54">
        <f>IF('Town Data'!G122&gt;9,'Town Data'!F122,"*")</f>
        <v>16816.67</v>
      </c>
      <c r="F126" s="53">
        <f>IF('Town Data'!I122&gt;9,'Town Data'!H122,"*")</f>
        <v>12252001.16</v>
      </c>
      <c r="G126" s="53">
        <f>IF('Town Data'!K122&gt;9,'Town Data'!J122,"*")</f>
        <v>2332646.77</v>
      </c>
      <c r="H126" s="54">
        <f>IF('Town Data'!M122&gt;9,'Town Data'!L122,"*")</f>
        <v>17066.67</v>
      </c>
      <c r="I126" s="22">
        <f t="shared" si="6"/>
        <v>-0.009960953186850613</v>
      </c>
      <c r="J126" s="22">
        <f t="shared" si="7"/>
        <v>0.06474696552534605</v>
      </c>
      <c r="K126" s="22">
        <f t="shared" si="8"/>
        <v>-0.01464843463897761</v>
      </c>
      <c r="L126" s="15"/>
    </row>
    <row r="127" spans="2:11" ht="15">
      <c r="B127" s="27" t="str">
        <f>'Town Data'!A123</f>
        <v>POWNAL</v>
      </c>
      <c r="C127" s="52">
        <f>IF('Town Data'!C123&gt;9,'Town Data'!B123,"*")</f>
        <v>2246528.42</v>
      </c>
      <c r="D127" s="53">
        <f>IF('Town Data'!E123&gt;9,'Town Data'!D123,"*")</f>
        <v>1244201.12</v>
      </c>
      <c r="E127" s="54" t="str">
        <f>IF('Town Data'!G123&gt;9,'Town Data'!F123,"*")</f>
        <v>*</v>
      </c>
      <c r="F127" s="53">
        <f>IF('Town Data'!I123&gt;9,'Town Data'!H123,"*")</f>
        <v>2362213.18</v>
      </c>
      <c r="G127" s="53">
        <f>IF('Town Data'!K123&gt;9,'Town Data'!J123,"*")</f>
        <v>1189225.22</v>
      </c>
      <c r="H127" s="54" t="str">
        <f>IF('Town Data'!M123&gt;9,'Town Data'!L123,"*")</f>
        <v>*</v>
      </c>
      <c r="I127" s="22">
        <f t="shared" si="6"/>
        <v>-0.048973039766038486</v>
      </c>
      <c r="J127" s="22">
        <f t="shared" si="7"/>
        <v>0.04622833343544475</v>
      </c>
      <c r="K127" s="22">
        <f t="shared" si="8"/>
      </c>
    </row>
    <row r="128" spans="2:11" ht="15">
      <c r="B128" s="27" t="str">
        <f>'Town Data'!A124</f>
        <v>PROCTOR</v>
      </c>
      <c r="C128" s="52">
        <f>IF('Town Data'!C124&gt;9,'Town Data'!B124,"*")</f>
        <v>3036623.54</v>
      </c>
      <c r="D128" s="53">
        <f>IF('Town Data'!E124&gt;9,'Town Data'!D124,"*")</f>
        <v>307345.25</v>
      </c>
      <c r="E128" s="54" t="str">
        <f>IF('Town Data'!G124&gt;9,'Town Data'!F124,"*")</f>
        <v>*</v>
      </c>
      <c r="F128" s="53">
        <f>IF('Town Data'!I124&gt;9,'Town Data'!H124,"*")</f>
        <v>2680767.17</v>
      </c>
      <c r="G128" s="53">
        <f>IF('Town Data'!K124&gt;9,'Town Data'!J124,"*")</f>
        <v>432249.17</v>
      </c>
      <c r="H128" s="54" t="str">
        <f>IF('Town Data'!M124&gt;9,'Town Data'!L124,"*")</f>
        <v>*</v>
      </c>
      <c r="I128" s="22">
        <f t="shared" si="6"/>
        <v>0.13274422858587906</v>
      </c>
      <c r="J128" s="22">
        <f t="shared" si="7"/>
        <v>-0.28896277579896795</v>
      </c>
      <c r="K128" s="22">
        <f t="shared" si="8"/>
      </c>
    </row>
    <row r="129" spans="2:11" ht="15">
      <c r="B129" s="27" t="str">
        <f>'Town Data'!A125</f>
        <v>PUTNEY</v>
      </c>
      <c r="C129" s="52">
        <f>IF('Town Data'!C125&gt;9,'Town Data'!B125,"*")</f>
        <v>14747344</v>
      </c>
      <c r="D129" s="53">
        <f>IF('Town Data'!E125&gt;9,'Town Data'!D125,"*")</f>
        <v>1280244.27</v>
      </c>
      <c r="E129" s="54">
        <f>IF('Town Data'!G125&gt;9,'Town Data'!F125,"*")</f>
        <v>77958.67</v>
      </c>
      <c r="F129" s="53">
        <f>IF('Town Data'!I125&gt;9,'Town Data'!H125,"*")</f>
        <v>14391921</v>
      </c>
      <c r="G129" s="53">
        <f>IF('Town Data'!K125&gt;9,'Town Data'!J125,"*")</f>
        <v>1311585.54</v>
      </c>
      <c r="H129" s="54">
        <f>IF('Town Data'!M125&gt;9,'Town Data'!L125,"*")</f>
        <v>84500</v>
      </c>
      <c r="I129" s="22">
        <f t="shared" si="6"/>
        <v>0.024696008267416143</v>
      </c>
      <c r="J129" s="22">
        <f t="shared" si="7"/>
        <v>-0.023895711750527546</v>
      </c>
      <c r="K129" s="22">
        <f t="shared" si="8"/>
        <v>-0.07741218934911245</v>
      </c>
    </row>
    <row r="130" spans="2:11" ht="15">
      <c r="B130" s="27" t="str">
        <f>'Town Data'!A126</f>
        <v>RANDOLPH</v>
      </c>
      <c r="C130" s="52">
        <f>IF('Town Data'!C126&gt;9,'Town Data'!B126,"*")</f>
        <v>36972300.74</v>
      </c>
      <c r="D130" s="53">
        <f>IF('Town Data'!E126&gt;9,'Town Data'!D126,"*")</f>
        <v>7064841.55</v>
      </c>
      <c r="E130" s="54">
        <f>IF('Town Data'!G126&gt;9,'Town Data'!F126,"*")</f>
        <v>1007953.5</v>
      </c>
      <c r="F130" s="53">
        <f>IF('Town Data'!I126&gt;9,'Town Data'!H126,"*")</f>
        <v>47315186.6</v>
      </c>
      <c r="G130" s="53">
        <f>IF('Town Data'!K126&gt;9,'Town Data'!J126,"*")</f>
        <v>6840594.51</v>
      </c>
      <c r="H130" s="54">
        <f>IF('Town Data'!M126&gt;9,'Town Data'!L126,"*")</f>
        <v>150958.33</v>
      </c>
      <c r="I130" s="22">
        <f t="shared" si="6"/>
        <v>-0.21859547860263537</v>
      </c>
      <c r="J130" s="22">
        <f t="shared" si="7"/>
        <v>0.032781805685482744</v>
      </c>
      <c r="K130" s="22">
        <f t="shared" si="8"/>
        <v>5.67703133705838</v>
      </c>
    </row>
    <row r="131" spans="2:11" ht="15">
      <c r="B131" s="27" t="str">
        <f>'Town Data'!A127</f>
        <v>READING</v>
      </c>
      <c r="C131" s="52">
        <f>IF('Town Data'!C127&gt;9,'Town Data'!B127,"*")</f>
        <v>205784.67</v>
      </c>
      <c r="D131" s="53">
        <f>IF('Town Data'!E127&gt;9,'Town Data'!D127,"*")</f>
        <v>125741.67</v>
      </c>
      <c r="E131" s="54" t="str">
        <f>IF('Town Data'!G127&gt;9,'Town Data'!F127,"*")</f>
        <v>*</v>
      </c>
      <c r="F131" s="53">
        <f>IF('Town Data'!I127&gt;9,'Town Data'!H127,"*")</f>
        <v>290249</v>
      </c>
      <c r="G131" s="53">
        <f>IF('Town Data'!K127&gt;9,'Town Data'!J127,"*")</f>
        <v>99202</v>
      </c>
      <c r="H131" s="54" t="str">
        <f>IF('Town Data'!M127&gt;9,'Town Data'!L127,"*")</f>
        <v>*</v>
      </c>
      <c r="I131" s="22">
        <f t="shared" si="6"/>
        <v>-0.2910064461893064</v>
      </c>
      <c r="J131" s="22">
        <f t="shared" si="7"/>
        <v>0.2675316021854398</v>
      </c>
      <c r="K131" s="22">
        <f t="shared" si="8"/>
      </c>
    </row>
    <row r="132" spans="2:11" ht="15">
      <c r="B132" s="27" t="str">
        <f>'Town Data'!A128</f>
        <v>READSBORO</v>
      </c>
      <c r="C132" s="52">
        <f>IF('Town Data'!C128&gt;9,'Town Data'!B128,"*")</f>
        <v>446784</v>
      </c>
      <c r="D132" s="53">
        <f>IF('Town Data'!E128&gt;9,'Town Data'!D128,"*")</f>
        <v>151411</v>
      </c>
      <c r="E132" s="54" t="str">
        <f>IF('Town Data'!G128&gt;9,'Town Data'!F128,"*")</f>
        <v>*</v>
      </c>
      <c r="F132" s="53">
        <f>IF('Town Data'!I128&gt;9,'Town Data'!H128,"*")</f>
        <v>456855</v>
      </c>
      <c r="G132" s="53">
        <f>IF('Town Data'!K128&gt;9,'Town Data'!J128,"*")</f>
        <v>141313</v>
      </c>
      <c r="H132" s="54" t="str">
        <f>IF('Town Data'!M128&gt;9,'Town Data'!L128,"*")</f>
        <v>*</v>
      </c>
      <c r="I132" s="22">
        <f t="shared" si="6"/>
        <v>-0.022044193453064978</v>
      </c>
      <c r="J132" s="22">
        <f t="shared" si="7"/>
        <v>0.07145839377835018</v>
      </c>
      <c r="K132" s="22">
        <f t="shared" si="8"/>
      </c>
    </row>
    <row r="133" spans="2:11" ht="15">
      <c r="B133" s="27" t="str">
        <f>'Town Data'!A129</f>
        <v>RICHFORD</v>
      </c>
      <c r="C133" s="52">
        <f>IF('Town Data'!C129&gt;9,'Town Data'!B129,"*")</f>
        <v>16423377.88</v>
      </c>
      <c r="D133" s="53">
        <f>IF('Town Data'!E129&gt;9,'Town Data'!D129,"*")</f>
        <v>851616.2</v>
      </c>
      <c r="E133" s="54">
        <f>IF('Town Data'!G129&gt;9,'Town Data'!F129,"*")</f>
        <v>13866.67</v>
      </c>
      <c r="F133" s="53">
        <f>IF('Town Data'!I129&gt;9,'Town Data'!H129,"*")</f>
        <v>17977882.08</v>
      </c>
      <c r="G133" s="53">
        <f>IF('Town Data'!K129&gt;9,'Town Data'!J129,"*")</f>
        <v>794000.83</v>
      </c>
      <c r="H133" s="54">
        <f>IF('Town Data'!M129&gt;9,'Town Data'!L129,"*")</f>
        <v>10750</v>
      </c>
      <c r="I133" s="22">
        <f t="shared" si="6"/>
        <v>-0.08646759351755619</v>
      </c>
      <c r="J133" s="22">
        <f t="shared" si="7"/>
        <v>0.07256336243376471</v>
      </c>
      <c r="K133" s="22">
        <f t="shared" si="8"/>
        <v>0.2899227906976744</v>
      </c>
    </row>
    <row r="134" spans="2:11" ht="15">
      <c r="B134" s="27" t="str">
        <f>'Town Data'!A130</f>
        <v>RICHMOND</v>
      </c>
      <c r="C134" s="52">
        <f>IF('Town Data'!C130&gt;9,'Town Data'!B130,"*")</f>
        <v>23690932.92</v>
      </c>
      <c r="D134" s="53">
        <f>IF('Town Data'!E130&gt;9,'Town Data'!D130,"*")</f>
        <v>6603534.94</v>
      </c>
      <c r="E134" s="54">
        <f>IF('Town Data'!G130&gt;9,'Town Data'!F130,"*")</f>
        <v>197941.33</v>
      </c>
      <c r="F134" s="53">
        <f>IF('Town Data'!I130&gt;9,'Town Data'!H130,"*")</f>
        <v>22174784.93</v>
      </c>
      <c r="G134" s="53">
        <f>IF('Town Data'!K130&gt;9,'Town Data'!J130,"*")</f>
        <v>6888310.91</v>
      </c>
      <c r="H134" s="54">
        <f>IF('Town Data'!M130&gt;9,'Town Data'!L130,"*")</f>
        <v>73321.17</v>
      </c>
      <c r="I134" s="22">
        <f t="shared" si="6"/>
        <v>0.06837261307318583</v>
      </c>
      <c r="J134" s="22">
        <f t="shared" si="7"/>
        <v>-0.04134191585147247</v>
      </c>
      <c r="K134" s="22">
        <f t="shared" si="8"/>
        <v>1.6996477279345106</v>
      </c>
    </row>
    <row r="135" spans="2:11" ht="15">
      <c r="B135" s="27" t="str">
        <f>'Town Data'!A131</f>
        <v>ROCHESTER</v>
      </c>
      <c r="C135" s="52">
        <f>IF('Town Data'!C131&gt;9,'Town Data'!B131,"*")</f>
        <v>5478419.59</v>
      </c>
      <c r="D135" s="53">
        <f>IF('Town Data'!E131&gt;9,'Town Data'!D131,"*")</f>
        <v>975181.65</v>
      </c>
      <c r="E135" s="54" t="str">
        <f>IF('Town Data'!G131&gt;9,'Town Data'!F131,"*")</f>
        <v>*</v>
      </c>
      <c r="F135" s="53">
        <f>IF('Town Data'!I131&gt;9,'Town Data'!H131,"*")</f>
        <v>5027452.85</v>
      </c>
      <c r="G135" s="53">
        <f>IF('Town Data'!K131&gt;9,'Town Data'!J131,"*")</f>
        <v>906450.66</v>
      </c>
      <c r="H135" s="54" t="str">
        <f>IF('Town Data'!M131&gt;9,'Town Data'!L131,"*")</f>
        <v>*</v>
      </c>
      <c r="I135" s="22">
        <f t="shared" si="6"/>
        <v>0.08970083926296797</v>
      </c>
      <c r="J135" s="22">
        <f t="shared" si="7"/>
        <v>0.07582430355337817</v>
      </c>
      <c r="K135" s="22">
        <f t="shared" si="8"/>
      </c>
    </row>
    <row r="136" spans="2:11" ht="15">
      <c r="B136" s="27" t="str">
        <f>'Town Data'!A132</f>
        <v>ROCKINGHAM</v>
      </c>
      <c r="C136" s="52">
        <f>IF('Town Data'!C132&gt;9,'Town Data'!B132,"*")</f>
        <v>22594970.23</v>
      </c>
      <c r="D136" s="53">
        <f>IF('Town Data'!E132&gt;9,'Town Data'!D132,"*")</f>
        <v>3845107.69</v>
      </c>
      <c r="E136" s="54">
        <f>IF('Town Data'!G132&gt;9,'Town Data'!F132,"*")</f>
        <v>354709</v>
      </c>
      <c r="F136" s="53">
        <f>IF('Town Data'!I132&gt;9,'Town Data'!H132,"*")</f>
        <v>24154431.93</v>
      </c>
      <c r="G136" s="53">
        <f>IF('Town Data'!K132&gt;9,'Town Data'!J132,"*")</f>
        <v>3773514.66</v>
      </c>
      <c r="H136" s="54">
        <f>IF('Town Data'!M132&gt;9,'Town Data'!L132,"*")</f>
        <v>370783.5</v>
      </c>
      <c r="I136" s="22">
        <f t="shared" si="6"/>
        <v>-0.0645621352023243</v>
      </c>
      <c r="J136" s="22">
        <f t="shared" si="7"/>
        <v>0.018972506125098713</v>
      </c>
      <c r="K136" s="22">
        <f t="shared" si="8"/>
        <v>-0.043352792128020796</v>
      </c>
    </row>
    <row r="137" spans="2:11" ht="15">
      <c r="B137" s="27" t="str">
        <f>'Town Data'!A133</f>
        <v>ROYALTON</v>
      </c>
      <c r="C137" s="52">
        <f>IF('Town Data'!C133&gt;9,'Town Data'!B133,"*")</f>
        <v>11566093.85</v>
      </c>
      <c r="D137" s="53">
        <f>IF('Town Data'!E133&gt;9,'Town Data'!D133,"*")</f>
        <v>3462523.11</v>
      </c>
      <c r="E137" s="54">
        <f>IF('Town Data'!G133&gt;9,'Town Data'!F133,"*")</f>
        <v>5950</v>
      </c>
      <c r="F137" s="53">
        <f>IF('Town Data'!I133&gt;9,'Town Data'!H133,"*")</f>
        <v>9270755.95</v>
      </c>
      <c r="G137" s="53">
        <f>IF('Town Data'!K133&gt;9,'Town Data'!J133,"*")</f>
        <v>3261244.24</v>
      </c>
      <c r="H137" s="54">
        <f>IF('Town Data'!M133&gt;9,'Town Data'!L133,"*")</f>
        <v>2613.17</v>
      </c>
      <c r="I137" s="22">
        <f t="shared" si="6"/>
        <v>0.24758907605587444</v>
      </c>
      <c r="J137" s="22">
        <f t="shared" si="7"/>
        <v>0.06171842866942086</v>
      </c>
      <c r="K137" s="22">
        <f t="shared" si="8"/>
        <v>1.2769280222871071</v>
      </c>
    </row>
    <row r="138" spans="2:11" ht="15">
      <c r="B138" s="27" t="str">
        <f>'Town Data'!A134</f>
        <v>RUPERT</v>
      </c>
      <c r="C138" s="52">
        <f>IF('Town Data'!C134&gt;9,'Town Data'!B134,"*")</f>
        <v>331815</v>
      </c>
      <c r="D138" s="53">
        <f>IF('Town Data'!E134&gt;9,'Town Data'!D134,"*")</f>
        <v>65611</v>
      </c>
      <c r="E138" s="54" t="str">
        <f>IF('Town Data'!G134&gt;9,'Town Data'!F134,"*")</f>
        <v>*</v>
      </c>
      <c r="F138" s="53">
        <f>IF('Town Data'!I134&gt;9,'Town Data'!H134,"*")</f>
        <v>309041</v>
      </c>
      <c r="G138" s="53">
        <f>IF('Town Data'!K134&gt;9,'Town Data'!J134,"*")</f>
        <v>62237</v>
      </c>
      <c r="H138" s="54" t="str">
        <f>IF('Town Data'!M134&gt;9,'Town Data'!L134,"*")</f>
        <v>*</v>
      </c>
      <c r="I138" s="22">
        <f t="shared" si="6"/>
        <v>0.07369248740458385</v>
      </c>
      <c r="J138" s="22">
        <f t="shared" si="7"/>
        <v>0.05421212462040265</v>
      </c>
      <c r="K138" s="22">
        <f t="shared" si="8"/>
      </c>
    </row>
    <row r="139" spans="2:11" ht="15">
      <c r="B139" s="27" t="str">
        <f>'Town Data'!A135</f>
        <v>RUTLAND</v>
      </c>
      <c r="C139" s="52">
        <f>IF('Town Data'!C135&gt;9,'Town Data'!B135,"*")</f>
        <v>125929861.45</v>
      </c>
      <c r="D139" s="53">
        <f>IF('Town Data'!E135&gt;9,'Town Data'!D135,"*")</f>
        <v>45375314.08</v>
      </c>
      <c r="E139" s="54">
        <f>IF('Town Data'!G135&gt;9,'Town Data'!F135,"*")</f>
        <v>1631342.33</v>
      </c>
      <c r="F139" s="53">
        <f>IF('Town Data'!I135&gt;9,'Town Data'!H135,"*")</f>
        <v>133402972.33</v>
      </c>
      <c r="G139" s="53">
        <f>IF('Town Data'!K135&gt;9,'Town Data'!J135,"*")</f>
        <v>42763374.05</v>
      </c>
      <c r="H139" s="54">
        <f>IF('Town Data'!M135&gt;9,'Town Data'!L135,"*")</f>
        <v>1880583.83</v>
      </c>
      <c r="I139" s="22">
        <f t="shared" si="6"/>
        <v>-0.05601907325958001</v>
      </c>
      <c r="J139" s="22">
        <f t="shared" si="7"/>
        <v>0.06107890427322353</v>
      </c>
      <c r="K139" s="22">
        <f t="shared" si="8"/>
        <v>-0.1325341077722656</v>
      </c>
    </row>
    <row r="140" spans="2:11" ht="15">
      <c r="B140" s="27" t="str">
        <f>'Town Data'!A136</f>
        <v>RUTLAND TOWN</v>
      </c>
      <c r="C140" s="52">
        <f>IF('Town Data'!C136&gt;9,'Town Data'!B136,"*")</f>
        <v>71453363.11</v>
      </c>
      <c r="D140" s="53">
        <f>IF('Town Data'!E136&gt;9,'Town Data'!D136,"*")</f>
        <v>26406341.16</v>
      </c>
      <c r="E140" s="54">
        <f>IF('Town Data'!G136&gt;9,'Town Data'!F136,"*")</f>
        <v>2260168</v>
      </c>
      <c r="F140" s="53">
        <f>IF('Town Data'!I136&gt;9,'Town Data'!H136,"*")</f>
        <v>72000446.33</v>
      </c>
      <c r="G140" s="53">
        <f>IF('Town Data'!K136&gt;9,'Town Data'!J136,"*")</f>
        <v>27675782.04</v>
      </c>
      <c r="H140" s="54">
        <f>IF('Town Data'!M136&gt;9,'Town Data'!L136,"*")</f>
        <v>3365684.17</v>
      </c>
      <c r="I140" s="22">
        <f t="shared" si="6"/>
        <v>-0.007598330953290895</v>
      </c>
      <c r="J140" s="22">
        <f t="shared" si="7"/>
        <v>-0.045868293013916185</v>
      </c>
      <c r="K140" s="22">
        <f t="shared" si="8"/>
        <v>-0.3284669963551571</v>
      </c>
    </row>
    <row r="141" spans="2:11" ht="15">
      <c r="B141" s="27" t="str">
        <f>'Town Data'!A137</f>
        <v>RYEGATE</v>
      </c>
      <c r="C141" s="52">
        <f>IF('Town Data'!C137&gt;9,'Town Data'!B137,"*")</f>
        <v>5983083.73</v>
      </c>
      <c r="D141" s="53">
        <f>IF('Town Data'!E137&gt;9,'Town Data'!D137,"*")</f>
        <v>240009.26</v>
      </c>
      <c r="E141" s="54" t="str">
        <f>IF('Town Data'!G137&gt;9,'Town Data'!F137,"*")</f>
        <v>*</v>
      </c>
      <c r="F141" s="53">
        <f>IF('Town Data'!I137&gt;9,'Town Data'!H137,"*")</f>
        <v>5188316.1</v>
      </c>
      <c r="G141" s="53">
        <f>IF('Town Data'!K137&gt;9,'Town Data'!J137,"*")</f>
        <v>258556.81</v>
      </c>
      <c r="H141" s="54" t="str">
        <f>IF('Town Data'!M137&gt;9,'Town Data'!L137,"*")</f>
        <v>*</v>
      </c>
      <c r="I141" s="22">
        <f t="shared" si="6"/>
        <v>0.15318411883192715</v>
      </c>
      <c r="J141" s="22">
        <f t="shared" si="7"/>
        <v>-0.07173491195223204</v>
      </c>
      <c r="K141" s="22">
        <f t="shared" si="8"/>
      </c>
    </row>
    <row r="142" spans="2:11" ht="15">
      <c r="B142" s="27" t="str">
        <f>'Town Data'!A138</f>
        <v>SALISBURY</v>
      </c>
      <c r="C142" s="52">
        <f>IF('Town Data'!C138&gt;9,'Town Data'!B138,"*")</f>
        <v>528207.62</v>
      </c>
      <c r="D142" s="53">
        <f>IF('Town Data'!E138&gt;9,'Town Data'!D138,"*")</f>
        <v>368112.29</v>
      </c>
      <c r="E142" s="54" t="str">
        <f>IF('Town Data'!G138&gt;9,'Town Data'!F138,"*")</f>
        <v>*</v>
      </c>
      <c r="F142" s="53">
        <f>IF('Town Data'!I138&gt;9,'Town Data'!H138,"*")</f>
        <v>492140.11</v>
      </c>
      <c r="G142" s="53">
        <f>IF('Town Data'!K138&gt;9,'Town Data'!J138,"*")</f>
        <v>296696.6</v>
      </c>
      <c r="H142" s="54" t="str">
        <f>IF('Town Data'!M138&gt;9,'Town Data'!L138,"*")</f>
        <v>*</v>
      </c>
      <c r="I142" s="22">
        <f t="shared" si="6"/>
        <v>0.07328707672292756</v>
      </c>
      <c r="J142" s="22">
        <f t="shared" si="7"/>
        <v>0.24070275830595972</v>
      </c>
      <c r="K142" s="22">
        <f t="shared" si="8"/>
      </c>
    </row>
    <row r="143" spans="2:11" ht="15">
      <c r="B143" s="27" t="str">
        <f>'Town Data'!A139</f>
        <v>SHAFTSBURY</v>
      </c>
      <c r="C143" s="52">
        <f>IF('Town Data'!C139&gt;9,'Town Data'!B139,"*")</f>
        <v>22531926.05</v>
      </c>
      <c r="D143" s="53">
        <f>IF('Town Data'!E139&gt;9,'Town Data'!D139,"*")</f>
        <v>2060102.98</v>
      </c>
      <c r="E143" s="54" t="str">
        <f>IF('Town Data'!G139&gt;9,'Town Data'!F139,"*")</f>
        <v>*</v>
      </c>
      <c r="F143" s="53">
        <f>IF('Town Data'!I139&gt;9,'Town Data'!H139,"*")</f>
        <v>25190001.17</v>
      </c>
      <c r="G143" s="53">
        <f>IF('Town Data'!K139&gt;9,'Town Data'!J139,"*")</f>
        <v>1667504.67</v>
      </c>
      <c r="H143" s="54" t="str">
        <f>IF('Town Data'!M139&gt;9,'Town Data'!L139,"*")</f>
        <v>*</v>
      </c>
      <c r="I143" s="22">
        <f t="shared" si="6"/>
        <v>-0.10552103995793506</v>
      </c>
      <c r="J143" s="22">
        <f t="shared" si="7"/>
        <v>0.23544060599242583</v>
      </c>
      <c r="K143" s="22">
        <f t="shared" si="8"/>
      </c>
    </row>
    <row r="144" spans="2:11" ht="15">
      <c r="B144" s="27" t="str">
        <f>'Town Data'!A140</f>
        <v>SHARON</v>
      </c>
      <c r="C144" s="52">
        <f>IF('Town Data'!C140&gt;9,'Town Data'!B140,"*")</f>
        <v>1623668.37</v>
      </c>
      <c r="D144" s="53">
        <f>IF('Town Data'!E140&gt;9,'Town Data'!D140,"*")</f>
        <v>413053.28</v>
      </c>
      <c r="E144" s="54">
        <f>IF('Town Data'!G140&gt;9,'Town Data'!F140,"*")</f>
        <v>268929.67</v>
      </c>
      <c r="F144" s="53">
        <f>IF('Town Data'!I140&gt;9,'Town Data'!H140,"*")</f>
        <v>1710153.44</v>
      </c>
      <c r="G144" s="53">
        <f>IF('Town Data'!K140&gt;9,'Town Data'!J140,"*")</f>
        <v>321099</v>
      </c>
      <c r="H144" s="54">
        <f>IF('Town Data'!M140&gt;9,'Town Data'!L140,"*")</f>
        <v>172907</v>
      </c>
      <c r="I144" s="22">
        <f t="shared" si="6"/>
        <v>-0.05057152649413718</v>
      </c>
      <c r="J144" s="22">
        <f t="shared" si="7"/>
        <v>0.28637361063098926</v>
      </c>
      <c r="K144" s="22">
        <f t="shared" si="8"/>
        <v>0.5553428721798422</v>
      </c>
    </row>
    <row r="145" spans="2:11" ht="15">
      <c r="B145" s="27" t="str">
        <f>'Town Data'!A141</f>
        <v>SHELBURNE</v>
      </c>
      <c r="C145" s="52">
        <f>IF('Town Data'!C141&gt;9,'Town Data'!B141,"*")</f>
        <v>48680465.45</v>
      </c>
      <c r="D145" s="53">
        <f>IF('Town Data'!E141&gt;9,'Town Data'!D141,"*")</f>
        <v>17539770.96</v>
      </c>
      <c r="E145" s="54">
        <f>IF('Town Data'!G141&gt;9,'Town Data'!F141,"*")</f>
        <v>66800.33</v>
      </c>
      <c r="F145" s="53">
        <f>IF('Town Data'!I141&gt;9,'Town Data'!H141,"*")</f>
        <v>48950902.66</v>
      </c>
      <c r="G145" s="53">
        <f>IF('Town Data'!K141&gt;9,'Town Data'!J141,"*")</f>
        <v>17386749.35</v>
      </c>
      <c r="H145" s="54">
        <f>IF('Town Data'!M141&gt;9,'Town Data'!L141,"*")</f>
        <v>185129.67</v>
      </c>
      <c r="I145" s="22">
        <f t="shared" si="6"/>
        <v>-0.005524662371976645</v>
      </c>
      <c r="J145" s="22">
        <f t="shared" si="7"/>
        <v>0.008801047678299877</v>
      </c>
      <c r="K145" s="22">
        <f t="shared" si="8"/>
        <v>-0.6391700476752322</v>
      </c>
    </row>
    <row r="146" spans="2:11" ht="15">
      <c r="B146" s="27" t="str">
        <f>'Town Data'!A142</f>
        <v>SHELDON</v>
      </c>
      <c r="C146" s="52">
        <f>IF('Town Data'!C142&gt;9,'Town Data'!B142,"*")</f>
        <v>13101184.02</v>
      </c>
      <c r="D146" s="53">
        <f>IF('Town Data'!E142&gt;9,'Town Data'!D142,"*")</f>
        <v>470981.96</v>
      </c>
      <c r="E146" s="54" t="str">
        <f>IF('Town Data'!G142&gt;9,'Town Data'!F142,"*")</f>
        <v>*</v>
      </c>
      <c r="F146" s="53">
        <f>IF('Town Data'!I142&gt;9,'Town Data'!H142,"*")</f>
        <v>9765292</v>
      </c>
      <c r="G146" s="53">
        <f>IF('Town Data'!K142&gt;9,'Town Data'!J142,"*")</f>
        <v>396891</v>
      </c>
      <c r="H146" s="54" t="str">
        <f>IF('Town Data'!M142&gt;9,'Town Data'!L142,"*")</f>
        <v>*</v>
      </c>
      <c r="I146" s="22">
        <f t="shared" si="6"/>
        <v>0.3416069913731202</v>
      </c>
      <c r="J146" s="22">
        <f t="shared" si="7"/>
        <v>0.18667835753393255</v>
      </c>
      <c r="K146" s="22">
        <f t="shared" si="8"/>
      </c>
    </row>
    <row r="147" spans="2:11" ht="15">
      <c r="B147" s="27" t="str">
        <f>'Town Data'!A143</f>
        <v>SHOREHAM</v>
      </c>
      <c r="C147" s="52">
        <f>IF('Town Data'!C143&gt;9,'Town Data'!B143,"*")</f>
        <v>5772164.88</v>
      </c>
      <c r="D147" s="53">
        <f>IF('Town Data'!E143&gt;9,'Town Data'!D143,"*")</f>
        <v>486976.62</v>
      </c>
      <c r="E147" s="54" t="str">
        <f>IF('Town Data'!G143&gt;9,'Town Data'!F143,"*")</f>
        <v>*</v>
      </c>
      <c r="F147" s="53">
        <f>IF('Town Data'!I143&gt;9,'Town Data'!H143,"*")</f>
        <v>4214754.42</v>
      </c>
      <c r="G147" s="53">
        <f>IF('Town Data'!K143&gt;9,'Town Data'!J143,"*")</f>
        <v>522295.36</v>
      </c>
      <c r="H147" s="54" t="str">
        <f>IF('Town Data'!M143&gt;9,'Town Data'!L143,"*")</f>
        <v>*</v>
      </c>
      <c r="I147" s="22">
        <f t="shared" si="6"/>
        <v>0.36951392769403635</v>
      </c>
      <c r="J147" s="22">
        <f t="shared" si="7"/>
        <v>-0.06762215923189513</v>
      </c>
      <c r="K147" s="22">
        <f t="shared" si="8"/>
      </c>
    </row>
    <row r="148" spans="2:11" ht="15">
      <c r="B148" s="27" t="str">
        <f>'Town Data'!A144</f>
        <v>SHREWSBURY</v>
      </c>
      <c r="C148" s="52">
        <f>IF('Town Data'!C144&gt;9,'Town Data'!B144,"*")</f>
        <v>344846</v>
      </c>
      <c r="D148" s="53">
        <f>IF('Town Data'!E144&gt;9,'Town Data'!D144,"*")</f>
        <v>236420</v>
      </c>
      <c r="E148" s="54" t="str">
        <f>IF('Town Data'!G144&gt;9,'Town Data'!F144,"*")</f>
        <v>*</v>
      </c>
      <c r="F148" s="53">
        <f>IF('Town Data'!I144&gt;9,'Town Data'!H144,"*")</f>
        <v>374671</v>
      </c>
      <c r="G148" s="53">
        <f>IF('Town Data'!K144&gt;9,'Town Data'!J144,"*")</f>
        <v>271139</v>
      </c>
      <c r="H148" s="54" t="str">
        <f>IF('Town Data'!M144&gt;9,'Town Data'!L144,"*")</f>
        <v>*</v>
      </c>
      <c r="I148" s="22">
        <f t="shared" si="6"/>
        <v>-0.07960317184943591</v>
      </c>
      <c r="J148" s="22">
        <f t="shared" si="7"/>
        <v>-0.12804871302173423</v>
      </c>
      <c r="K148" s="22">
        <f t="shared" si="8"/>
      </c>
    </row>
    <row r="149" spans="2:11" ht="15">
      <c r="B149" s="27" t="str">
        <f>'Town Data'!A145</f>
        <v>SOUTH BURLINGTON</v>
      </c>
      <c r="C149" s="52">
        <f>IF('Town Data'!C145&gt;9,'Town Data'!B145,"*")</f>
        <v>457175064.18</v>
      </c>
      <c r="D149" s="53">
        <f>IF('Town Data'!E145&gt;9,'Town Data'!D145,"*")</f>
        <v>84631478.25</v>
      </c>
      <c r="E149" s="54">
        <f>IF('Town Data'!G145&gt;9,'Town Data'!F145,"*")</f>
        <v>5624819.83</v>
      </c>
      <c r="F149" s="53">
        <f>IF('Town Data'!I145&gt;9,'Town Data'!H145,"*")</f>
        <v>488045403.56</v>
      </c>
      <c r="G149" s="53">
        <f>IF('Town Data'!K145&gt;9,'Town Data'!J145,"*")</f>
        <v>84920983.45</v>
      </c>
      <c r="H149" s="54">
        <f>IF('Town Data'!M145&gt;9,'Town Data'!L145,"*")</f>
        <v>9137614.83</v>
      </c>
      <c r="I149" s="22">
        <f t="shared" si="6"/>
        <v>-0.06325300710716521</v>
      </c>
      <c r="J149" s="22">
        <f t="shared" si="7"/>
        <v>-0.003409112662601919</v>
      </c>
      <c r="K149" s="22">
        <f t="shared" si="8"/>
        <v>-0.38443237818112325</v>
      </c>
    </row>
    <row r="150" spans="2:11" ht="15">
      <c r="B150" s="27" t="str">
        <f>'Town Data'!A146</f>
        <v>SOUTH HERO</v>
      </c>
      <c r="C150" s="52">
        <f>IF('Town Data'!C146&gt;9,'Town Data'!B146,"*")</f>
        <v>6040849.36</v>
      </c>
      <c r="D150" s="53">
        <f>IF('Town Data'!E146&gt;9,'Town Data'!D146,"*")</f>
        <v>2102784.32</v>
      </c>
      <c r="E150" s="54" t="str">
        <f>IF('Town Data'!G146&gt;9,'Town Data'!F146,"*")</f>
        <v>*</v>
      </c>
      <c r="F150" s="53">
        <f>IF('Town Data'!I146&gt;9,'Town Data'!H146,"*")</f>
        <v>7193772.73</v>
      </c>
      <c r="G150" s="53">
        <f>IF('Town Data'!K146&gt;9,'Town Data'!J146,"*")</f>
        <v>1952296.42</v>
      </c>
      <c r="H150" s="54" t="str">
        <f>IF('Town Data'!M146&gt;9,'Town Data'!L146,"*")</f>
        <v>*</v>
      </c>
      <c r="I150" s="22">
        <f t="shared" si="6"/>
        <v>-0.16026686041831628</v>
      </c>
      <c r="J150" s="22">
        <f t="shared" si="7"/>
        <v>0.07708250573957408</v>
      </c>
      <c r="K150" s="22">
        <f t="shared" si="8"/>
      </c>
    </row>
    <row r="151" spans="2:11" ht="15">
      <c r="B151" s="27" t="str">
        <f>'Town Data'!A147</f>
        <v>SPRINGFIELD</v>
      </c>
      <c r="C151" s="52">
        <f>IF('Town Data'!C147&gt;9,'Town Data'!B147,"*")</f>
        <v>54758334.48</v>
      </c>
      <c r="D151" s="53">
        <f>IF('Town Data'!E147&gt;9,'Town Data'!D147,"*")</f>
        <v>12703807.34</v>
      </c>
      <c r="E151" s="54">
        <f>IF('Town Data'!G147&gt;9,'Town Data'!F147,"*")</f>
        <v>1845493.33</v>
      </c>
      <c r="F151" s="53">
        <f>IF('Town Data'!I147&gt;9,'Town Data'!H147,"*")</f>
        <v>52380860.33</v>
      </c>
      <c r="G151" s="53">
        <f>IF('Town Data'!K147&gt;9,'Town Data'!J147,"*")</f>
        <v>12654365.09</v>
      </c>
      <c r="H151" s="54">
        <f>IF('Town Data'!M147&gt;9,'Town Data'!L147,"*")</f>
        <v>2745052.17</v>
      </c>
      <c r="I151" s="22">
        <f t="shared" si="6"/>
        <v>0.04538822262601044</v>
      </c>
      <c r="J151" s="22">
        <f t="shared" si="7"/>
        <v>0.003907130041559438</v>
      </c>
      <c r="K151" s="22">
        <f t="shared" si="8"/>
        <v>-0.3277019103064988</v>
      </c>
    </row>
    <row r="152" spans="2:11" ht="15">
      <c r="B152" s="27" t="str">
        <f>'Town Data'!A148</f>
        <v>ST ALBANS</v>
      </c>
      <c r="C152" s="52">
        <f>IF('Town Data'!C148&gt;9,'Town Data'!B148,"*")</f>
        <v>176514789.99</v>
      </c>
      <c r="D152" s="53">
        <f>IF('Town Data'!E148&gt;9,'Town Data'!D148,"*")</f>
        <v>21498973.03</v>
      </c>
      <c r="E152" s="54">
        <f>IF('Town Data'!G148&gt;9,'Town Data'!F148,"*")</f>
        <v>591218.33</v>
      </c>
      <c r="F152" s="53">
        <f>IF('Town Data'!I148&gt;9,'Town Data'!H148,"*")</f>
        <v>223776027.62</v>
      </c>
      <c r="G152" s="53">
        <f>IF('Town Data'!K148&gt;9,'Town Data'!J148,"*")</f>
        <v>21385792.74</v>
      </c>
      <c r="H152" s="54">
        <f>IF('Town Data'!M148&gt;9,'Town Data'!L148,"*")</f>
        <v>575769.33</v>
      </c>
      <c r="I152" s="22">
        <f t="shared" si="6"/>
        <v>-0.21119884079029033</v>
      </c>
      <c r="J152" s="22">
        <f t="shared" si="7"/>
        <v>0.005292312114683051</v>
      </c>
      <c r="K152" s="22">
        <f t="shared" si="8"/>
        <v>0.026831925903382178</v>
      </c>
    </row>
    <row r="153" spans="2:11" ht="15">
      <c r="B153" s="27" t="str">
        <f>'Town Data'!A149</f>
        <v>ST ALBANS TOWN</v>
      </c>
      <c r="C153" s="52">
        <f>IF('Town Data'!C149&gt;9,'Town Data'!B149,"*")</f>
        <v>66314166.39</v>
      </c>
      <c r="D153" s="53">
        <f>IF('Town Data'!E149&gt;9,'Town Data'!D149,"*")</f>
        <v>16059503.68</v>
      </c>
      <c r="E153" s="54">
        <f>IF('Town Data'!G149&gt;9,'Town Data'!F149,"*")</f>
        <v>291430.67</v>
      </c>
      <c r="F153" s="53">
        <f>IF('Town Data'!I149&gt;9,'Town Data'!H149,"*")</f>
        <v>68709588.64</v>
      </c>
      <c r="G153" s="53">
        <f>IF('Town Data'!K149&gt;9,'Town Data'!J149,"*")</f>
        <v>15221847.23</v>
      </c>
      <c r="H153" s="54">
        <f>IF('Town Data'!M149&gt;9,'Town Data'!L149,"*")</f>
        <v>274194.5</v>
      </c>
      <c r="I153" s="22">
        <f t="shared" si="6"/>
        <v>-0.03486299798053921</v>
      </c>
      <c r="J153" s="22">
        <f t="shared" si="7"/>
        <v>0.05502988154743156</v>
      </c>
      <c r="K153" s="22">
        <f t="shared" si="8"/>
        <v>0.06286110771733198</v>
      </c>
    </row>
    <row r="154" spans="2:11" ht="15">
      <c r="B154" s="27" t="str">
        <f>'Town Data'!A150</f>
        <v>ST GEORGE</v>
      </c>
      <c r="C154" s="52">
        <f>IF('Town Data'!C150&gt;9,'Town Data'!B150,"*")</f>
        <v>424211.13</v>
      </c>
      <c r="D154" s="53" t="str">
        <f>IF('Town Data'!E150&gt;9,'Town Data'!D150,"*")</f>
        <v>*</v>
      </c>
      <c r="E154" s="54" t="str">
        <f>IF('Town Data'!G150&gt;9,'Town Data'!F150,"*")</f>
        <v>*</v>
      </c>
      <c r="F154" s="53">
        <f>IF('Town Data'!I150&gt;9,'Town Data'!H150,"*")</f>
        <v>529409</v>
      </c>
      <c r="G154" s="53">
        <f>IF('Town Data'!K150&gt;9,'Town Data'!J150,"*")</f>
        <v>324231</v>
      </c>
      <c r="H154" s="54" t="str">
        <f>IF('Town Data'!M150&gt;9,'Town Data'!L150,"*")</f>
        <v>*</v>
      </c>
      <c r="I154" s="22">
        <f t="shared" si="6"/>
        <v>-0.19870812547576636</v>
      </c>
      <c r="J154" s="22">
        <f t="shared" si="7"/>
      </c>
      <c r="K154" s="22">
        <f t="shared" si="8"/>
      </c>
    </row>
    <row r="155" spans="2:11" ht="15">
      <c r="B155" s="27" t="str">
        <f>'Town Data'!A151</f>
        <v>ST JOHNSBURY</v>
      </c>
      <c r="C155" s="52">
        <f>IF('Town Data'!C151&gt;9,'Town Data'!B151,"*")</f>
        <v>67261742.95</v>
      </c>
      <c r="D155" s="53">
        <f>IF('Town Data'!E151&gt;9,'Town Data'!D151,"*")</f>
        <v>19420054.41</v>
      </c>
      <c r="E155" s="54">
        <f>IF('Town Data'!G151&gt;9,'Town Data'!F151,"*")</f>
        <v>666447.33</v>
      </c>
      <c r="F155" s="53">
        <f>IF('Town Data'!I151&gt;9,'Town Data'!H151,"*")</f>
        <v>71743343.63</v>
      </c>
      <c r="G155" s="53">
        <f>IF('Town Data'!K151&gt;9,'Town Data'!J151,"*")</f>
        <v>18966277.31</v>
      </c>
      <c r="H155" s="54">
        <f>IF('Town Data'!M151&gt;9,'Town Data'!L151,"*")</f>
        <v>672093.33</v>
      </c>
      <c r="I155" s="22">
        <f t="shared" si="6"/>
        <v>-0.06246712870134448</v>
      </c>
      <c r="J155" s="22">
        <f t="shared" si="7"/>
        <v>0.023925470063687556</v>
      </c>
      <c r="K155" s="22">
        <f t="shared" si="8"/>
        <v>-0.008400619003316102</v>
      </c>
    </row>
    <row r="156" spans="2:11" ht="15">
      <c r="B156" s="27" t="str">
        <f>'Town Data'!A152</f>
        <v>STAMFORD</v>
      </c>
      <c r="C156" s="52">
        <f>IF('Town Data'!C152&gt;9,'Town Data'!B152,"*")</f>
        <v>748091.1</v>
      </c>
      <c r="D156" s="53">
        <f>IF('Town Data'!E152&gt;9,'Town Data'!D152,"*")</f>
        <v>542246</v>
      </c>
      <c r="E156" s="54" t="str">
        <f>IF('Town Data'!G152&gt;9,'Town Data'!F152,"*")</f>
        <v>*</v>
      </c>
      <c r="F156" s="53">
        <f>IF('Town Data'!I152&gt;9,'Town Data'!H152,"*")</f>
        <v>644250.22</v>
      </c>
      <c r="G156" s="53">
        <f>IF('Town Data'!K152&gt;9,'Town Data'!J152,"*")</f>
        <v>545857.06</v>
      </c>
      <c r="H156" s="54" t="str">
        <f>IF('Town Data'!M152&gt;9,'Town Data'!L152,"*")</f>
        <v>*</v>
      </c>
      <c r="I156" s="22">
        <f t="shared" si="6"/>
        <v>0.16118097716753593</v>
      </c>
      <c r="J156" s="22">
        <f t="shared" si="7"/>
        <v>-0.006615394880117618</v>
      </c>
      <c r="K156" s="22">
        <f t="shared" si="8"/>
      </c>
    </row>
    <row r="157" spans="2:11" ht="15">
      <c r="B157" s="27" t="str">
        <f>'Town Data'!A153</f>
        <v>STARKSBORO</v>
      </c>
      <c r="C157" s="52">
        <f>IF('Town Data'!C153&gt;9,'Town Data'!B153,"*")</f>
        <v>358599</v>
      </c>
      <c r="D157" s="53">
        <f>IF('Town Data'!E153&gt;9,'Town Data'!D153,"*")</f>
        <v>285690</v>
      </c>
      <c r="E157" s="54" t="str">
        <f>IF('Town Data'!G153&gt;9,'Town Data'!F153,"*")</f>
        <v>*</v>
      </c>
      <c r="F157" s="53">
        <f>IF('Town Data'!I153&gt;9,'Town Data'!H153,"*")</f>
        <v>468345.5</v>
      </c>
      <c r="G157" s="53">
        <f>IF('Town Data'!K153&gt;9,'Town Data'!J153,"*")</f>
        <v>307161</v>
      </c>
      <c r="H157" s="54" t="str">
        <f>IF('Town Data'!M153&gt;9,'Town Data'!L153,"*")</f>
        <v>*</v>
      </c>
      <c r="I157" s="22">
        <f t="shared" si="6"/>
        <v>-0.23432807617453355</v>
      </c>
      <c r="J157" s="22">
        <f t="shared" si="7"/>
        <v>-0.0699014523328157</v>
      </c>
      <c r="K157" s="22">
        <f t="shared" si="8"/>
      </c>
    </row>
    <row r="158" spans="2:11" ht="15">
      <c r="B158" s="27" t="str">
        <f>'Town Data'!A154</f>
        <v>STOCKBRIDGE</v>
      </c>
      <c r="C158" s="52">
        <f>IF('Town Data'!C154&gt;9,'Town Data'!B154,"*")</f>
        <v>1793967.9</v>
      </c>
      <c r="D158" s="53">
        <f>IF('Town Data'!E154&gt;9,'Town Data'!D154,"*")</f>
        <v>173935.9</v>
      </c>
      <c r="E158" s="54" t="str">
        <f>IF('Town Data'!G154&gt;9,'Town Data'!F154,"*")</f>
        <v>*</v>
      </c>
      <c r="F158" s="53">
        <f>IF('Town Data'!I154&gt;9,'Town Data'!H154,"*")</f>
        <v>2264013.52</v>
      </c>
      <c r="G158" s="53">
        <f>IF('Town Data'!K154&gt;9,'Town Data'!J154,"*")</f>
        <v>161353.52</v>
      </c>
      <c r="H158" s="54" t="str">
        <f>IF('Town Data'!M154&gt;9,'Town Data'!L154,"*")</f>
        <v>*</v>
      </c>
      <c r="I158" s="22">
        <f t="shared" si="6"/>
        <v>-0.20761608349405974</v>
      </c>
      <c r="J158" s="22">
        <f t="shared" si="7"/>
        <v>0.07798020148553317</v>
      </c>
      <c r="K158" s="22">
        <f t="shared" si="8"/>
      </c>
    </row>
    <row r="159" spans="2:11" ht="15">
      <c r="B159" s="27" t="str">
        <f>'Town Data'!A155</f>
        <v>STOWE</v>
      </c>
      <c r="C159" s="52">
        <f>IF('Town Data'!C155&gt;9,'Town Data'!B155,"*")</f>
        <v>44908555.56</v>
      </c>
      <c r="D159" s="53">
        <f>IF('Town Data'!E155&gt;9,'Town Data'!D155,"*")</f>
        <v>14987214.29</v>
      </c>
      <c r="E159" s="54">
        <f>IF('Town Data'!G155&gt;9,'Town Data'!F155,"*")</f>
        <v>1615724.17</v>
      </c>
      <c r="F159" s="53">
        <f>IF('Town Data'!I155&gt;9,'Town Data'!H155,"*")</f>
        <v>41208124.44</v>
      </c>
      <c r="G159" s="53">
        <f>IF('Town Data'!K155&gt;9,'Town Data'!J155,"*")</f>
        <v>13002849.07</v>
      </c>
      <c r="H159" s="54">
        <f>IF('Town Data'!M155&gt;9,'Town Data'!L155,"*")</f>
        <v>3091297</v>
      </c>
      <c r="I159" s="22">
        <f t="shared" si="6"/>
        <v>0.08979858147603684</v>
      </c>
      <c r="J159" s="22">
        <f t="shared" si="7"/>
        <v>0.15261003256419392</v>
      </c>
      <c r="K159" s="22">
        <f t="shared" si="8"/>
        <v>-0.4773313046271517</v>
      </c>
    </row>
    <row r="160" spans="2:11" ht="15">
      <c r="B160" s="27" t="str">
        <f>'Town Data'!A156</f>
        <v>STRAFFORD</v>
      </c>
      <c r="C160" s="52">
        <f>IF('Town Data'!C156&gt;9,'Town Data'!B156,"*")</f>
        <v>746926.3</v>
      </c>
      <c r="D160" s="53">
        <f>IF('Town Data'!E156&gt;9,'Town Data'!D156,"*")</f>
        <v>278935.3</v>
      </c>
      <c r="E160" s="54" t="str">
        <f>IF('Town Data'!G156&gt;9,'Town Data'!F156,"*")</f>
        <v>*</v>
      </c>
      <c r="F160" s="53">
        <f>IF('Town Data'!I156&gt;9,'Town Data'!H156,"*")</f>
        <v>725502.85</v>
      </c>
      <c r="G160" s="53">
        <f>IF('Town Data'!K156&gt;9,'Town Data'!J156,"*")</f>
        <v>237768.85</v>
      </c>
      <c r="H160" s="54" t="str">
        <f>IF('Town Data'!M156&gt;9,'Town Data'!L156,"*")</f>
        <v>*</v>
      </c>
      <c r="I160" s="22">
        <f t="shared" si="6"/>
        <v>0.02952910522680934</v>
      </c>
      <c r="J160" s="22">
        <f t="shared" si="7"/>
        <v>0.17313643061317738</v>
      </c>
      <c r="K160" s="22">
        <f t="shared" si="8"/>
      </c>
    </row>
    <row r="161" spans="2:11" ht="15">
      <c r="B161" s="27" t="str">
        <f>'Town Data'!A157</f>
        <v>STRATTON</v>
      </c>
      <c r="C161" s="52">
        <f>IF('Town Data'!C157&gt;9,'Town Data'!B157,"*")</f>
        <v>4846763</v>
      </c>
      <c r="D161" s="53">
        <f>IF('Town Data'!E157&gt;9,'Town Data'!D157,"*")</f>
        <v>2277348</v>
      </c>
      <c r="E161" s="54" t="str">
        <f>IF('Town Data'!G157&gt;9,'Town Data'!F157,"*")</f>
        <v>*</v>
      </c>
      <c r="F161" s="53">
        <f>IF('Town Data'!I157&gt;9,'Town Data'!H157,"*")</f>
        <v>4876412</v>
      </c>
      <c r="G161" s="53">
        <f>IF('Town Data'!K157&gt;9,'Town Data'!J157,"*")</f>
        <v>2662867</v>
      </c>
      <c r="H161" s="54" t="str">
        <f>IF('Town Data'!M157&gt;9,'Town Data'!L157,"*")</f>
        <v>*</v>
      </c>
      <c r="I161" s="22">
        <f t="shared" si="6"/>
        <v>-0.006080085111758399</v>
      </c>
      <c r="J161" s="22">
        <f t="shared" si="7"/>
        <v>-0.1447759125784352</v>
      </c>
      <c r="K161" s="22">
        <f t="shared" si="8"/>
      </c>
    </row>
    <row r="162" spans="2:11" ht="15">
      <c r="B162" s="27" t="str">
        <f>'Town Data'!A158</f>
        <v>SUTTON</v>
      </c>
      <c r="C162" s="52">
        <f>IF('Town Data'!C158&gt;9,'Town Data'!B158,"*")</f>
        <v>88660.82</v>
      </c>
      <c r="D162" s="53">
        <f>IF('Town Data'!E158&gt;9,'Town Data'!D158,"*")</f>
        <v>58857.82</v>
      </c>
      <c r="E162" s="54" t="str">
        <f>IF('Town Data'!G158&gt;9,'Town Data'!F158,"*")</f>
        <v>*</v>
      </c>
      <c r="F162" s="53">
        <f>IF('Town Data'!I158&gt;9,'Town Data'!H158,"*")</f>
        <v>87065</v>
      </c>
      <c r="G162" s="53">
        <f>IF('Town Data'!K158&gt;9,'Town Data'!J158,"*")</f>
        <v>64403</v>
      </c>
      <c r="H162" s="54" t="str">
        <f>IF('Town Data'!M158&gt;9,'Town Data'!L158,"*")</f>
        <v>*</v>
      </c>
      <c r="I162" s="22">
        <f t="shared" si="6"/>
        <v>0.018329064492046254</v>
      </c>
      <c r="J162" s="22">
        <f t="shared" si="7"/>
        <v>-0.08610126857444529</v>
      </c>
      <c r="K162" s="22">
        <f t="shared" si="8"/>
      </c>
    </row>
    <row r="163" spans="2:11" ht="15">
      <c r="B163" s="27" t="str">
        <f>'Town Data'!A159</f>
        <v>SWANTON</v>
      </c>
      <c r="C163" s="52">
        <f>IF('Town Data'!C159&gt;9,'Town Data'!B159,"*")</f>
        <v>36967582.31</v>
      </c>
      <c r="D163" s="53">
        <f>IF('Town Data'!E159&gt;9,'Town Data'!D159,"*")</f>
        <v>10062450.25</v>
      </c>
      <c r="E163" s="54">
        <f>IF('Town Data'!G159&gt;9,'Town Data'!F159,"*")</f>
        <v>183316.67</v>
      </c>
      <c r="F163" s="53">
        <f>IF('Town Data'!I159&gt;9,'Town Data'!H159,"*")</f>
        <v>53337827.65</v>
      </c>
      <c r="G163" s="53">
        <f>IF('Town Data'!K159&gt;9,'Town Data'!J159,"*")</f>
        <v>9443677.08</v>
      </c>
      <c r="H163" s="54">
        <f>IF('Town Data'!M159&gt;9,'Town Data'!L159,"*")</f>
        <v>205166.67</v>
      </c>
      <c r="I163" s="22">
        <f t="shared" si="6"/>
        <v>-0.30691623677328367</v>
      </c>
      <c r="J163" s="22">
        <f t="shared" si="7"/>
        <v>0.06552248290133189</v>
      </c>
      <c r="K163" s="22">
        <f t="shared" si="8"/>
        <v>-0.10649877974819204</v>
      </c>
    </row>
    <row r="164" spans="2:11" ht="15">
      <c r="B164" s="27" t="str">
        <f>'Town Data'!A160</f>
        <v>THETFORD</v>
      </c>
      <c r="C164" s="52">
        <f>IF('Town Data'!C160&gt;9,'Town Data'!B160,"*")</f>
        <v>4664998.53</v>
      </c>
      <c r="D164" s="53">
        <f>IF('Town Data'!E160&gt;9,'Town Data'!D160,"*")</f>
        <v>1668161.94</v>
      </c>
      <c r="E164" s="54">
        <f>IF('Town Data'!G160&gt;9,'Town Data'!F160,"*")</f>
        <v>38200</v>
      </c>
      <c r="F164" s="53">
        <f>IF('Town Data'!I160&gt;9,'Town Data'!H160,"*")</f>
        <v>13150054.11</v>
      </c>
      <c r="G164" s="53">
        <f>IF('Town Data'!K160&gt;9,'Town Data'!J160,"*")</f>
        <v>1619863.29</v>
      </c>
      <c r="H164" s="54">
        <f>IF('Town Data'!M160&gt;9,'Town Data'!L160,"*")</f>
        <v>109738.5</v>
      </c>
      <c r="I164" s="22">
        <f t="shared" si="6"/>
        <v>-0.6452487198168646</v>
      </c>
      <c r="J164" s="22">
        <f t="shared" si="7"/>
        <v>0.029816497662589727</v>
      </c>
      <c r="K164" s="22">
        <f t="shared" si="8"/>
        <v>-0.6518997434810937</v>
      </c>
    </row>
    <row r="165" spans="2:11" ht="15">
      <c r="B165" s="27" t="str">
        <f>'Town Data'!A161</f>
        <v>TOWNSHEND</v>
      </c>
      <c r="C165" s="52">
        <f>IF('Town Data'!C161&gt;9,'Town Data'!B161,"*")</f>
        <v>4735368.68</v>
      </c>
      <c r="D165" s="53">
        <f>IF('Town Data'!E161&gt;9,'Town Data'!D161,"*")</f>
        <v>887215.32</v>
      </c>
      <c r="E165" s="54" t="str">
        <f>IF('Town Data'!G161&gt;9,'Town Data'!F161,"*")</f>
        <v>*</v>
      </c>
      <c r="F165" s="53">
        <f>IF('Town Data'!I161&gt;9,'Town Data'!H161,"*")</f>
        <v>4180899.09</v>
      </c>
      <c r="G165" s="53">
        <f>IF('Town Data'!K161&gt;9,'Town Data'!J161,"*")</f>
        <v>802920.4</v>
      </c>
      <c r="H165" s="54" t="str">
        <f>IF('Town Data'!M161&gt;9,'Town Data'!L161,"*")</f>
        <v>*</v>
      </c>
      <c r="I165" s="22">
        <f aca="true" t="shared" si="9" ref="I165:I228">_xlfn.IFERROR((C165-F165)/F165,"")</f>
        <v>0.13261970166326112</v>
      </c>
      <c r="J165" s="22">
        <f aca="true" t="shared" si="10" ref="J165:J228">_xlfn.IFERROR((D165-G165)/G165,"")</f>
        <v>0.10498540079439994</v>
      </c>
      <c r="K165" s="22">
        <f aca="true" t="shared" si="11" ref="K165:K228">_xlfn.IFERROR((E165-H165)/H165,"")</f>
      </c>
    </row>
    <row r="166" spans="2:11" ht="15">
      <c r="B166" s="27" t="str">
        <f>'Town Data'!A162</f>
        <v>TROY</v>
      </c>
      <c r="C166" s="52">
        <f>IF('Town Data'!C162&gt;9,'Town Data'!B162,"*")</f>
        <v>4822004.1</v>
      </c>
      <c r="D166" s="53">
        <f>IF('Town Data'!E162&gt;9,'Town Data'!D162,"*")</f>
        <v>1035150.89</v>
      </c>
      <c r="E166" s="54">
        <f>IF('Town Data'!G162&gt;9,'Town Data'!F162,"*")</f>
        <v>35851.5</v>
      </c>
      <c r="F166" s="53">
        <f>IF('Town Data'!I162&gt;9,'Town Data'!H162,"*")</f>
        <v>5383145</v>
      </c>
      <c r="G166" s="53">
        <f>IF('Town Data'!K162&gt;9,'Town Data'!J162,"*")</f>
        <v>925461</v>
      </c>
      <c r="H166" s="54">
        <f>IF('Town Data'!M162&gt;9,'Town Data'!L162,"*")</f>
        <v>51079.17</v>
      </c>
      <c r="I166" s="22">
        <f t="shared" si="9"/>
        <v>-0.104240346488902</v>
      </c>
      <c r="J166" s="22">
        <f t="shared" si="10"/>
        <v>0.11852459476952569</v>
      </c>
      <c r="K166" s="22">
        <f t="shared" si="11"/>
        <v>-0.2981189788322715</v>
      </c>
    </row>
    <row r="167" spans="2:11" ht="15">
      <c r="B167" s="27" t="str">
        <f>'Town Data'!A163</f>
        <v>TUNBRIDGE</v>
      </c>
      <c r="C167" s="52">
        <f>IF('Town Data'!C163&gt;9,'Town Data'!B163,"*")</f>
        <v>975723.97</v>
      </c>
      <c r="D167" s="53">
        <f>IF('Town Data'!E163&gt;9,'Town Data'!D163,"*")</f>
        <v>566971.78</v>
      </c>
      <c r="E167" s="54" t="str">
        <f>IF('Town Data'!G163&gt;9,'Town Data'!F163,"*")</f>
        <v>*</v>
      </c>
      <c r="F167" s="53">
        <f>IF('Town Data'!I163&gt;9,'Town Data'!H163,"*")</f>
        <v>942263</v>
      </c>
      <c r="G167" s="53">
        <f>IF('Town Data'!K163&gt;9,'Town Data'!J163,"*")</f>
        <v>503949</v>
      </c>
      <c r="H167" s="54">
        <f>IF('Town Data'!M163&gt;9,'Town Data'!L163,"*")</f>
        <v>113950</v>
      </c>
      <c r="I167" s="22">
        <f t="shared" si="9"/>
        <v>0.03551128506584677</v>
      </c>
      <c r="J167" s="22">
        <f t="shared" si="10"/>
        <v>0.12505785307640263</v>
      </c>
      <c r="K167" s="22">
        <f t="shared" si="11"/>
      </c>
    </row>
    <row r="168" spans="2:11" ht="15">
      <c r="B168" s="27" t="str">
        <f>'Town Data'!A164</f>
        <v>UNDERHILL</v>
      </c>
      <c r="C168" s="52">
        <f>IF('Town Data'!C164&gt;9,'Town Data'!B164,"*")</f>
        <v>7566106.58</v>
      </c>
      <c r="D168" s="53">
        <f>IF('Town Data'!E164&gt;9,'Town Data'!D164,"*")</f>
        <v>993518.28</v>
      </c>
      <c r="E168" s="54" t="str">
        <f>IF('Town Data'!G164&gt;9,'Town Data'!F164,"*")</f>
        <v>*</v>
      </c>
      <c r="F168" s="53">
        <f>IF('Town Data'!I164&gt;9,'Town Data'!H164,"*")</f>
        <v>6910603.27</v>
      </c>
      <c r="G168" s="53">
        <f>IF('Town Data'!K164&gt;9,'Town Data'!J164,"*")</f>
        <v>879506.64</v>
      </c>
      <c r="H168" s="54" t="str">
        <f>IF('Town Data'!M164&gt;9,'Town Data'!L164,"*")</f>
        <v>*</v>
      </c>
      <c r="I168" s="22">
        <f t="shared" si="9"/>
        <v>0.09485471591831093</v>
      </c>
      <c r="J168" s="22">
        <f t="shared" si="10"/>
        <v>0.12963135787127203</v>
      </c>
      <c r="K168" s="22">
        <f t="shared" si="11"/>
      </c>
    </row>
    <row r="169" spans="2:11" ht="15">
      <c r="B169" s="27" t="str">
        <f>'Town Data'!A165</f>
        <v>VERGENNES</v>
      </c>
      <c r="C169" s="52">
        <f>IF('Town Data'!C165&gt;9,'Town Data'!B165,"*")</f>
        <v>46270559.04</v>
      </c>
      <c r="D169" s="53">
        <f>IF('Town Data'!E165&gt;9,'Town Data'!D165,"*")</f>
        <v>5138929.87</v>
      </c>
      <c r="E169" s="54">
        <f>IF('Town Data'!G165&gt;9,'Town Data'!F165,"*")</f>
        <v>905750</v>
      </c>
      <c r="F169" s="53">
        <f>IF('Town Data'!I165&gt;9,'Town Data'!H165,"*")</f>
        <v>49739353.72</v>
      </c>
      <c r="G169" s="53">
        <f>IF('Town Data'!K165&gt;9,'Town Data'!J165,"*")</f>
        <v>4986857.91</v>
      </c>
      <c r="H169" s="54">
        <f>IF('Town Data'!M165&gt;9,'Town Data'!L165,"*")</f>
        <v>1203966.67</v>
      </c>
      <c r="I169" s="22">
        <f t="shared" si="9"/>
        <v>-0.06973944011269312</v>
      </c>
      <c r="J169" s="22">
        <f t="shared" si="10"/>
        <v>0.030494544409427532</v>
      </c>
      <c r="K169" s="22">
        <f t="shared" si="11"/>
        <v>-0.24769512099533447</v>
      </c>
    </row>
    <row r="170" spans="2:11" ht="15">
      <c r="B170" s="27" t="str">
        <f>'Town Data'!A166</f>
        <v>VERNON</v>
      </c>
      <c r="C170" s="52">
        <f>IF('Town Data'!C166&gt;9,'Town Data'!B166,"*")</f>
        <v>6565351.17</v>
      </c>
      <c r="D170" s="53">
        <f>IF('Town Data'!E166&gt;9,'Town Data'!D166,"*")</f>
        <v>1091768.11</v>
      </c>
      <c r="E170" s="54">
        <f>IF('Town Data'!G166&gt;9,'Town Data'!F166,"*")</f>
        <v>80550</v>
      </c>
      <c r="F170" s="53">
        <f>IF('Town Data'!I166&gt;9,'Town Data'!H166,"*")</f>
        <v>6763222</v>
      </c>
      <c r="G170" s="53">
        <f>IF('Town Data'!K166&gt;9,'Town Data'!J166,"*")</f>
        <v>836605</v>
      </c>
      <c r="H170" s="54">
        <f>IF('Town Data'!M166&gt;9,'Town Data'!L166,"*")</f>
        <v>82600</v>
      </c>
      <c r="I170" s="22">
        <f t="shared" si="9"/>
        <v>-0.02925688821097401</v>
      </c>
      <c r="J170" s="22">
        <f t="shared" si="10"/>
        <v>0.3049983086402784</v>
      </c>
      <c r="K170" s="22">
        <f t="shared" si="11"/>
        <v>-0.024818401937046004</v>
      </c>
    </row>
    <row r="171" spans="2:11" ht="15">
      <c r="B171" s="27" t="str">
        <f>'Town Data'!A167</f>
        <v>WAITSFIELD</v>
      </c>
      <c r="C171" s="52">
        <f>IF('Town Data'!C167&gt;9,'Town Data'!B167,"*")</f>
        <v>31474610.06</v>
      </c>
      <c r="D171" s="53">
        <f>IF('Town Data'!E167&gt;9,'Town Data'!D167,"*")</f>
        <v>12062605.4</v>
      </c>
      <c r="E171" s="54">
        <f>IF('Town Data'!G167&gt;9,'Town Data'!F167,"*")</f>
        <v>176016.67</v>
      </c>
      <c r="F171" s="53">
        <f>IF('Town Data'!I167&gt;9,'Town Data'!H167,"*")</f>
        <v>34268764.22</v>
      </c>
      <c r="G171" s="53">
        <f>IF('Town Data'!K167&gt;9,'Town Data'!J167,"*")</f>
        <v>11905692.75</v>
      </c>
      <c r="H171" s="54">
        <f>IF('Town Data'!M167&gt;9,'Town Data'!L167,"*")</f>
        <v>222043.33</v>
      </c>
      <c r="I171" s="22">
        <f t="shared" si="9"/>
        <v>-0.08153647274999402</v>
      </c>
      <c r="J171" s="22">
        <f t="shared" si="10"/>
        <v>0.013179632071388737</v>
      </c>
      <c r="K171" s="22">
        <f t="shared" si="11"/>
        <v>-0.20728683901470932</v>
      </c>
    </row>
    <row r="172" spans="2:11" ht="15">
      <c r="B172" s="27" t="str">
        <f>'Town Data'!A168</f>
        <v>WALLINGFORD</v>
      </c>
      <c r="C172" s="52">
        <f>IF('Town Data'!C168&gt;9,'Town Data'!B168,"*")</f>
        <v>2461050.48</v>
      </c>
      <c r="D172" s="53">
        <f>IF('Town Data'!E168&gt;9,'Town Data'!D168,"*")</f>
        <v>632391</v>
      </c>
      <c r="E172" s="54" t="str">
        <f>IF('Town Data'!G168&gt;9,'Town Data'!F168,"*")</f>
        <v>*</v>
      </c>
      <c r="F172" s="53">
        <f>IF('Town Data'!I168&gt;9,'Town Data'!H168,"*")</f>
        <v>3748057.45</v>
      </c>
      <c r="G172" s="53">
        <f>IF('Town Data'!K168&gt;9,'Town Data'!J168,"*")</f>
        <v>749393.5</v>
      </c>
      <c r="H172" s="54" t="str">
        <f>IF('Town Data'!M168&gt;9,'Town Data'!L168,"*")</f>
        <v>*</v>
      </c>
      <c r="I172" s="22">
        <f t="shared" si="9"/>
        <v>-0.34337973394724786</v>
      </c>
      <c r="J172" s="22">
        <f t="shared" si="10"/>
        <v>-0.15612959012855063</v>
      </c>
      <c r="K172" s="22">
        <f t="shared" si="11"/>
      </c>
    </row>
    <row r="173" spans="2:11" ht="15">
      <c r="B173" s="27" t="str">
        <f>'Town Data'!A169</f>
        <v>WARDSBORO</v>
      </c>
      <c r="C173" s="52">
        <f>IF('Town Data'!C169&gt;9,'Town Data'!B169,"*")</f>
        <v>996539.81</v>
      </c>
      <c r="D173" s="53">
        <f>IF('Town Data'!E169&gt;9,'Town Data'!D169,"*")</f>
        <v>327475.32</v>
      </c>
      <c r="E173" s="54" t="str">
        <f>IF('Town Data'!G169&gt;9,'Town Data'!F169,"*")</f>
        <v>*</v>
      </c>
      <c r="F173" s="53">
        <f>IF('Town Data'!I169&gt;9,'Town Data'!H169,"*")</f>
        <v>918839.98</v>
      </c>
      <c r="G173" s="53">
        <f>IF('Town Data'!K169&gt;9,'Town Data'!J169,"*")</f>
        <v>265557.98</v>
      </c>
      <c r="H173" s="54" t="str">
        <f>IF('Town Data'!M169&gt;9,'Town Data'!L169,"*")</f>
        <v>*</v>
      </c>
      <c r="I173" s="22">
        <f t="shared" si="9"/>
        <v>0.08456296165954824</v>
      </c>
      <c r="J173" s="22">
        <f t="shared" si="10"/>
        <v>0.23315940270369592</v>
      </c>
      <c r="K173" s="22">
        <f t="shared" si="11"/>
      </c>
    </row>
    <row r="174" spans="2:11" ht="15">
      <c r="B174" s="27" t="str">
        <f>'Town Data'!A170</f>
        <v>WARREN</v>
      </c>
      <c r="C174" s="52">
        <f>IF('Town Data'!C170&gt;9,'Town Data'!B170,"*")</f>
        <v>5453462.1</v>
      </c>
      <c r="D174" s="53">
        <f>IF('Town Data'!E170&gt;9,'Town Data'!D170,"*")</f>
        <v>3623544.6</v>
      </c>
      <c r="E174" s="54">
        <f>IF('Town Data'!G170&gt;9,'Town Data'!F170,"*")</f>
        <v>97283</v>
      </c>
      <c r="F174" s="53">
        <f>IF('Town Data'!I170&gt;9,'Town Data'!H170,"*")</f>
        <v>5794766.95</v>
      </c>
      <c r="G174" s="53">
        <f>IF('Town Data'!K170&gt;9,'Town Data'!J170,"*")</f>
        <v>3645935.52</v>
      </c>
      <c r="H174" s="54">
        <f>IF('Town Data'!M170&gt;9,'Town Data'!L170,"*")</f>
        <v>134383.33</v>
      </c>
      <c r="I174" s="22">
        <f t="shared" si="9"/>
        <v>-0.05889880524013145</v>
      </c>
      <c r="J174" s="22">
        <f t="shared" si="10"/>
        <v>-0.0061413373542053</v>
      </c>
      <c r="K174" s="22">
        <f t="shared" si="11"/>
        <v>-0.2760783647793219</v>
      </c>
    </row>
    <row r="175" spans="2:11" ht="15">
      <c r="B175" s="27" t="str">
        <f>'Town Data'!A171</f>
        <v>WASHINGTON</v>
      </c>
      <c r="C175" s="52">
        <f>IF('Town Data'!C171&gt;9,'Town Data'!B171,"*")</f>
        <v>383771</v>
      </c>
      <c r="D175" s="53">
        <f>IF('Town Data'!E171&gt;9,'Town Data'!D171,"*")</f>
        <v>200410</v>
      </c>
      <c r="E175" s="54" t="str">
        <f>IF('Town Data'!G171&gt;9,'Town Data'!F171,"*")</f>
        <v>*</v>
      </c>
      <c r="F175" s="53">
        <f>IF('Town Data'!I171&gt;9,'Town Data'!H171,"*")</f>
        <v>493445</v>
      </c>
      <c r="G175" s="53">
        <f>IF('Town Data'!K171&gt;9,'Town Data'!J171,"*")</f>
        <v>199202</v>
      </c>
      <c r="H175" s="54" t="str">
        <f>IF('Town Data'!M171&gt;9,'Town Data'!L171,"*")</f>
        <v>*</v>
      </c>
      <c r="I175" s="22">
        <f t="shared" si="9"/>
        <v>-0.22226185289140635</v>
      </c>
      <c r="J175" s="22">
        <f t="shared" si="10"/>
        <v>0.00606419614260901</v>
      </c>
      <c r="K175" s="22">
        <f t="shared" si="11"/>
      </c>
    </row>
    <row r="176" spans="2:11" ht="15">
      <c r="B176" s="27" t="str">
        <f>'Town Data'!A172</f>
        <v>WATERBURY</v>
      </c>
      <c r="C176" s="52">
        <f>IF('Town Data'!C172&gt;9,'Town Data'!B172,"*")</f>
        <v>31854010.14</v>
      </c>
      <c r="D176" s="53">
        <f>IF('Town Data'!E172&gt;9,'Town Data'!D172,"*")</f>
        <v>10103134.1</v>
      </c>
      <c r="E176" s="54">
        <f>IF('Town Data'!G172&gt;9,'Town Data'!F172,"*")</f>
        <v>1049617.67</v>
      </c>
      <c r="F176" s="53">
        <f>IF('Town Data'!I172&gt;9,'Town Data'!H172,"*")</f>
        <v>32740157.35</v>
      </c>
      <c r="G176" s="53">
        <f>IF('Town Data'!K172&gt;9,'Town Data'!J172,"*")</f>
        <v>9045892.4</v>
      </c>
      <c r="H176" s="54">
        <f>IF('Town Data'!M172&gt;9,'Town Data'!L172,"*")</f>
        <v>699619.17</v>
      </c>
      <c r="I176" s="22">
        <f t="shared" si="9"/>
        <v>-0.02706606448242989</v>
      </c>
      <c r="J176" s="22">
        <f t="shared" si="10"/>
        <v>0.11687533448883376</v>
      </c>
      <c r="K176" s="22">
        <f t="shared" si="11"/>
        <v>0.5002700254768603</v>
      </c>
    </row>
    <row r="177" spans="2:11" ht="15">
      <c r="B177" s="27" t="str">
        <f>'Town Data'!A173</f>
        <v>WATERFORD</v>
      </c>
      <c r="C177" s="52">
        <f>IF('Town Data'!C173&gt;9,'Town Data'!B173,"*")</f>
        <v>2021124.9</v>
      </c>
      <c r="D177" s="53">
        <f>IF('Town Data'!E173&gt;9,'Town Data'!D173,"*")</f>
        <v>499217.52</v>
      </c>
      <c r="E177" s="54">
        <f>IF('Town Data'!G173&gt;9,'Town Data'!F173,"*")</f>
        <v>14199.33</v>
      </c>
      <c r="F177" s="53">
        <f>IF('Town Data'!I173&gt;9,'Town Data'!H173,"*")</f>
        <v>2743235.1</v>
      </c>
      <c r="G177" s="53">
        <f>IF('Town Data'!K173&gt;9,'Town Data'!J173,"*")</f>
        <v>604091.58</v>
      </c>
      <c r="H177" s="54" t="str">
        <f>IF('Town Data'!M173&gt;9,'Town Data'!L173,"*")</f>
        <v>*</v>
      </c>
      <c r="I177" s="22">
        <f t="shared" si="9"/>
        <v>-0.263233071055412</v>
      </c>
      <c r="J177" s="22">
        <f t="shared" si="10"/>
        <v>-0.17360622705583803</v>
      </c>
      <c r="K177" s="22">
        <f t="shared" si="11"/>
      </c>
    </row>
    <row r="178" spans="2:11" ht="15">
      <c r="B178" s="27" t="str">
        <f>'Town Data'!A174</f>
        <v>WEATHERSFIELD</v>
      </c>
      <c r="C178" s="52">
        <f>IF('Town Data'!C174&gt;9,'Town Data'!B174,"*")</f>
        <v>5234936.05</v>
      </c>
      <c r="D178" s="53">
        <f>IF('Town Data'!E174&gt;9,'Town Data'!D174,"*")</f>
        <v>1312666.65</v>
      </c>
      <c r="E178" s="54">
        <f>IF('Town Data'!G174&gt;9,'Town Data'!F174,"*")</f>
        <v>116985</v>
      </c>
      <c r="F178" s="53">
        <f>IF('Town Data'!I174&gt;9,'Town Data'!H174,"*")</f>
        <v>5683004.5</v>
      </c>
      <c r="G178" s="53">
        <f>IF('Town Data'!K174&gt;9,'Town Data'!J174,"*")</f>
        <v>1128326</v>
      </c>
      <c r="H178" s="54">
        <f>IF('Town Data'!M174&gt;9,'Town Data'!L174,"*")</f>
        <v>87134.83</v>
      </c>
      <c r="I178" s="22">
        <f t="shared" si="9"/>
        <v>-0.07884358529014013</v>
      </c>
      <c r="J178" s="22">
        <f t="shared" si="10"/>
        <v>0.1633753454232198</v>
      </c>
      <c r="K178" s="22">
        <f t="shared" si="11"/>
        <v>0.34257449059119066</v>
      </c>
    </row>
    <row r="179" spans="2:11" ht="15">
      <c r="B179" s="27" t="str">
        <f>'Town Data'!A175</f>
        <v>WELLS</v>
      </c>
      <c r="C179" s="52">
        <f>IF('Town Data'!C175&gt;9,'Town Data'!B175,"*")</f>
        <v>1493278.9</v>
      </c>
      <c r="D179" s="53">
        <f>IF('Town Data'!E175&gt;9,'Town Data'!D175,"*")</f>
        <v>604540.23</v>
      </c>
      <c r="E179" s="54" t="str">
        <f>IF('Town Data'!G175&gt;9,'Town Data'!F175,"*")</f>
        <v>*</v>
      </c>
      <c r="F179" s="53">
        <f>IF('Town Data'!I175&gt;9,'Town Data'!H175,"*")</f>
        <v>1955421.36</v>
      </c>
      <c r="G179" s="53">
        <f>IF('Town Data'!K175&gt;9,'Town Data'!J175,"*")</f>
        <v>696585.81</v>
      </c>
      <c r="H179" s="54" t="str">
        <f>IF('Town Data'!M175&gt;9,'Town Data'!L175,"*")</f>
        <v>*</v>
      </c>
      <c r="I179" s="22">
        <f t="shared" si="9"/>
        <v>-0.2363390670949816</v>
      </c>
      <c r="J179" s="22">
        <f t="shared" si="10"/>
        <v>-0.13213817835307334</v>
      </c>
      <c r="K179" s="22">
        <f t="shared" si="11"/>
      </c>
    </row>
    <row r="180" spans="2:11" ht="15">
      <c r="B180" s="27" t="str">
        <f>'Town Data'!A176</f>
        <v>WEST FAIRLEE</v>
      </c>
      <c r="C180" s="52">
        <f>IF('Town Data'!C176&gt;9,'Town Data'!B176,"*")</f>
        <v>359459.45</v>
      </c>
      <c r="D180" s="53">
        <f>IF('Town Data'!E176&gt;9,'Town Data'!D176,"*")</f>
        <v>128396.45</v>
      </c>
      <c r="E180" s="54" t="str">
        <f>IF('Town Data'!G176&gt;9,'Town Data'!F176,"*")</f>
        <v>*</v>
      </c>
      <c r="F180" s="53">
        <f>IF('Town Data'!I176&gt;9,'Town Data'!H176,"*")</f>
        <v>278835.77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  <v>0.28914396456380037</v>
      </c>
      <c r="J180" s="22">
        <f t="shared" si="10"/>
      </c>
      <c r="K180" s="22">
        <f t="shared" si="11"/>
      </c>
    </row>
    <row r="181" spans="2:11" ht="15">
      <c r="B181" s="27" t="str">
        <f>'Town Data'!A177</f>
        <v>WEST HAVEN</v>
      </c>
      <c r="C181" s="52">
        <f>IF('Town Data'!C177&gt;9,'Town Data'!B177,"*")</f>
        <v>357479.72</v>
      </c>
      <c r="D181" s="53">
        <f>IF('Town Data'!E177&gt;9,'Town Data'!D177,"*")</f>
        <v>176425.72</v>
      </c>
      <c r="E181" s="54" t="str">
        <f>IF('Town Data'!G177&gt;9,'Town Data'!F177,"*")</f>
        <v>*</v>
      </c>
      <c r="F181" s="53">
        <f>IF('Town Data'!I177&gt;9,'Town Data'!H177,"*")</f>
        <v>351753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  <v>0.016280515020483045</v>
      </c>
      <c r="J181" s="22">
        <f t="shared" si="10"/>
      </c>
      <c r="K181" s="22">
        <f t="shared" si="11"/>
      </c>
    </row>
    <row r="182" spans="2:11" ht="15">
      <c r="B182" s="27" t="str">
        <f>'Town Data'!A178</f>
        <v>WEST RUTLAND</v>
      </c>
      <c r="C182" s="52">
        <f>IF('Town Data'!C178&gt;9,'Town Data'!B178,"*")</f>
        <v>13842066.24</v>
      </c>
      <c r="D182" s="53">
        <f>IF('Town Data'!E178&gt;9,'Town Data'!D178,"*")</f>
        <v>2421588</v>
      </c>
      <c r="E182" s="54">
        <f>IF('Town Data'!G178&gt;9,'Town Data'!F178,"*")</f>
        <v>60333.33</v>
      </c>
      <c r="F182" s="53">
        <f>IF('Town Data'!I178&gt;9,'Town Data'!H178,"*")</f>
        <v>13096620.49</v>
      </c>
      <c r="G182" s="53">
        <f>IF('Town Data'!K178&gt;9,'Town Data'!J178,"*")</f>
        <v>2289175.83</v>
      </c>
      <c r="H182" s="54">
        <f>IF('Town Data'!M178&gt;9,'Town Data'!L178,"*")</f>
        <v>59538.33</v>
      </c>
      <c r="I182" s="22">
        <f t="shared" si="9"/>
        <v>0.056918939551557544</v>
      </c>
      <c r="J182" s="22">
        <f t="shared" si="10"/>
        <v>0.05784272586872452</v>
      </c>
      <c r="K182" s="22">
        <f t="shared" si="11"/>
        <v>0.013352742678540025</v>
      </c>
    </row>
    <row r="183" spans="2:11" ht="15">
      <c r="B183" s="27" t="str">
        <f>'Town Data'!A179</f>
        <v>WEST WINDSOR</v>
      </c>
      <c r="C183" s="52">
        <f>IF('Town Data'!C179&gt;9,'Town Data'!B179,"*")</f>
        <v>593088</v>
      </c>
      <c r="D183" s="53">
        <f>IF('Town Data'!E179&gt;9,'Town Data'!D179,"*")</f>
        <v>120488</v>
      </c>
      <c r="E183" s="54" t="str">
        <f>IF('Town Data'!G179&gt;9,'Town Data'!F179,"*")</f>
        <v>*</v>
      </c>
      <c r="F183" s="53">
        <f>IF('Town Data'!I179&gt;9,'Town Data'!H179,"*")</f>
        <v>600609</v>
      </c>
      <c r="G183" s="53">
        <f>IF('Town Data'!K179&gt;9,'Town Data'!J179,"*")</f>
        <v>96959</v>
      </c>
      <c r="H183" s="54" t="str">
        <f>IF('Town Data'!M179&gt;9,'Town Data'!L179,"*")</f>
        <v>*</v>
      </c>
      <c r="I183" s="22">
        <f t="shared" si="9"/>
        <v>-0.012522289875776088</v>
      </c>
      <c r="J183" s="22">
        <f t="shared" si="10"/>
        <v>0.24266958198826308</v>
      </c>
      <c r="K183" s="22">
        <f t="shared" si="11"/>
      </c>
    </row>
    <row r="184" spans="2:11" ht="15">
      <c r="B184" s="27" t="str">
        <f>'Town Data'!A180</f>
        <v>WESTFIELD</v>
      </c>
      <c r="C184" s="52">
        <f>IF('Town Data'!C180&gt;9,'Town Data'!B180,"*")</f>
        <v>722561.29</v>
      </c>
      <c r="D184" s="53">
        <f>IF('Town Data'!E180&gt;9,'Town Data'!D180,"*")</f>
        <v>330084.93</v>
      </c>
      <c r="E184" s="54" t="str">
        <f>IF('Town Data'!G180&gt;9,'Town Data'!F180,"*")</f>
        <v>*</v>
      </c>
      <c r="F184" s="53">
        <f>IF('Town Data'!I180&gt;9,'Town Data'!H180,"*")</f>
        <v>702462.58</v>
      </c>
      <c r="G184" s="53">
        <f>IF('Town Data'!K180&gt;9,'Town Data'!J180,"*")</f>
        <v>292783.21</v>
      </c>
      <c r="H184" s="54" t="str">
        <f>IF('Town Data'!M180&gt;9,'Town Data'!L180,"*")</f>
        <v>*</v>
      </c>
      <c r="I184" s="22">
        <f t="shared" si="9"/>
        <v>0.02861178740652645</v>
      </c>
      <c r="J184" s="22">
        <f t="shared" si="10"/>
        <v>0.12740389040751335</v>
      </c>
      <c r="K184" s="22">
        <f t="shared" si="11"/>
      </c>
    </row>
    <row r="185" spans="2:11" ht="15">
      <c r="B185" s="27" t="str">
        <f>'Town Data'!A181</f>
        <v>WESTFORD</v>
      </c>
      <c r="C185" s="52">
        <f>IF('Town Data'!C181&gt;9,'Town Data'!B181,"*")</f>
        <v>2815327.77</v>
      </c>
      <c r="D185" s="53">
        <f>IF('Town Data'!E181&gt;9,'Town Data'!D181,"*")</f>
        <v>256221.65</v>
      </c>
      <c r="E185" s="54" t="str">
        <f>IF('Town Data'!G181&gt;9,'Town Data'!F181,"*")</f>
        <v>*</v>
      </c>
      <c r="F185" s="53">
        <f>IF('Town Data'!I181&gt;9,'Town Data'!H181,"*")</f>
        <v>2531530</v>
      </c>
      <c r="G185" s="53">
        <f>IF('Town Data'!K181&gt;9,'Town Data'!J181,"*")</f>
        <v>166360</v>
      </c>
      <c r="H185" s="54" t="str">
        <f>IF('Town Data'!M181&gt;9,'Town Data'!L181,"*")</f>
        <v>*</v>
      </c>
      <c r="I185" s="22">
        <f t="shared" si="9"/>
        <v>0.11210523675405783</v>
      </c>
      <c r="J185" s="22">
        <f t="shared" si="10"/>
        <v>0.540163801394566</v>
      </c>
      <c r="K185" s="22">
        <f t="shared" si="11"/>
      </c>
    </row>
    <row r="186" spans="2:11" ht="15">
      <c r="B186" s="27" t="str">
        <f>'Town Data'!A182</f>
        <v>WESTMINSTER</v>
      </c>
      <c r="C186" s="52">
        <f>IF('Town Data'!C182&gt;9,'Town Data'!B182,"*")</f>
        <v>7279974.75</v>
      </c>
      <c r="D186" s="53">
        <f>IF('Town Data'!E182&gt;9,'Town Data'!D182,"*")</f>
        <v>1530054.8</v>
      </c>
      <c r="E186" s="54">
        <f>IF('Town Data'!G182&gt;9,'Town Data'!F182,"*")</f>
        <v>78847.5</v>
      </c>
      <c r="F186" s="53">
        <f>IF('Town Data'!I182&gt;9,'Town Data'!H182,"*")</f>
        <v>6517426</v>
      </c>
      <c r="G186" s="53">
        <f>IF('Town Data'!K182&gt;9,'Town Data'!J182,"*")</f>
        <v>1311108.67</v>
      </c>
      <c r="H186" s="54">
        <f>IF('Town Data'!M182&gt;9,'Town Data'!L182,"*")</f>
        <v>196716.67</v>
      </c>
      <c r="I186" s="22">
        <f t="shared" si="9"/>
        <v>0.11700152023206707</v>
      </c>
      <c r="J186" s="22">
        <f t="shared" si="10"/>
        <v>0.16699312193549917</v>
      </c>
      <c r="K186" s="22">
        <f t="shared" si="11"/>
        <v>-0.5991824180431684</v>
      </c>
    </row>
    <row r="187" spans="2:11" ht="15">
      <c r="B187" s="27" t="str">
        <f>'Town Data'!A183</f>
        <v>WESTON</v>
      </c>
      <c r="C187" s="52">
        <f>IF('Town Data'!C183&gt;9,'Town Data'!B183,"*")</f>
        <v>2784397</v>
      </c>
      <c r="D187" s="53">
        <f>IF('Town Data'!E183&gt;9,'Town Data'!D183,"*")</f>
        <v>1634126</v>
      </c>
      <c r="E187" s="54" t="str">
        <f>IF('Town Data'!G183&gt;9,'Town Data'!F183,"*")</f>
        <v>*</v>
      </c>
      <c r="F187" s="53">
        <f>IF('Town Data'!I183&gt;9,'Town Data'!H183,"*")</f>
        <v>2785794</v>
      </c>
      <c r="G187" s="53">
        <f>IF('Town Data'!K183&gt;9,'Town Data'!J183,"*")</f>
        <v>1574721</v>
      </c>
      <c r="H187" s="54" t="str">
        <f>IF('Town Data'!M183&gt;9,'Town Data'!L183,"*")</f>
        <v>*</v>
      </c>
      <c r="I187" s="22">
        <f t="shared" si="9"/>
        <v>-0.0005014728296492849</v>
      </c>
      <c r="J187" s="22">
        <f t="shared" si="10"/>
        <v>0.03772414287991333</v>
      </c>
      <c r="K187" s="22">
        <f t="shared" si="11"/>
      </c>
    </row>
    <row r="188" spans="2:11" ht="15">
      <c r="B188" s="27" t="str">
        <f>'Town Data'!A184</f>
        <v>WEYBRIDGE</v>
      </c>
      <c r="C188" s="52">
        <f>IF('Town Data'!C184&gt;9,'Town Data'!B184,"*")</f>
        <v>416020</v>
      </c>
      <c r="D188" s="53">
        <f>IF('Town Data'!E184&gt;9,'Town Data'!D184,"*")</f>
        <v>97150</v>
      </c>
      <c r="E188" s="54" t="str">
        <f>IF('Town Data'!G184&gt;9,'Town Data'!F184,"*")</f>
        <v>*</v>
      </c>
      <c r="F188" s="53">
        <f>IF('Town Data'!I184&gt;9,'Town Data'!H184,"*")</f>
        <v>396081</v>
      </c>
      <c r="G188" s="53">
        <f>IF('Town Data'!K184&gt;9,'Town Data'!J184,"*")</f>
        <v>74853</v>
      </c>
      <c r="H188" s="54" t="str">
        <f>IF('Town Data'!M184&gt;9,'Town Data'!L184,"*")</f>
        <v>*</v>
      </c>
      <c r="I188" s="22">
        <f t="shared" si="9"/>
        <v>0.05034071313695936</v>
      </c>
      <c r="J188" s="22">
        <f t="shared" si="10"/>
        <v>0.2978771725916129</v>
      </c>
      <c r="K188" s="22">
        <f t="shared" si="11"/>
      </c>
    </row>
    <row r="189" spans="2:11" ht="15">
      <c r="B189" s="27" t="str">
        <f>'Town Data'!A185</f>
        <v>WHITING</v>
      </c>
      <c r="C189" s="52">
        <f>IF('Town Data'!C185&gt;9,'Town Data'!B185,"*")</f>
        <v>3941078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>
        <f>IF('Town Data'!I185&gt;9,'Town Data'!H185,"*")</f>
        <v>2128533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  <v>0.8515465816127822</v>
      </c>
      <c r="J189" s="22">
        <f t="shared" si="10"/>
      </c>
      <c r="K189" s="22">
        <f t="shared" si="11"/>
      </c>
    </row>
    <row r="190" spans="2:11" ht="15">
      <c r="B190" s="27" t="str">
        <f>'Town Data'!A186</f>
        <v>WHITINGHAM</v>
      </c>
      <c r="C190" s="52">
        <f>IF('Town Data'!C186&gt;9,'Town Data'!B186,"*")</f>
        <v>2561973.47</v>
      </c>
      <c r="D190" s="53">
        <f>IF('Town Data'!E186&gt;9,'Town Data'!D186,"*")</f>
        <v>583309.44</v>
      </c>
      <c r="E190" s="54">
        <f>IF('Town Data'!G186&gt;9,'Town Data'!F186,"*")</f>
        <v>49329.33</v>
      </c>
      <c r="F190" s="53">
        <f>IF('Town Data'!I186&gt;9,'Town Data'!H186,"*")</f>
        <v>2148048.79</v>
      </c>
      <c r="G190" s="53">
        <f>IF('Town Data'!K186&gt;9,'Town Data'!J186,"*")</f>
        <v>506636.74</v>
      </c>
      <c r="H190" s="54">
        <f>IF('Town Data'!M186&gt;9,'Town Data'!L186,"*")</f>
        <v>23918.67</v>
      </c>
      <c r="I190" s="22">
        <f t="shared" si="9"/>
        <v>0.1926979880191642</v>
      </c>
      <c r="J190" s="22">
        <f t="shared" si="10"/>
        <v>0.1513366361863136</v>
      </c>
      <c r="K190" s="22">
        <f t="shared" si="11"/>
        <v>1.0623776322011218</v>
      </c>
    </row>
    <row r="191" spans="2:11" ht="15">
      <c r="B191" s="27" t="str">
        <f>'Town Data'!A187</f>
        <v>WILLIAMSTOWN</v>
      </c>
      <c r="C191" s="52">
        <f>IF('Town Data'!C187&gt;9,'Town Data'!B187,"*")</f>
        <v>4281693.3</v>
      </c>
      <c r="D191" s="53">
        <f>IF('Town Data'!E187&gt;9,'Town Data'!D187,"*")</f>
        <v>1346955.98</v>
      </c>
      <c r="E191" s="54" t="str">
        <f>IF('Town Data'!G187&gt;9,'Town Data'!F187,"*")</f>
        <v>*</v>
      </c>
      <c r="F191" s="53">
        <f>IF('Town Data'!I187&gt;9,'Town Data'!H187,"*")</f>
        <v>4055668.11</v>
      </c>
      <c r="G191" s="53">
        <f>IF('Town Data'!K187&gt;9,'Town Data'!J187,"*")</f>
        <v>971723.83</v>
      </c>
      <c r="H191" s="54">
        <f>IF('Town Data'!M187&gt;9,'Town Data'!L187,"*")</f>
        <v>1200</v>
      </c>
      <c r="I191" s="22">
        <f t="shared" si="9"/>
        <v>0.055730691927846125</v>
      </c>
      <c r="J191" s="22">
        <f t="shared" si="10"/>
        <v>0.3861510219421088</v>
      </c>
      <c r="K191" s="22">
        <f t="shared" si="11"/>
      </c>
    </row>
    <row r="192" spans="2:11" ht="15">
      <c r="B192" s="27" t="str">
        <f>'Town Data'!A188</f>
        <v>WILLISTON</v>
      </c>
      <c r="C192" s="52">
        <f>IF('Town Data'!C188&gt;9,'Town Data'!B188,"*")</f>
        <v>369002667.35</v>
      </c>
      <c r="D192" s="53">
        <f>IF('Town Data'!E188&gt;9,'Town Data'!D188,"*")</f>
        <v>104580628.64</v>
      </c>
      <c r="E192" s="54">
        <f>IF('Town Data'!G188&gt;9,'Town Data'!F188,"*")</f>
        <v>4526144.5</v>
      </c>
      <c r="F192" s="53">
        <f>IF('Town Data'!I188&gt;9,'Town Data'!H188,"*")</f>
        <v>792028420.83</v>
      </c>
      <c r="G192" s="53">
        <f>IF('Town Data'!K188&gt;9,'Town Data'!J188,"*")</f>
        <v>103880424.55</v>
      </c>
      <c r="H192" s="54">
        <f>IF('Town Data'!M188&gt;9,'Town Data'!L188,"*")</f>
        <v>5706675</v>
      </c>
      <c r="I192" s="22">
        <f t="shared" si="9"/>
        <v>-0.5341042598404404</v>
      </c>
      <c r="J192" s="22">
        <f t="shared" si="10"/>
        <v>0.006740481597309795</v>
      </c>
      <c r="K192" s="22">
        <f t="shared" si="11"/>
        <v>-0.20686836029737107</v>
      </c>
    </row>
    <row r="193" spans="2:11" ht="15">
      <c r="B193" s="27" t="str">
        <f>'Town Data'!A189</f>
        <v>WILMINGTON</v>
      </c>
      <c r="C193" s="52">
        <f>IF('Town Data'!C189&gt;9,'Town Data'!B189,"*")</f>
        <v>17465858</v>
      </c>
      <c r="D193" s="53">
        <f>IF('Town Data'!E189&gt;9,'Town Data'!D189,"*")</f>
        <v>8690529.24</v>
      </c>
      <c r="E193" s="54">
        <f>IF('Town Data'!G189&gt;9,'Town Data'!F189,"*")</f>
        <v>38554.67</v>
      </c>
      <c r="F193" s="53">
        <f>IF('Town Data'!I189&gt;9,'Town Data'!H189,"*")</f>
        <v>17242918.79</v>
      </c>
      <c r="G193" s="53">
        <f>IF('Town Data'!K189&gt;9,'Town Data'!J189,"*")</f>
        <v>7796461.97</v>
      </c>
      <c r="H193" s="54">
        <f>IF('Town Data'!M189&gt;9,'Town Data'!L189,"*")</f>
        <v>63120.33</v>
      </c>
      <c r="I193" s="22">
        <f t="shared" si="9"/>
        <v>0.01292931972336923</v>
      </c>
      <c r="J193" s="22">
        <f t="shared" si="10"/>
        <v>0.11467602528432529</v>
      </c>
      <c r="K193" s="22">
        <f t="shared" si="11"/>
        <v>-0.3891877624847653</v>
      </c>
    </row>
    <row r="194" spans="2:11" ht="15">
      <c r="B194" s="27" t="str">
        <f>'Town Data'!A190</f>
        <v>WINDSOR</v>
      </c>
      <c r="C194" s="52">
        <f>IF('Town Data'!C190&gt;9,'Town Data'!B190,"*")</f>
        <v>7476914.26</v>
      </c>
      <c r="D194" s="53">
        <f>IF('Town Data'!E190&gt;9,'Town Data'!D190,"*")</f>
        <v>2357379.59</v>
      </c>
      <c r="E194" s="54">
        <f>IF('Town Data'!G190&gt;9,'Town Data'!F190,"*")</f>
        <v>138370</v>
      </c>
      <c r="F194" s="53">
        <f>IF('Town Data'!I190&gt;9,'Town Data'!H190,"*")</f>
        <v>8832513.59</v>
      </c>
      <c r="G194" s="53">
        <f>IF('Town Data'!K190&gt;9,'Town Data'!J190,"*")</f>
        <v>2258542.14</v>
      </c>
      <c r="H194" s="54">
        <f>IF('Town Data'!M190&gt;9,'Town Data'!L190,"*")</f>
        <v>76652.33</v>
      </c>
      <c r="I194" s="22">
        <f t="shared" si="9"/>
        <v>-0.15347831805600426</v>
      </c>
      <c r="J194" s="22">
        <f t="shared" si="10"/>
        <v>0.043761614295139833</v>
      </c>
      <c r="K194" s="22">
        <f t="shared" si="11"/>
        <v>0.8051636525595504</v>
      </c>
    </row>
    <row r="195" spans="2:11" ht="15">
      <c r="B195" s="27" t="str">
        <f>'Town Data'!A191</f>
        <v>WINHALL</v>
      </c>
      <c r="C195" s="52">
        <f>IF('Town Data'!C191&gt;9,'Town Data'!B191,"*")</f>
        <v>2274154.71</v>
      </c>
      <c r="D195" s="53">
        <f>IF('Town Data'!E191&gt;9,'Town Data'!D191,"*")</f>
        <v>1496965.91</v>
      </c>
      <c r="E195" s="54">
        <f>IF('Town Data'!G191&gt;9,'Town Data'!F191,"*")</f>
        <v>281926.83</v>
      </c>
      <c r="F195" s="53">
        <f>IF('Town Data'!I191&gt;9,'Town Data'!H191,"*")</f>
        <v>2499316.31</v>
      </c>
      <c r="G195" s="53">
        <f>IF('Town Data'!K191&gt;9,'Town Data'!J191,"*")</f>
        <v>1405731.84</v>
      </c>
      <c r="H195" s="54" t="str">
        <f>IF('Town Data'!M191&gt;9,'Town Data'!L191,"*")</f>
        <v>*</v>
      </c>
      <c r="I195" s="22">
        <f t="shared" si="9"/>
        <v>-0.09008927725518667</v>
      </c>
      <c r="J195" s="22">
        <f t="shared" si="10"/>
        <v>0.06490147509214832</v>
      </c>
      <c r="K195" s="22">
        <f t="shared" si="11"/>
      </c>
    </row>
    <row r="196" spans="2:11" ht="15">
      <c r="B196" s="27" t="str">
        <f>'Town Data'!A192</f>
        <v>WINOOSKI</v>
      </c>
      <c r="C196" s="52">
        <f>IF('Town Data'!C192&gt;9,'Town Data'!B192,"*")</f>
        <v>49003546.15</v>
      </c>
      <c r="D196" s="53">
        <f>IF('Town Data'!E192&gt;9,'Town Data'!D192,"*")</f>
        <v>5508829.95</v>
      </c>
      <c r="E196" s="54">
        <f>IF('Town Data'!G192&gt;9,'Town Data'!F192,"*")</f>
        <v>2500733.33</v>
      </c>
      <c r="F196" s="53">
        <f>IF('Town Data'!I192&gt;9,'Town Data'!H192,"*")</f>
        <v>38043873.73</v>
      </c>
      <c r="G196" s="53">
        <f>IF('Town Data'!K192&gt;9,'Town Data'!J192,"*")</f>
        <v>4639074.73</v>
      </c>
      <c r="H196" s="54">
        <f>IF('Town Data'!M192&gt;9,'Town Data'!L192,"*")</f>
        <v>2170433.33</v>
      </c>
      <c r="I196" s="22">
        <f t="shared" si="9"/>
        <v>0.2880798232530566</v>
      </c>
      <c r="J196" s="22">
        <f t="shared" si="10"/>
        <v>0.1874846323072704</v>
      </c>
      <c r="K196" s="22">
        <f t="shared" si="11"/>
        <v>0.15218159223531644</v>
      </c>
    </row>
    <row r="197" spans="2:11" ht="15">
      <c r="B197" s="27" t="str">
        <f>'Town Data'!A193</f>
        <v>WOLCOTT</v>
      </c>
      <c r="C197" s="52">
        <f>IF('Town Data'!C193&gt;9,'Town Data'!B193,"*")</f>
        <v>2069727.54</v>
      </c>
      <c r="D197" s="53">
        <f>IF('Town Data'!E193&gt;9,'Town Data'!D193,"*")</f>
        <v>622628.36</v>
      </c>
      <c r="E197" s="54" t="str">
        <f>IF('Town Data'!G193&gt;9,'Town Data'!F193,"*")</f>
        <v>*</v>
      </c>
      <c r="F197" s="53">
        <f>IF('Town Data'!I193&gt;9,'Town Data'!H193,"*")</f>
        <v>1823690.08</v>
      </c>
      <c r="G197" s="53">
        <f>IF('Town Data'!K193&gt;9,'Town Data'!J193,"*")</f>
        <v>824082.49</v>
      </c>
      <c r="H197" s="54" t="str">
        <f>IF('Town Data'!M193&gt;9,'Town Data'!L193,"*")</f>
        <v>*</v>
      </c>
      <c r="I197" s="22">
        <f t="shared" si="9"/>
        <v>0.13491188151881595</v>
      </c>
      <c r="J197" s="22">
        <f t="shared" si="10"/>
        <v>-0.244458694905652</v>
      </c>
      <c r="K197" s="22">
        <f t="shared" si="11"/>
      </c>
    </row>
    <row r="198" spans="2:11" ht="15">
      <c r="B198" s="27" t="str">
        <f>'Town Data'!A194</f>
        <v>WOODBURY</v>
      </c>
      <c r="C198" s="52">
        <f>IF('Town Data'!C194&gt;9,'Town Data'!B194,"*")</f>
        <v>242875.65</v>
      </c>
      <c r="D198" s="53">
        <f>IF('Town Data'!E194&gt;9,'Town Data'!D194,"*")</f>
        <v>132582.17</v>
      </c>
      <c r="E198" s="54" t="str">
        <f>IF('Town Data'!G194&gt;9,'Town Data'!F194,"*")</f>
        <v>*</v>
      </c>
      <c r="F198" s="53">
        <f>IF('Town Data'!I194&gt;9,'Town Data'!H194,"*")</f>
        <v>226511</v>
      </c>
      <c r="G198" s="53">
        <f>IF('Town Data'!K194&gt;9,'Town Data'!J194,"*")</f>
        <v>120694</v>
      </c>
      <c r="H198" s="54" t="str">
        <f>IF('Town Data'!M194&gt;9,'Town Data'!L194,"*")</f>
        <v>*</v>
      </c>
      <c r="I198" s="22">
        <f t="shared" si="9"/>
        <v>0.0722466017102922</v>
      </c>
      <c r="J198" s="22">
        <f t="shared" si="10"/>
        <v>0.09849843405637408</v>
      </c>
      <c r="K198" s="22">
        <f t="shared" si="11"/>
      </c>
    </row>
    <row r="199" spans="2:11" ht="15">
      <c r="B199" s="27" t="str">
        <f>'Town Data'!A195</f>
        <v>WOODSTOCK</v>
      </c>
      <c r="C199" s="52">
        <f>IF('Town Data'!C195&gt;9,'Town Data'!B195,"*")</f>
        <v>19149937.67</v>
      </c>
      <c r="D199" s="53">
        <f>IF('Town Data'!E195&gt;9,'Town Data'!D195,"*")</f>
        <v>5647919.81</v>
      </c>
      <c r="E199" s="54">
        <f>IF('Town Data'!G195&gt;9,'Town Data'!F195,"*")</f>
        <v>451695.83</v>
      </c>
      <c r="F199" s="53">
        <f>IF('Town Data'!I195&gt;9,'Town Data'!H195,"*")</f>
        <v>19372908.38</v>
      </c>
      <c r="G199" s="53">
        <f>IF('Town Data'!K195&gt;9,'Town Data'!J195,"*")</f>
        <v>5096364.86</v>
      </c>
      <c r="H199" s="54">
        <f>IF('Town Data'!M195&gt;9,'Town Data'!L195,"*")</f>
        <v>309727</v>
      </c>
      <c r="I199" s="22">
        <f t="shared" si="9"/>
        <v>-0.011509408170751757</v>
      </c>
      <c r="J199" s="22">
        <f t="shared" si="10"/>
        <v>0.10822516934158423</v>
      </c>
      <c r="K199" s="22">
        <f t="shared" si="11"/>
        <v>0.45836762697472294</v>
      </c>
    </row>
    <row r="200" spans="2:11" ht="15">
      <c r="B200" s="27" t="str">
        <f>'Town Data'!A196</f>
        <v>WORCESTER</v>
      </c>
      <c r="C200" s="52">
        <f>IF('Town Data'!C196&gt;9,'Town Data'!B196,"*")</f>
        <v>600969</v>
      </c>
      <c r="D200" s="53">
        <f>IF('Town Data'!E196&gt;9,'Town Data'!D196,"*")</f>
        <v>284382</v>
      </c>
      <c r="E200" s="54" t="str">
        <f>IF('Town Data'!G196&gt;9,'Town Data'!F196,"*")</f>
        <v>*</v>
      </c>
      <c r="F200" s="53">
        <f>IF('Town Data'!I196&gt;9,'Town Data'!H196,"*")</f>
        <v>710238</v>
      </c>
      <c r="G200" s="53">
        <f>IF('Town Data'!K196&gt;9,'Town Data'!J196,"*")</f>
        <v>284352</v>
      </c>
      <c r="H200" s="54" t="str">
        <f>IF('Town Data'!M196&gt;9,'Town Data'!L196,"*")</f>
        <v>*</v>
      </c>
      <c r="I200" s="22">
        <f t="shared" si="9"/>
        <v>-0.15384842827333936</v>
      </c>
      <c r="J200" s="22">
        <f t="shared" si="10"/>
        <v>0.00010550303848750844</v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9.8515625" style="62" customWidth="1"/>
    <col min="2" max="2" width="15.8515625" style="63" customWidth="1"/>
    <col min="3" max="3" width="13.00390625" style="62" customWidth="1"/>
    <col min="4" max="4" width="15.8515625" style="63" customWidth="1"/>
    <col min="5" max="5" width="14.00390625" style="62" customWidth="1"/>
    <col min="6" max="6" width="15.8515625" style="63" customWidth="1"/>
    <col min="7" max="7" width="13.57421875" style="62" bestFit="1" customWidth="1"/>
    <col min="8" max="8" width="15.8515625" style="63" customWidth="1"/>
    <col min="9" max="9" width="17.28125" style="62" customWidth="1"/>
    <col min="10" max="10" width="15.8515625" style="63" customWidth="1"/>
    <col min="11" max="11" width="16.140625" style="62" bestFit="1" customWidth="1"/>
    <col min="12" max="12" width="15.8515625" style="63" customWidth="1"/>
    <col min="13" max="13" width="19.00390625" style="62" bestFit="1" customWidth="1"/>
    <col min="14" max="16384" width="9.140625" style="62" customWidth="1"/>
  </cols>
  <sheetData>
    <row r="1" spans="1:13" ht="15">
      <c r="A1" s="62" t="s">
        <v>18</v>
      </c>
      <c r="B1" s="63" t="s">
        <v>32</v>
      </c>
      <c r="C1" s="62" t="s">
        <v>35</v>
      </c>
      <c r="D1" s="63" t="s">
        <v>33</v>
      </c>
      <c r="E1" s="62" t="s">
        <v>36</v>
      </c>
      <c r="F1" s="63" t="s">
        <v>34</v>
      </c>
      <c r="G1" s="62" t="s">
        <v>37</v>
      </c>
      <c r="H1" s="63" t="s">
        <v>38</v>
      </c>
      <c r="I1" s="62" t="s">
        <v>39</v>
      </c>
      <c r="J1" s="63" t="s">
        <v>40</v>
      </c>
      <c r="K1" s="62" t="s">
        <v>41</v>
      </c>
      <c r="L1" s="63" t="s">
        <v>42</v>
      </c>
      <c r="M1" s="62" t="s">
        <v>43</v>
      </c>
    </row>
    <row r="2" spans="1:17" ht="15">
      <c r="A2" s="40" t="s">
        <v>67</v>
      </c>
      <c r="B2" s="44">
        <v>1675840.91</v>
      </c>
      <c r="C2" s="41">
        <v>26</v>
      </c>
      <c r="D2" s="44">
        <v>499283.69</v>
      </c>
      <c r="E2" s="41">
        <v>24</v>
      </c>
      <c r="F2" s="41">
        <v>0</v>
      </c>
      <c r="G2" s="41">
        <v>3</v>
      </c>
      <c r="H2" s="44">
        <v>1957892.51</v>
      </c>
      <c r="I2" s="41">
        <v>27</v>
      </c>
      <c r="J2" s="44">
        <v>556387.54</v>
      </c>
      <c r="K2" s="41">
        <v>26</v>
      </c>
      <c r="L2" s="41">
        <v>0</v>
      </c>
      <c r="M2" s="41">
        <v>1</v>
      </c>
      <c r="N2" s="64"/>
      <c r="O2" s="64"/>
      <c r="P2" s="64"/>
      <c r="Q2" s="64"/>
    </row>
    <row r="3" spans="1:17" ht="15">
      <c r="A3" s="40" t="s">
        <v>68</v>
      </c>
      <c r="B3" s="44">
        <v>399741.27</v>
      </c>
      <c r="C3" s="41">
        <v>12</v>
      </c>
      <c r="D3" s="44">
        <v>248687.89</v>
      </c>
      <c r="E3" s="41">
        <v>11</v>
      </c>
      <c r="F3" s="41">
        <v>0</v>
      </c>
      <c r="G3" s="41">
        <v>1</v>
      </c>
      <c r="H3" s="44">
        <v>415256.12</v>
      </c>
      <c r="I3" s="41">
        <v>13</v>
      </c>
      <c r="J3" s="44">
        <v>238600.25</v>
      </c>
      <c r="K3" s="41">
        <v>13</v>
      </c>
      <c r="L3" s="41">
        <v>0</v>
      </c>
      <c r="M3" s="41">
        <v>1</v>
      </c>
      <c r="N3" s="64"/>
      <c r="O3" s="64"/>
      <c r="P3" s="64"/>
      <c r="Q3" s="64"/>
    </row>
    <row r="4" spans="1:17" ht="15">
      <c r="A4" s="40" t="s">
        <v>69</v>
      </c>
      <c r="B4" s="44">
        <v>4717443.42</v>
      </c>
      <c r="C4" s="41">
        <v>57</v>
      </c>
      <c r="D4" s="44">
        <v>1510634.42</v>
      </c>
      <c r="E4" s="41">
        <v>55</v>
      </c>
      <c r="F4" s="44">
        <v>0</v>
      </c>
      <c r="G4" s="41">
        <v>8</v>
      </c>
      <c r="H4" s="44">
        <v>4692171.07</v>
      </c>
      <c r="I4" s="41">
        <v>58</v>
      </c>
      <c r="J4" s="44">
        <v>1146484.25</v>
      </c>
      <c r="K4" s="41">
        <v>56</v>
      </c>
      <c r="L4" s="44">
        <v>0</v>
      </c>
      <c r="M4" s="41">
        <v>7</v>
      </c>
      <c r="N4" s="64"/>
      <c r="O4" s="64"/>
      <c r="P4" s="64"/>
      <c r="Q4" s="64"/>
    </row>
    <row r="5" spans="1:17" ht="15">
      <c r="A5" s="40" t="s">
        <v>70</v>
      </c>
      <c r="B5" s="44">
        <v>29541002.24</v>
      </c>
      <c r="C5" s="41">
        <v>80</v>
      </c>
      <c r="D5" s="44">
        <v>1623022.99</v>
      </c>
      <c r="E5" s="41">
        <v>74</v>
      </c>
      <c r="F5" s="44">
        <v>104925.33</v>
      </c>
      <c r="G5" s="41">
        <v>16</v>
      </c>
      <c r="H5" s="44">
        <v>31755545.59</v>
      </c>
      <c r="I5" s="41">
        <v>80</v>
      </c>
      <c r="J5" s="44">
        <v>1463697.38</v>
      </c>
      <c r="K5" s="41">
        <v>75</v>
      </c>
      <c r="L5" s="44">
        <v>330646.33</v>
      </c>
      <c r="M5" s="41">
        <v>24</v>
      </c>
      <c r="N5" s="64"/>
      <c r="O5" s="64"/>
      <c r="P5" s="64"/>
      <c r="Q5" s="64"/>
    </row>
    <row r="6" spans="1:17" ht="15">
      <c r="A6" s="40" t="s">
        <v>71</v>
      </c>
      <c r="B6" s="44">
        <v>664627</v>
      </c>
      <c r="C6" s="41">
        <v>18</v>
      </c>
      <c r="D6" s="44">
        <v>307679</v>
      </c>
      <c r="E6" s="41">
        <v>18</v>
      </c>
      <c r="F6" s="44">
        <v>0</v>
      </c>
      <c r="G6" s="41">
        <v>0</v>
      </c>
      <c r="H6" s="44">
        <v>707278.16</v>
      </c>
      <c r="I6" s="41">
        <v>17</v>
      </c>
      <c r="J6" s="44">
        <v>164494.13</v>
      </c>
      <c r="K6" s="41">
        <v>17</v>
      </c>
      <c r="L6" s="44">
        <v>0</v>
      </c>
      <c r="M6" s="41">
        <v>1</v>
      </c>
      <c r="N6" s="64"/>
      <c r="O6" s="64"/>
      <c r="P6" s="64"/>
      <c r="Q6" s="64"/>
    </row>
    <row r="7" spans="1:17" ht="15">
      <c r="A7" s="40" t="s">
        <v>72</v>
      </c>
      <c r="B7" s="44">
        <v>398493.5</v>
      </c>
      <c r="C7" s="41">
        <v>18</v>
      </c>
      <c r="D7" s="44">
        <v>155589.5</v>
      </c>
      <c r="E7" s="41">
        <v>17</v>
      </c>
      <c r="F7" s="44">
        <v>0</v>
      </c>
      <c r="G7" s="41">
        <v>5</v>
      </c>
      <c r="H7" s="44">
        <v>401900.65</v>
      </c>
      <c r="I7" s="41">
        <v>17</v>
      </c>
      <c r="J7" s="44">
        <v>131498.33</v>
      </c>
      <c r="K7" s="41">
        <v>16</v>
      </c>
      <c r="L7" s="44">
        <v>0</v>
      </c>
      <c r="M7" s="41">
        <v>5</v>
      </c>
      <c r="N7" s="64"/>
      <c r="O7" s="64"/>
      <c r="P7" s="64"/>
      <c r="Q7" s="64"/>
    </row>
    <row r="8" spans="1:17" ht="15">
      <c r="A8" s="40" t="s">
        <v>73</v>
      </c>
      <c r="B8" s="44">
        <v>1769535.84</v>
      </c>
      <c r="C8" s="41">
        <v>38</v>
      </c>
      <c r="D8" s="44">
        <v>550411.97</v>
      </c>
      <c r="E8" s="41">
        <v>35</v>
      </c>
      <c r="F8" s="44">
        <v>0</v>
      </c>
      <c r="G8" s="41">
        <v>1</v>
      </c>
      <c r="H8" s="44">
        <v>1223490.4</v>
      </c>
      <c r="I8" s="41">
        <v>33</v>
      </c>
      <c r="J8" s="44">
        <v>406493.75</v>
      </c>
      <c r="K8" s="41">
        <v>32</v>
      </c>
      <c r="L8" s="44">
        <v>0</v>
      </c>
      <c r="M8" s="41">
        <v>0</v>
      </c>
      <c r="N8" s="64"/>
      <c r="O8" s="64"/>
      <c r="P8" s="64"/>
      <c r="Q8" s="64"/>
    </row>
    <row r="9" spans="1:17" ht="15">
      <c r="A9" s="40" t="s">
        <v>74</v>
      </c>
      <c r="B9" s="44">
        <v>171488496.05</v>
      </c>
      <c r="C9" s="41">
        <v>551</v>
      </c>
      <c r="D9" s="44">
        <v>32081877</v>
      </c>
      <c r="E9" s="41">
        <v>525</v>
      </c>
      <c r="F9" s="44">
        <v>1114931</v>
      </c>
      <c r="G9" s="41">
        <v>147</v>
      </c>
      <c r="H9" s="44">
        <v>177972226.05</v>
      </c>
      <c r="I9" s="41">
        <v>559</v>
      </c>
      <c r="J9" s="44">
        <v>30559383.1</v>
      </c>
      <c r="K9" s="41">
        <v>539</v>
      </c>
      <c r="L9" s="44">
        <v>1233755.17</v>
      </c>
      <c r="M9" s="41">
        <v>159</v>
      </c>
      <c r="N9" s="64"/>
      <c r="O9" s="64"/>
      <c r="P9" s="64"/>
      <c r="Q9" s="64"/>
    </row>
    <row r="10" spans="1:17" ht="15">
      <c r="A10" s="40" t="s">
        <v>75</v>
      </c>
      <c r="B10" s="44">
        <v>27296713.74</v>
      </c>
      <c r="C10" s="41">
        <v>95</v>
      </c>
      <c r="D10" s="44">
        <v>3335802.02</v>
      </c>
      <c r="E10" s="41">
        <v>92</v>
      </c>
      <c r="F10" s="44">
        <v>243652</v>
      </c>
      <c r="G10" s="41">
        <v>23</v>
      </c>
      <c r="H10" s="44">
        <v>28483793.15</v>
      </c>
      <c r="I10" s="41">
        <v>104</v>
      </c>
      <c r="J10" s="44">
        <v>3010334.89</v>
      </c>
      <c r="K10" s="41">
        <v>100</v>
      </c>
      <c r="L10" s="44">
        <v>356549.17</v>
      </c>
      <c r="M10" s="41">
        <v>23</v>
      </c>
      <c r="N10" s="64"/>
      <c r="O10" s="64"/>
      <c r="P10" s="64"/>
      <c r="Q10" s="64"/>
    </row>
    <row r="11" spans="1:17" ht="15">
      <c r="A11" s="40" t="s">
        <v>76</v>
      </c>
      <c r="B11" s="44">
        <v>50292331.5</v>
      </c>
      <c r="C11" s="41">
        <v>116</v>
      </c>
      <c r="D11" s="44">
        <v>4245827.07</v>
      </c>
      <c r="E11" s="41">
        <v>107</v>
      </c>
      <c r="F11" s="44">
        <v>194188</v>
      </c>
      <c r="G11" s="41">
        <v>43</v>
      </c>
      <c r="H11" s="44">
        <v>60506143.1</v>
      </c>
      <c r="I11" s="41">
        <v>119</v>
      </c>
      <c r="J11" s="44">
        <v>4103213.44</v>
      </c>
      <c r="K11" s="41">
        <v>111</v>
      </c>
      <c r="L11" s="44">
        <v>221666.67</v>
      </c>
      <c r="M11" s="41">
        <v>37</v>
      </c>
      <c r="N11" s="64"/>
      <c r="O11" s="64"/>
      <c r="P11" s="64"/>
      <c r="Q11" s="64"/>
    </row>
    <row r="12" spans="1:17" ht="15">
      <c r="A12" s="40" t="s">
        <v>77</v>
      </c>
      <c r="B12" s="44">
        <v>107559542.81</v>
      </c>
      <c r="C12" s="41">
        <v>613</v>
      </c>
      <c r="D12" s="44">
        <v>33560775.04</v>
      </c>
      <c r="E12" s="41">
        <v>578</v>
      </c>
      <c r="F12" s="44">
        <v>750243.5</v>
      </c>
      <c r="G12" s="41">
        <v>160</v>
      </c>
      <c r="H12" s="44">
        <v>102305805.49</v>
      </c>
      <c r="I12" s="41">
        <v>634</v>
      </c>
      <c r="J12" s="44">
        <v>32396364.26</v>
      </c>
      <c r="K12" s="41">
        <v>601</v>
      </c>
      <c r="L12" s="44">
        <v>1022722.33</v>
      </c>
      <c r="M12" s="41">
        <v>173</v>
      </c>
      <c r="N12" s="64"/>
      <c r="O12" s="64"/>
      <c r="P12" s="64"/>
      <c r="Q12" s="64"/>
    </row>
    <row r="13" spans="1:17" ht="15">
      <c r="A13" s="40" t="s">
        <v>78</v>
      </c>
      <c r="B13" s="44">
        <v>689035.05</v>
      </c>
      <c r="C13" s="41">
        <v>14</v>
      </c>
      <c r="D13" s="44">
        <v>246884.69</v>
      </c>
      <c r="E13" s="41">
        <v>13</v>
      </c>
      <c r="F13" s="41">
        <v>0</v>
      </c>
      <c r="G13" s="41">
        <v>0</v>
      </c>
      <c r="H13" s="44">
        <v>675483</v>
      </c>
      <c r="I13" s="41">
        <v>17</v>
      </c>
      <c r="J13" s="44">
        <v>195972</v>
      </c>
      <c r="K13" s="41">
        <v>17</v>
      </c>
      <c r="L13" s="41">
        <v>0</v>
      </c>
      <c r="M13" s="41">
        <v>0</v>
      </c>
      <c r="N13" s="64"/>
      <c r="O13" s="64"/>
      <c r="P13" s="64"/>
      <c r="Q13" s="64"/>
    </row>
    <row r="14" spans="1:17" ht="15">
      <c r="A14" s="40" t="s">
        <v>79</v>
      </c>
      <c r="B14" s="44">
        <v>46844991.91</v>
      </c>
      <c r="C14" s="41">
        <v>157</v>
      </c>
      <c r="D14" s="44">
        <v>16084567.66</v>
      </c>
      <c r="E14" s="41">
        <v>150</v>
      </c>
      <c r="F14" s="44">
        <v>321788</v>
      </c>
      <c r="G14" s="41">
        <v>74</v>
      </c>
      <c r="H14" s="44">
        <v>47526099.94</v>
      </c>
      <c r="I14" s="41">
        <v>160</v>
      </c>
      <c r="J14" s="44">
        <v>14323793.71</v>
      </c>
      <c r="K14" s="41">
        <v>154</v>
      </c>
      <c r="L14" s="44">
        <v>508594.67</v>
      </c>
      <c r="M14" s="41">
        <v>72</v>
      </c>
      <c r="N14" s="64"/>
      <c r="O14" s="64"/>
      <c r="P14" s="64"/>
      <c r="Q14" s="64"/>
    </row>
    <row r="15" spans="1:17" ht="15">
      <c r="A15" s="40" t="s">
        <v>80</v>
      </c>
      <c r="B15" s="44">
        <v>15312037.28</v>
      </c>
      <c r="C15" s="41">
        <v>80</v>
      </c>
      <c r="D15" s="44">
        <v>4739940.67</v>
      </c>
      <c r="E15" s="41">
        <v>77</v>
      </c>
      <c r="F15" s="44">
        <v>272577.17</v>
      </c>
      <c r="G15" s="41">
        <v>28</v>
      </c>
      <c r="H15" s="44">
        <v>26286880.35</v>
      </c>
      <c r="I15" s="41">
        <v>86</v>
      </c>
      <c r="J15" s="44">
        <v>4529999.42</v>
      </c>
      <c r="K15" s="41">
        <v>80</v>
      </c>
      <c r="L15" s="44">
        <v>237916.67</v>
      </c>
      <c r="M15" s="41">
        <v>27</v>
      </c>
      <c r="N15" s="64"/>
      <c r="O15" s="64"/>
      <c r="P15" s="64"/>
      <c r="Q15" s="64"/>
    </row>
    <row r="16" spans="1:17" ht="15">
      <c r="A16" s="40" t="s">
        <v>81</v>
      </c>
      <c r="B16" s="44">
        <v>726911.56</v>
      </c>
      <c r="C16" s="41">
        <v>10</v>
      </c>
      <c r="D16" s="44">
        <v>421843.15</v>
      </c>
      <c r="E16" s="41">
        <v>10</v>
      </c>
      <c r="F16" s="41">
        <v>0</v>
      </c>
      <c r="G16" s="41">
        <v>1</v>
      </c>
      <c r="H16" s="44">
        <v>823131</v>
      </c>
      <c r="I16" s="41">
        <v>12</v>
      </c>
      <c r="J16" s="44">
        <v>415809</v>
      </c>
      <c r="K16" s="41">
        <v>12</v>
      </c>
      <c r="L16" s="41">
        <v>0</v>
      </c>
      <c r="M16" s="41">
        <v>0</v>
      </c>
      <c r="N16" s="64"/>
      <c r="O16" s="64"/>
      <c r="P16" s="64"/>
      <c r="Q16" s="64"/>
    </row>
    <row r="17" spans="1:17" ht="15">
      <c r="A17" s="40" t="s">
        <v>82</v>
      </c>
      <c r="B17" s="44">
        <v>24119505.64</v>
      </c>
      <c r="C17" s="41">
        <v>110</v>
      </c>
      <c r="D17" s="44">
        <v>6283330.88</v>
      </c>
      <c r="E17" s="41">
        <v>102</v>
      </c>
      <c r="F17" s="44">
        <v>245633.33</v>
      </c>
      <c r="G17" s="41">
        <v>48</v>
      </c>
      <c r="H17" s="44">
        <v>25468098.01</v>
      </c>
      <c r="I17" s="41">
        <v>115</v>
      </c>
      <c r="J17" s="44">
        <v>6459400.62</v>
      </c>
      <c r="K17" s="41">
        <v>111</v>
      </c>
      <c r="L17" s="44">
        <v>219212.67</v>
      </c>
      <c r="M17" s="41">
        <v>52</v>
      </c>
      <c r="N17" s="64"/>
      <c r="O17" s="64"/>
      <c r="P17" s="64"/>
      <c r="Q17" s="64"/>
    </row>
    <row r="18" spans="1:17" ht="15">
      <c r="A18" s="40" t="s">
        <v>83</v>
      </c>
      <c r="B18" s="44">
        <v>306827</v>
      </c>
      <c r="C18" s="41">
        <v>13</v>
      </c>
      <c r="D18" s="44">
        <v>88546</v>
      </c>
      <c r="E18" s="41">
        <v>11</v>
      </c>
      <c r="F18" s="41">
        <v>0</v>
      </c>
      <c r="G18" s="41">
        <v>2</v>
      </c>
      <c r="H18" s="44">
        <v>291307</v>
      </c>
      <c r="I18" s="41">
        <v>12</v>
      </c>
      <c r="J18" s="44">
        <v>69317</v>
      </c>
      <c r="K18" s="41">
        <v>11</v>
      </c>
      <c r="L18" s="41">
        <v>0</v>
      </c>
      <c r="M18" s="41">
        <v>2</v>
      </c>
      <c r="N18" s="64"/>
      <c r="O18" s="64"/>
      <c r="P18" s="64"/>
      <c r="Q18" s="64"/>
    </row>
    <row r="19" spans="1:17" ht="15">
      <c r="A19" s="40" t="s">
        <v>84</v>
      </c>
      <c r="B19" s="44">
        <v>28016047.24</v>
      </c>
      <c r="C19" s="41">
        <v>152</v>
      </c>
      <c r="D19" s="44">
        <v>4510074.12</v>
      </c>
      <c r="E19" s="41">
        <v>141</v>
      </c>
      <c r="F19" s="44">
        <v>171966.67</v>
      </c>
      <c r="G19" s="41">
        <v>24</v>
      </c>
      <c r="H19" s="44">
        <v>26759753.42</v>
      </c>
      <c r="I19" s="41">
        <v>148</v>
      </c>
      <c r="J19" s="44">
        <v>4092735.37</v>
      </c>
      <c r="K19" s="41">
        <v>141</v>
      </c>
      <c r="L19" s="44">
        <v>133846.5</v>
      </c>
      <c r="M19" s="41">
        <v>23</v>
      </c>
      <c r="N19" s="64"/>
      <c r="O19" s="64"/>
      <c r="P19" s="64"/>
      <c r="Q19" s="64"/>
    </row>
    <row r="20" spans="1:17" ht="15">
      <c r="A20" s="40" t="s">
        <v>85</v>
      </c>
      <c r="B20" s="44">
        <v>163508914.17</v>
      </c>
      <c r="C20" s="41">
        <v>661</v>
      </c>
      <c r="D20" s="44">
        <v>25987235.82</v>
      </c>
      <c r="E20" s="41">
        <v>611</v>
      </c>
      <c r="F20" s="44">
        <v>2146893.33</v>
      </c>
      <c r="G20" s="41">
        <v>184</v>
      </c>
      <c r="H20" s="44">
        <v>216232893.61</v>
      </c>
      <c r="I20" s="41">
        <v>659</v>
      </c>
      <c r="J20" s="44">
        <v>24884411.05</v>
      </c>
      <c r="K20" s="41">
        <v>610</v>
      </c>
      <c r="L20" s="44">
        <v>3068646.67</v>
      </c>
      <c r="M20" s="41">
        <v>200</v>
      </c>
      <c r="N20" s="64"/>
      <c r="O20" s="64"/>
      <c r="P20" s="64"/>
      <c r="Q20" s="64"/>
    </row>
    <row r="21" spans="1:17" ht="15">
      <c r="A21" s="40" t="s">
        <v>86</v>
      </c>
      <c r="B21" s="44">
        <v>1575326.3</v>
      </c>
      <c r="C21" s="41">
        <v>34</v>
      </c>
      <c r="D21" s="44">
        <v>728635.3</v>
      </c>
      <c r="E21" s="41">
        <v>33</v>
      </c>
      <c r="F21" s="44">
        <v>39433.33</v>
      </c>
      <c r="G21" s="41">
        <v>12</v>
      </c>
      <c r="H21" s="44">
        <v>1613668</v>
      </c>
      <c r="I21" s="41">
        <v>32</v>
      </c>
      <c r="J21" s="44">
        <v>550790</v>
      </c>
      <c r="K21" s="41">
        <v>32</v>
      </c>
      <c r="L21" s="44">
        <v>0</v>
      </c>
      <c r="M21" s="41">
        <v>6</v>
      </c>
      <c r="N21" s="64"/>
      <c r="O21" s="64"/>
      <c r="P21" s="64"/>
      <c r="Q21" s="64"/>
    </row>
    <row r="22" spans="1:17" ht="15">
      <c r="A22" s="40" t="s">
        <v>87</v>
      </c>
      <c r="B22" s="44">
        <v>3426112.33</v>
      </c>
      <c r="C22" s="41">
        <v>34</v>
      </c>
      <c r="D22" s="44">
        <v>762934.73</v>
      </c>
      <c r="E22" s="41">
        <v>33</v>
      </c>
      <c r="F22" s="41">
        <v>0</v>
      </c>
      <c r="G22" s="41">
        <v>5</v>
      </c>
      <c r="H22" s="44">
        <v>4719413.44</v>
      </c>
      <c r="I22" s="41">
        <v>36</v>
      </c>
      <c r="J22" s="44">
        <v>703649.44</v>
      </c>
      <c r="K22" s="41">
        <v>35</v>
      </c>
      <c r="L22" s="41">
        <v>0</v>
      </c>
      <c r="M22" s="41">
        <v>5</v>
      </c>
      <c r="N22" s="64"/>
      <c r="O22" s="64"/>
      <c r="P22" s="64"/>
      <c r="Q22" s="64"/>
    </row>
    <row r="23" spans="1:17" ht="15">
      <c r="A23" s="40" t="s">
        <v>88</v>
      </c>
      <c r="B23" s="44">
        <v>2588012.32</v>
      </c>
      <c r="C23" s="41">
        <v>47</v>
      </c>
      <c r="D23" s="44">
        <v>1147381.12</v>
      </c>
      <c r="E23" s="41">
        <v>42</v>
      </c>
      <c r="F23" s="44">
        <v>0</v>
      </c>
      <c r="G23" s="41">
        <v>9</v>
      </c>
      <c r="H23" s="44">
        <v>2443947.47</v>
      </c>
      <c r="I23" s="41">
        <v>45</v>
      </c>
      <c r="J23" s="44">
        <v>842597.22</v>
      </c>
      <c r="K23" s="41">
        <v>44</v>
      </c>
      <c r="L23" s="44">
        <v>0</v>
      </c>
      <c r="M23" s="41">
        <v>7</v>
      </c>
      <c r="N23" s="64"/>
      <c r="O23" s="64"/>
      <c r="P23" s="64"/>
      <c r="Q23" s="64"/>
    </row>
    <row r="24" spans="1:17" ht="15">
      <c r="A24" s="40" t="s">
        <v>89</v>
      </c>
      <c r="B24" s="44">
        <v>15188666.89</v>
      </c>
      <c r="C24" s="41">
        <v>123</v>
      </c>
      <c r="D24" s="44">
        <v>4081085.18</v>
      </c>
      <c r="E24" s="41">
        <v>116</v>
      </c>
      <c r="F24" s="44">
        <v>270593.33</v>
      </c>
      <c r="G24" s="41">
        <v>19</v>
      </c>
      <c r="H24" s="44">
        <v>15826225.02</v>
      </c>
      <c r="I24" s="41">
        <v>127</v>
      </c>
      <c r="J24" s="44">
        <v>3926212.08</v>
      </c>
      <c r="K24" s="41">
        <v>120</v>
      </c>
      <c r="L24" s="44">
        <v>307953.33</v>
      </c>
      <c r="M24" s="41">
        <v>18</v>
      </c>
      <c r="N24" s="64"/>
      <c r="O24" s="64"/>
      <c r="P24" s="64"/>
      <c r="Q24" s="64"/>
    </row>
    <row r="25" spans="1:17" ht="15">
      <c r="A25" s="40" t="s">
        <v>90</v>
      </c>
      <c r="B25" s="44">
        <v>7750470</v>
      </c>
      <c r="C25" s="41">
        <v>17</v>
      </c>
      <c r="D25" s="44">
        <v>66087</v>
      </c>
      <c r="E25" s="41">
        <v>15</v>
      </c>
      <c r="F25" s="41">
        <v>0</v>
      </c>
      <c r="G25" s="41">
        <v>2</v>
      </c>
      <c r="H25" s="44">
        <v>5547423</v>
      </c>
      <c r="I25" s="41">
        <v>12</v>
      </c>
      <c r="J25" s="44">
        <v>61301</v>
      </c>
      <c r="K25" s="41">
        <v>10</v>
      </c>
      <c r="L25" s="41">
        <v>0</v>
      </c>
      <c r="M25" s="41">
        <v>2</v>
      </c>
      <c r="N25" s="64"/>
      <c r="O25" s="64"/>
      <c r="P25" s="64"/>
      <c r="Q25" s="64"/>
    </row>
    <row r="26" spans="1:17" ht="15">
      <c r="A26" s="40" t="s">
        <v>91</v>
      </c>
      <c r="B26" s="44">
        <v>2462599.96</v>
      </c>
      <c r="C26" s="41">
        <v>49</v>
      </c>
      <c r="D26" s="44">
        <v>1196100.51</v>
      </c>
      <c r="E26" s="41">
        <v>48</v>
      </c>
      <c r="F26" s="44">
        <v>186406.33</v>
      </c>
      <c r="G26" s="41">
        <v>13</v>
      </c>
      <c r="H26" s="44">
        <v>2566996.87</v>
      </c>
      <c r="I26" s="41">
        <v>48</v>
      </c>
      <c r="J26" s="44">
        <v>1114412.87</v>
      </c>
      <c r="K26" s="41">
        <v>47</v>
      </c>
      <c r="L26" s="44">
        <v>22983.33</v>
      </c>
      <c r="M26" s="41">
        <v>13</v>
      </c>
      <c r="N26" s="64"/>
      <c r="O26" s="64"/>
      <c r="P26" s="64"/>
      <c r="Q26" s="64"/>
    </row>
    <row r="27" spans="1:17" ht="15">
      <c r="A27" s="40" t="s">
        <v>92</v>
      </c>
      <c r="B27" s="44">
        <v>283623711.05</v>
      </c>
      <c r="C27" s="61">
        <v>1181</v>
      </c>
      <c r="D27" s="44">
        <v>64101481.29</v>
      </c>
      <c r="E27" s="61">
        <v>1106</v>
      </c>
      <c r="F27" s="44">
        <v>2187547.33</v>
      </c>
      <c r="G27" s="41">
        <v>312</v>
      </c>
      <c r="H27" s="44">
        <v>276872054.74</v>
      </c>
      <c r="I27" s="61">
        <v>1170</v>
      </c>
      <c r="J27" s="44">
        <v>62643379.81</v>
      </c>
      <c r="K27" s="61">
        <v>1104</v>
      </c>
      <c r="L27" s="44">
        <v>1797768.33</v>
      </c>
      <c r="M27" s="41">
        <v>299</v>
      </c>
      <c r="N27" s="64"/>
      <c r="O27" s="64"/>
      <c r="P27" s="64"/>
      <c r="Q27" s="64"/>
    </row>
    <row r="28" spans="1:17" ht="15">
      <c r="A28" s="40" t="s">
        <v>93</v>
      </c>
      <c r="B28" s="44">
        <v>232119846</v>
      </c>
      <c r="C28" s="41">
        <v>22</v>
      </c>
      <c r="D28" s="44">
        <v>735526</v>
      </c>
      <c r="E28" s="41">
        <v>21</v>
      </c>
      <c r="F28" s="41">
        <v>0</v>
      </c>
      <c r="G28" s="41">
        <v>4</v>
      </c>
      <c r="H28" s="44">
        <v>240767847</v>
      </c>
      <c r="I28" s="41">
        <v>19</v>
      </c>
      <c r="J28" s="44">
        <v>734081</v>
      </c>
      <c r="K28" s="41">
        <v>18</v>
      </c>
      <c r="L28" s="41">
        <v>0</v>
      </c>
      <c r="M28" s="41">
        <v>4</v>
      </c>
      <c r="N28" s="64"/>
      <c r="O28" s="64"/>
      <c r="P28" s="64"/>
      <c r="Q28" s="64"/>
    </row>
    <row r="29" spans="1:17" ht="15">
      <c r="A29" s="40" t="s">
        <v>94</v>
      </c>
      <c r="B29" s="44">
        <v>1195390</v>
      </c>
      <c r="C29" s="41">
        <v>19</v>
      </c>
      <c r="D29" s="44">
        <v>187639</v>
      </c>
      <c r="E29" s="41">
        <v>14</v>
      </c>
      <c r="F29" s="41">
        <v>0</v>
      </c>
      <c r="G29" s="41">
        <v>3</v>
      </c>
      <c r="H29" s="44">
        <v>1513920.53</v>
      </c>
      <c r="I29" s="41">
        <v>20</v>
      </c>
      <c r="J29" s="44">
        <v>227103.63</v>
      </c>
      <c r="K29" s="41">
        <v>15</v>
      </c>
      <c r="L29" s="41">
        <v>0</v>
      </c>
      <c r="M29" s="41">
        <v>5</v>
      </c>
      <c r="N29" s="64"/>
      <c r="O29" s="64"/>
      <c r="P29" s="64"/>
      <c r="Q29" s="64"/>
    </row>
    <row r="30" spans="1:17" ht="15">
      <c r="A30" s="40" t="s">
        <v>95</v>
      </c>
      <c r="B30" s="44">
        <v>15735670.84</v>
      </c>
      <c r="C30" s="41">
        <v>121</v>
      </c>
      <c r="D30" s="44">
        <v>5415823.65</v>
      </c>
      <c r="E30" s="41">
        <v>119</v>
      </c>
      <c r="F30" s="44">
        <v>333668.83</v>
      </c>
      <c r="G30" s="41">
        <v>19</v>
      </c>
      <c r="H30" s="44">
        <v>14046567.17</v>
      </c>
      <c r="I30" s="41">
        <v>117</v>
      </c>
      <c r="J30" s="44">
        <v>5202344.74</v>
      </c>
      <c r="K30" s="41">
        <v>113</v>
      </c>
      <c r="L30" s="44">
        <v>337937.5</v>
      </c>
      <c r="M30" s="41">
        <v>19</v>
      </c>
      <c r="N30" s="64"/>
      <c r="O30" s="64"/>
      <c r="P30" s="64"/>
      <c r="Q30" s="64"/>
    </row>
    <row r="31" spans="1:17" ht="15">
      <c r="A31" s="40" t="s">
        <v>96</v>
      </c>
      <c r="B31" s="44">
        <v>26962271.71</v>
      </c>
      <c r="C31" s="41">
        <v>132</v>
      </c>
      <c r="D31" s="44">
        <v>7019360.71</v>
      </c>
      <c r="E31" s="41">
        <v>125</v>
      </c>
      <c r="F31" s="44">
        <v>96320</v>
      </c>
      <c r="G31" s="41">
        <v>13</v>
      </c>
      <c r="H31" s="44">
        <v>25796844.69</v>
      </c>
      <c r="I31" s="41">
        <v>136</v>
      </c>
      <c r="J31" s="44">
        <v>6489563.7</v>
      </c>
      <c r="K31" s="41">
        <v>131</v>
      </c>
      <c r="L31" s="44">
        <v>94266.67</v>
      </c>
      <c r="M31" s="41">
        <v>10</v>
      </c>
      <c r="N31" s="64"/>
      <c r="O31" s="64"/>
      <c r="P31" s="64"/>
      <c r="Q31" s="64"/>
    </row>
    <row r="32" spans="1:17" ht="15">
      <c r="A32" s="40" t="s">
        <v>97</v>
      </c>
      <c r="B32" s="44">
        <v>820892.48</v>
      </c>
      <c r="C32" s="41">
        <v>24</v>
      </c>
      <c r="D32" s="44">
        <v>208484.25</v>
      </c>
      <c r="E32" s="41">
        <v>22</v>
      </c>
      <c r="F32" s="44">
        <v>0</v>
      </c>
      <c r="G32" s="41">
        <v>5</v>
      </c>
      <c r="H32" s="44">
        <v>845834.67</v>
      </c>
      <c r="I32" s="41">
        <v>23</v>
      </c>
      <c r="J32" s="44">
        <v>211082.79</v>
      </c>
      <c r="K32" s="41">
        <v>22</v>
      </c>
      <c r="L32" s="44">
        <v>0</v>
      </c>
      <c r="M32" s="41">
        <v>4</v>
      </c>
      <c r="N32" s="64"/>
      <c r="O32" s="64"/>
      <c r="P32" s="64"/>
      <c r="Q32" s="64"/>
    </row>
    <row r="33" spans="1:17" ht="15">
      <c r="A33" s="40" t="s">
        <v>98</v>
      </c>
      <c r="B33" s="44">
        <v>986662</v>
      </c>
      <c r="C33" s="41">
        <v>17</v>
      </c>
      <c r="D33" s="44">
        <v>242653</v>
      </c>
      <c r="E33" s="41">
        <v>15</v>
      </c>
      <c r="F33" s="44">
        <v>0</v>
      </c>
      <c r="G33" s="41">
        <v>1</v>
      </c>
      <c r="H33" s="44">
        <v>1013122.07</v>
      </c>
      <c r="I33" s="41">
        <v>17</v>
      </c>
      <c r="J33" s="44">
        <v>258511.42</v>
      </c>
      <c r="K33" s="41">
        <v>16</v>
      </c>
      <c r="L33" s="44">
        <v>0</v>
      </c>
      <c r="M33" s="41">
        <v>1</v>
      </c>
      <c r="N33" s="64"/>
      <c r="O33" s="64"/>
      <c r="P33" s="64"/>
      <c r="Q33" s="64"/>
    </row>
    <row r="34" spans="1:17" ht="15">
      <c r="A34" s="40" t="s">
        <v>99</v>
      </c>
      <c r="B34" s="44">
        <v>4091570.4</v>
      </c>
      <c r="C34" s="41">
        <v>76</v>
      </c>
      <c r="D34" s="44">
        <v>1366477.42</v>
      </c>
      <c r="E34" s="41">
        <v>62</v>
      </c>
      <c r="F34" s="44">
        <v>42922.5</v>
      </c>
      <c r="G34" s="41">
        <v>15</v>
      </c>
      <c r="H34" s="44">
        <v>3778177.81</v>
      </c>
      <c r="I34" s="41">
        <v>84</v>
      </c>
      <c r="J34" s="44">
        <v>1272444.34</v>
      </c>
      <c r="K34" s="41">
        <v>70</v>
      </c>
      <c r="L34" s="44">
        <v>31533.33</v>
      </c>
      <c r="M34" s="41">
        <v>11</v>
      </c>
      <c r="N34" s="64"/>
      <c r="O34" s="64"/>
      <c r="P34" s="64"/>
      <c r="Q34" s="64"/>
    </row>
    <row r="35" spans="1:17" ht="15">
      <c r="A35" s="40" t="s">
        <v>100</v>
      </c>
      <c r="B35" s="44">
        <v>3627754.61</v>
      </c>
      <c r="C35" s="41">
        <v>38</v>
      </c>
      <c r="D35" s="44">
        <v>386775.91</v>
      </c>
      <c r="E35" s="41">
        <v>37</v>
      </c>
      <c r="F35" s="41">
        <v>0</v>
      </c>
      <c r="G35" s="41">
        <v>2</v>
      </c>
      <c r="H35" s="44">
        <v>3979181</v>
      </c>
      <c r="I35" s="41">
        <v>38</v>
      </c>
      <c r="J35" s="44">
        <v>375490</v>
      </c>
      <c r="K35" s="41">
        <v>37</v>
      </c>
      <c r="L35" s="41">
        <v>0</v>
      </c>
      <c r="M35" s="41">
        <v>4</v>
      </c>
      <c r="N35" s="64"/>
      <c r="O35" s="64"/>
      <c r="P35" s="64"/>
      <c r="Q35" s="64"/>
    </row>
    <row r="36" spans="1:17" ht="15">
      <c r="A36" s="40" t="s">
        <v>101</v>
      </c>
      <c r="B36" s="44">
        <v>8010871.81</v>
      </c>
      <c r="C36" s="41">
        <v>140</v>
      </c>
      <c r="D36" s="44">
        <v>2232026.74</v>
      </c>
      <c r="E36" s="41">
        <v>129</v>
      </c>
      <c r="F36" s="44">
        <v>290584.83</v>
      </c>
      <c r="G36" s="41">
        <v>32</v>
      </c>
      <c r="H36" s="44">
        <v>8459760.8</v>
      </c>
      <c r="I36" s="41">
        <v>134</v>
      </c>
      <c r="J36" s="44">
        <v>2195031.63</v>
      </c>
      <c r="K36" s="41">
        <v>133</v>
      </c>
      <c r="L36" s="44">
        <v>221466.67</v>
      </c>
      <c r="M36" s="41">
        <v>34</v>
      </c>
      <c r="N36" s="64"/>
      <c r="O36" s="64"/>
      <c r="P36" s="64"/>
      <c r="Q36" s="64"/>
    </row>
    <row r="37" spans="1:17" ht="15">
      <c r="A37" s="40" t="s">
        <v>102</v>
      </c>
      <c r="B37" s="44">
        <v>840044</v>
      </c>
      <c r="C37" s="41">
        <v>15</v>
      </c>
      <c r="D37" s="44">
        <v>197584</v>
      </c>
      <c r="E37" s="41">
        <v>14</v>
      </c>
      <c r="F37" s="41">
        <v>0</v>
      </c>
      <c r="G37" s="41">
        <v>1</v>
      </c>
      <c r="H37" s="44">
        <v>761939</v>
      </c>
      <c r="I37" s="41">
        <v>14</v>
      </c>
      <c r="J37" s="44">
        <v>198429</v>
      </c>
      <c r="K37" s="41">
        <v>12</v>
      </c>
      <c r="L37" s="41">
        <v>0</v>
      </c>
      <c r="M37" s="41">
        <v>3</v>
      </c>
      <c r="N37" s="64"/>
      <c r="O37" s="64"/>
      <c r="P37" s="64"/>
      <c r="Q37" s="64"/>
    </row>
    <row r="38" spans="1:17" ht="15">
      <c r="A38" s="40" t="s">
        <v>103</v>
      </c>
      <c r="B38" s="44">
        <v>17028605.77</v>
      </c>
      <c r="C38" s="41">
        <v>89</v>
      </c>
      <c r="D38" s="44">
        <v>5193663.05</v>
      </c>
      <c r="E38" s="41">
        <v>84</v>
      </c>
      <c r="F38" s="44">
        <v>155840.33</v>
      </c>
      <c r="G38" s="41">
        <v>22</v>
      </c>
      <c r="H38" s="44">
        <v>23937941.15</v>
      </c>
      <c r="I38" s="41">
        <v>91</v>
      </c>
      <c r="J38" s="44">
        <v>4993431.77</v>
      </c>
      <c r="K38" s="41">
        <v>83</v>
      </c>
      <c r="L38" s="44">
        <v>167883.33</v>
      </c>
      <c r="M38" s="41">
        <v>24</v>
      </c>
      <c r="N38" s="64"/>
      <c r="O38" s="64"/>
      <c r="P38" s="64"/>
      <c r="Q38" s="64"/>
    </row>
    <row r="39" spans="1:17" ht="15">
      <c r="A39" s="40" t="s">
        <v>104</v>
      </c>
      <c r="B39" s="44">
        <v>467840271.52</v>
      </c>
      <c r="C39" s="41">
        <v>458</v>
      </c>
      <c r="D39" s="44">
        <v>89578883</v>
      </c>
      <c r="E39" s="41">
        <v>409</v>
      </c>
      <c r="F39" s="44">
        <v>4586847.17</v>
      </c>
      <c r="G39" s="41">
        <v>150</v>
      </c>
      <c r="H39" s="44">
        <v>368784794.31</v>
      </c>
      <c r="I39" s="41">
        <v>468</v>
      </c>
      <c r="J39" s="44">
        <v>90478958.43</v>
      </c>
      <c r="K39" s="41">
        <v>420</v>
      </c>
      <c r="L39" s="44">
        <v>3686453.5</v>
      </c>
      <c r="M39" s="41">
        <v>143</v>
      </c>
      <c r="N39" s="64"/>
      <c r="O39" s="64"/>
      <c r="P39" s="64"/>
      <c r="Q39" s="64"/>
    </row>
    <row r="40" spans="1:17" ht="15">
      <c r="A40" s="40" t="s">
        <v>105</v>
      </c>
      <c r="B40" s="44">
        <v>551174.29</v>
      </c>
      <c r="C40" s="41">
        <v>24</v>
      </c>
      <c r="D40" s="44">
        <v>326719.63</v>
      </c>
      <c r="E40" s="41">
        <v>24</v>
      </c>
      <c r="F40" s="44">
        <v>0</v>
      </c>
      <c r="G40" s="41">
        <v>6</v>
      </c>
      <c r="H40" s="44">
        <v>583791.81</v>
      </c>
      <c r="I40" s="41">
        <v>30</v>
      </c>
      <c r="J40" s="44">
        <v>301859.32</v>
      </c>
      <c r="K40" s="41">
        <v>30</v>
      </c>
      <c r="L40" s="44">
        <v>0</v>
      </c>
      <c r="M40" s="41">
        <v>5</v>
      </c>
      <c r="N40" s="64"/>
      <c r="O40" s="64"/>
      <c r="P40" s="64"/>
      <c r="Q40" s="64"/>
    </row>
    <row r="41" spans="1:17" ht="15">
      <c r="A41" s="40" t="s">
        <v>106</v>
      </c>
      <c r="B41" s="44">
        <v>972779.75</v>
      </c>
      <c r="C41" s="41">
        <v>24</v>
      </c>
      <c r="D41" s="44">
        <v>474296.92</v>
      </c>
      <c r="E41" s="41">
        <v>23</v>
      </c>
      <c r="F41" s="41">
        <v>0</v>
      </c>
      <c r="G41" s="41">
        <v>9</v>
      </c>
      <c r="H41" s="44">
        <v>1149110.93</v>
      </c>
      <c r="I41" s="41">
        <v>23</v>
      </c>
      <c r="J41" s="44">
        <v>505027.62</v>
      </c>
      <c r="K41" s="41">
        <v>23</v>
      </c>
      <c r="L41" s="41">
        <v>0</v>
      </c>
      <c r="M41" s="41">
        <v>8</v>
      </c>
      <c r="N41" s="64"/>
      <c r="O41" s="64"/>
      <c r="P41" s="64"/>
      <c r="Q41" s="64"/>
    </row>
    <row r="42" spans="1:17" ht="15">
      <c r="A42" s="40" t="s">
        <v>107</v>
      </c>
      <c r="B42" s="44">
        <v>3288508.8</v>
      </c>
      <c r="C42" s="41">
        <v>20</v>
      </c>
      <c r="D42" s="44">
        <v>1513586.09</v>
      </c>
      <c r="E42" s="41">
        <v>20</v>
      </c>
      <c r="F42" s="41">
        <v>0</v>
      </c>
      <c r="G42" s="41">
        <v>3</v>
      </c>
      <c r="H42" s="44">
        <v>5734224.53</v>
      </c>
      <c r="I42" s="41">
        <v>17</v>
      </c>
      <c r="J42" s="44">
        <v>1502993.19</v>
      </c>
      <c r="K42" s="41">
        <v>15</v>
      </c>
      <c r="L42" s="41">
        <v>0</v>
      </c>
      <c r="M42" s="41">
        <v>2</v>
      </c>
      <c r="N42" s="64"/>
      <c r="O42" s="64"/>
      <c r="P42" s="64"/>
      <c r="Q42" s="64"/>
    </row>
    <row r="43" spans="1:17" ht="15">
      <c r="A43" s="40" t="s">
        <v>108</v>
      </c>
      <c r="B43" s="44">
        <v>1375647.03</v>
      </c>
      <c r="C43" s="41">
        <v>46</v>
      </c>
      <c r="D43" s="44">
        <v>680314.71</v>
      </c>
      <c r="E43" s="41">
        <v>40</v>
      </c>
      <c r="F43" s="41">
        <v>0</v>
      </c>
      <c r="G43" s="41">
        <v>3</v>
      </c>
      <c r="H43" s="44">
        <v>1806181.35</v>
      </c>
      <c r="I43" s="41">
        <v>45</v>
      </c>
      <c r="J43" s="44">
        <v>678638.8</v>
      </c>
      <c r="K43" s="41">
        <v>40</v>
      </c>
      <c r="L43" s="41">
        <v>0</v>
      </c>
      <c r="M43" s="41">
        <v>4</v>
      </c>
      <c r="N43" s="64"/>
      <c r="O43" s="64"/>
      <c r="P43" s="64"/>
      <c r="Q43" s="64"/>
    </row>
    <row r="44" spans="1:17" ht="15">
      <c r="A44" s="40" t="s">
        <v>109</v>
      </c>
      <c r="B44" s="44">
        <v>4564721.84</v>
      </c>
      <c r="C44" s="41">
        <v>36</v>
      </c>
      <c r="D44" s="44">
        <v>873344.88</v>
      </c>
      <c r="E44" s="41">
        <v>32</v>
      </c>
      <c r="F44" s="41">
        <v>0</v>
      </c>
      <c r="G44" s="41">
        <v>3</v>
      </c>
      <c r="H44" s="44">
        <v>4613513</v>
      </c>
      <c r="I44" s="41">
        <v>36</v>
      </c>
      <c r="J44" s="44">
        <v>792945</v>
      </c>
      <c r="K44" s="41">
        <v>33</v>
      </c>
      <c r="L44" s="41">
        <v>0</v>
      </c>
      <c r="M44" s="41">
        <v>6</v>
      </c>
      <c r="N44" s="64"/>
      <c r="O44" s="64"/>
      <c r="P44" s="64"/>
      <c r="Q44" s="64"/>
    </row>
    <row r="45" spans="1:17" ht="15">
      <c r="A45" s="40" t="s">
        <v>110</v>
      </c>
      <c r="B45" s="44">
        <v>3398344.45</v>
      </c>
      <c r="C45" s="41">
        <v>55</v>
      </c>
      <c r="D45" s="44">
        <v>2003332.5</v>
      </c>
      <c r="E45" s="41">
        <v>50</v>
      </c>
      <c r="F45" s="41">
        <v>0</v>
      </c>
      <c r="G45" s="41">
        <v>8</v>
      </c>
      <c r="H45" s="44">
        <v>3432563.89</v>
      </c>
      <c r="I45" s="41">
        <v>61</v>
      </c>
      <c r="J45" s="44">
        <v>2127719.9</v>
      </c>
      <c r="K45" s="41">
        <v>57</v>
      </c>
      <c r="L45" s="41">
        <v>0</v>
      </c>
      <c r="M45" s="41">
        <v>4</v>
      </c>
      <c r="N45" s="64"/>
      <c r="O45" s="64"/>
      <c r="P45" s="64"/>
      <c r="Q45" s="64"/>
    </row>
    <row r="46" spans="1:17" ht="15">
      <c r="A46" s="40" t="s">
        <v>111</v>
      </c>
      <c r="B46" s="44">
        <v>55744281.8</v>
      </c>
      <c r="C46" s="41">
        <v>199</v>
      </c>
      <c r="D46" s="44">
        <v>17687242.71</v>
      </c>
      <c r="E46" s="41">
        <v>187</v>
      </c>
      <c r="F46" s="44">
        <v>463336.17</v>
      </c>
      <c r="G46" s="41">
        <v>88</v>
      </c>
      <c r="H46" s="44">
        <v>53653744.9</v>
      </c>
      <c r="I46" s="41">
        <v>185</v>
      </c>
      <c r="J46" s="44">
        <v>13448935.6</v>
      </c>
      <c r="K46" s="41">
        <v>174</v>
      </c>
      <c r="L46" s="44">
        <v>900033.33</v>
      </c>
      <c r="M46" s="41">
        <v>68</v>
      </c>
      <c r="N46" s="64"/>
      <c r="O46" s="64"/>
      <c r="P46" s="64"/>
      <c r="Q46" s="64"/>
    </row>
    <row r="47" spans="1:17" ht="15">
      <c r="A47" s="40" t="s">
        <v>112</v>
      </c>
      <c r="B47" s="44">
        <v>5985766.85</v>
      </c>
      <c r="C47" s="41">
        <v>103</v>
      </c>
      <c r="D47" s="44">
        <v>2196289.79</v>
      </c>
      <c r="E47" s="41">
        <v>89</v>
      </c>
      <c r="F47" s="44">
        <v>29429.33</v>
      </c>
      <c r="G47" s="41">
        <v>18</v>
      </c>
      <c r="H47" s="44">
        <v>5700307.99</v>
      </c>
      <c r="I47" s="41">
        <v>107</v>
      </c>
      <c r="J47" s="44">
        <v>2432515.35</v>
      </c>
      <c r="K47" s="41">
        <v>101</v>
      </c>
      <c r="L47" s="44">
        <v>21717.17</v>
      </c>
      <c r="M47" s="41">
        <v>16</v>
      </c>
      <c r="N47" s="64"/>
      <c r="O47" s="64"/>
      <c r="P47" s="64"/>
      <c r="Q47" s="64"/>
    </row>
    <row r="48" spans="1:17" ht="15">
      <c r="A48" s="40" t="s">
        <v>113</v>
      </c>
      <c r="B48" s="44">
        <v>3773821.94</v>
      </c>
      <c r="C48" s="41">
        <v>82</v>
      </c>
      <c r="D48" s="44">
        <v>2756063.42</v>
      </c>
      <c r="E48" s="41">
        <v>77</v>
      </c>
      <c r="F48" s="44">
        <v>621083.33</v>
      </c>
      <c r="G48" s="41">
        <v>11</v>
      </c>
      <c r="H48" s="44">
        <v>3463100.78</v>
      </c>
      <c r="I48" s="41">
        <v>88</v>
      </c>
      <c r="J48" s="44">
        <v>2321492.08</v>
      </c>
      <c r="K48" s="41">
        <v>84</v>
      </c>
      <c r="L48" s="44">
        <v>373358.5</v>
      </c>
      <c r="M48" s="41">
        <v>13</v>
      </c>
      <c r="N48" s="64"/>
      <c r="O48" s="64"/>
      <c r="P48" s="64"/>
      <c r="Q48" s="64"/>
    </row>
    <row r="49" spans="1:17" ht="15">
      <c r="A49" s="40" t="s">
        <v>114</v>
      </c>
      <c r="B49" s="44">
        <v>3430188.22</v>
      </c>
      <c r="C49" s="41">
        <v>39</v>
      </c>
      <c r="D49" s="44">
        <v>766204.74</v>
      </c>
      <c r="E49" s="41">
        <v>38</v>
      </c>
      <c r="F49" s="44">
        <v>70605.17</v>
      </c>
      <c r="G49" s="41">
        <v>10</v>
      </c>
      <c r="H49" s="44">
        <v>4145559.47</v>
      </c>
      <c r="I49" s="41">
        <v>43</v>
      </c>
      <c r="J49" s="44">
        <v>769386.63</v>
      </c>
      <c r="K49" s="41">
        <v>41</v>
      </c>
      <c r="L49" s="41">
        <v>0</v>
      </c>
      <c r="M49" s="41">
        <v>4</v>
      </c>
      <c r="N49" s="64"/>
      <c r="O49" s="64"/>
      <c r="P49" s="64"/>
      <c r="Q49" s="64"/>
    </row>
    <row r="50" spans="1:17" ht="15">
      <c r="A50" s="40" t="s">
        <v>115</v>
      </c>
      <c r="B50" s="44">
        <v>544135.7</v>
      </c>
      <c r="C50" s="41">
        <v>17</v>
      </c>
      <c r="D50" s="44">
        <v>235328.29</v>
      </c>
      <c r="E50" s="41">
        <v>17</v>
      </c>
      <c r="F50" s="41">
        <v>0</v>
      </c>
      <c r="G50" s="41">
        <v>0</v>
      </c>
      <c r="H50" s="44">
        <v>421899.59</v>
      </c>
      <c r="I50" s="41">
        <v>14</v>
      </c>
      <c r="J50" s="44">
        <v>221261</v>
      </c>
      <c r="K50" s="41">
        <v>14</v>
      </c>
      <c r="L50" s="41">
        <v>0</v>
      </c>
      <c r="M50" s="41">
        <v>0</v>
      </c>
      <c r="N50" s="64"/>
      <c r="O50" s="64"/>
      <c r="P50" s="64"/>
      <c r="Q50" s="64"/>
    </row>
    <row r="51" spans="1:17" ht="15">
      <c r="A51" s="40" t="s">
        <v>116</v>
      </c>
      <c r="B51" s="44">
        <v>10695217.36</v>
      </c>
      <c r="C51" s="41">
        <v>81</v>
      </c>
      <c r="D51" s="44">
        <v>3978429.11</v>
      </c>
      <c r="E51" s="41">
        <v>76</v>
      </c>
      <c r="F51" s="44">
        <v>407100</v>
      </c>
      <c r="G51" s="41">
        <v>22</v>
      </c>
      <c r="H51" s="44">
        <v>10720273.41</v>
      </c>
      <c r="I51" s="41">
        <v>79</v>
      </c>
      <c r="J51" s="44">
        <v>3703079.56</v>
      </c>
      <c r="K51" s="41">
        <v>77</v>
      </c>
      <c r="L51" s="44">
        <v>228517.5</v>
      </c>
      <c r="M51" s="41">
        <v>24</v>
      </c>
      <c r="N51" s="64"/>
      <c r="O51" s="64"/>
      <c r="P51" s="64"/>
      <c r="Q51" s="64"/>
    </row>
    <row r="52" spans="1:17" ht="15">
      <c r="A52" s="40" t="s">
        <v>117</v>
      </c>
      <c r="B52" s="44">
        <v>998936.4</v>
      </c>
      <c r="C52" s="41">
        <v>21</v>
      </c>
      <c r="D52" s="44">
        <v>348696.63</v>
      </c>
      <c r="E52" s="41">
        <v>16</v>
      </c>
      <c r="F52" s="44">
        <v>0</v>
      </c>
      <c r="G52" s="41">
        <v>1</v>
      </c>
      <c r="H52" s="44">
        <v>984870.4</v>
      </c>
      <c r="I52" s="41">
        <v>19</v>
      </c>
      <c r="J52" s="44">
        <v>310464.4</v>
      </c>
      <c r="K52" s="41">
        <v>17</v>
      </c>
      <c r="L52" s="44">
        <v>0</v>
      </c>
      <c r="M52" s="41">
        <v>1</v>
      </c>
      <c r="N52" s="64"/>
      <c r="O52" s="64"/>
      <c r="P52" s="64"/>
      <c r="Q52" s="64"/>
    </row>
    <row r="53" spans="1:17" ht="15">
      <c r="A53" s="40" t="s">
        <v>118</v>
      </c>
      <c r="B53" s="44">
        <v>19816558.45</v>
      </c>
      <c r="C53" s="41">
        <v>137</v>
      </c>
      <c r="D53" s="44">
        <v>5376173.98</v>
      </c>
      <c r="E53" s="41">
        <v>135</v>
      </c>
      <c r="F53" s="44">
        <v>240283</v>
      </c>
      <c r="G53" s="41">
        <v>40</v>
      </c>
      <c r="H53" s="44">
        <v>20923970.13</v>
      </c>
      <c r="I53" s="41">
        <v>132</v>
      </c>
      <c r="J53" s="44">
        <v>5067302.58</v>
      </c>
      <c r="K53" s="41">
        <v>130</v>
      </c>
      <c r="L53" s="44">
        <v>336195.83</v>
      </c>
      <c r="M53" s="41">
        <v>42</v>
      </c>
      <c r="N53" s="64"/>
      <c r="O53" s="64"/>
      <c r="P53" s="64"/>
      <c r="Q53" s="64"/>
    </row>
    <row r="54" spans="1:17" ht="15">
      <c r="A54" s="40" t="s">
        <v>119</v>
      </c>
      <c r="B54" s="44">
        <v>125945281.22</v>
      </c>
      <c r="C54" s="41">
        <v>599</v>
      </c>
      <c r="D54" s="44">
        <v>34955893.96</v>
      </c>
      <c r="E54" s="41">
        <v>553</v>
      </c>
      <c r="F54" s="44">
        <v>1311347.67</v>
      </c>
      <c r="G54" s="41">
        <v>182</v>
      </c>
      <c r="H54" s="44">
        <v>127438480.33</v>
      </c>
      <c r="I54" s="41">
        <v>581</v>
      </c>
      <c r="J54" s="44">
        <v>33717387.98</v>
      </c>
      <c r="K54" s="41">
        <v>537</v>
      </c>
      <c r="L54" s="44">
        <v>1937208</v>
      </c>
      <c r="M54" s="41">
        <v>171</v>
      </c>
      <c r="N54" s="64"/>
      <c r="O54" s="64"/>
      <c r="P54" s="64"/>
      <c r="Q54" s="64"/>
    </row>
    <row r="55" spans="1:17" ht="15">
      <c r="A55" s="40" t="s">
        <v>120</v>
      </c>
      <c r="B55" s="44">
        <v>18766310.97</v>
      </c>
      <c r="C55" s="41">
        <v>106</v>
      </c>
      <c r="D55" s="44">
        <v>4225905.56</v>
      </c>
      <c r="E55" s="41">
        <v>104</v>
      </c>
      <c r="F55" s="44">
        <v>17761.83</v>
      </c>
      <c r="G55" s="41">
        <v>19</v>
      </c>
      <c r="H55" s="44">
        <v>20757440.99</v>
      </c>
      <c r="I55" s="41">
        <v>109</v>
      </c>
      <c r="J55" s="44">
        <v>3697610.38</v>
      </c>
      <c r="K55" s="41">
        <v>107</v>
      </c>
      <c r="L55" s="44">
        <v>16033.33</v>
      </c>
      <c r="M55" s="41">
        <v>16</v>
      </c>
      <c r="N55" s="64"/>
      <c r="O55" s="64"/>
      <c r="P55" s="64"/>
      <c r="Q55" s="64"/>
    </row>
    <row r="56" spans="1:17" ht="15">
      <c r="A56" s="40" t="s">
        <v>121</v>
      </c>
      <c r="B56" s="44">
        <v>8677155.96</v>
      </c>
      <c r="C56" s="41">
        <v>79</v>
      </c>
      <c r="D56" s="44">
        <v>3519582.91</v>
      </c>
      <c r="E56" s="41">
        <v>70</v>
      </c>
      <c r="F56" s="44">
        <v>40236.17</v>
      </c>
      <c r="G56" s="41">
        <v>13</v>
      </c>
      <c r="H56" s="44">
        <v>9221662.28</v>
      </c>
      <c r="I56" s="41">
        <v>81</v>
      </c>
      <c r="J56" s="44">
        <v>3830061.97</v>
      </c>
      <c r="K56" s="41">
        <v>74</v>
      </c>
      <c r="L56" s="44">
        <v>0</v>
      </c>
      <c r="M56" s="41">
        <v>7</v>
      </c>
      <c r="N56" s="64"/>
      <c r="O56" s="64"/>
      <c r="P56" s="64"/>
      <c r="Q56" s="64"/>
    </row>
    <row r="57" spans="1:17" ht="15">
      <c r="A57" s="40" t="s">
        <v>122</v>
      </c>
      <c r="B57" s="44">
        <v>1792732</v>
      </c>
      <c r="C57" s="41">
        <v>28</v>
      </c>
      <c r="D57" s="44">
        <v>312125</v>
      </c>
      <c r="E57" s="41">
        <v>21</v>
      </c>
      <c r="F57" s="41">
        <v>0</v>
      </c>
      <c r="G57" s="41">
        <v>4</v>
      </c>
      <c r="H57" s="44">
        <v>1052042</v>
      </c>
      <c r="I57" s="41">
        <v>19</v>
      </c>
      <c r="J57" s="44">
        <v>161314</v>
      </c>
      <c r="K57" s="41">
        <v>12</v>
      </c>
      <c r="L57" s="41">
        <v>0</v>
      </c>
      <c r="M57" s="41">
        <v>5</v>
      </c>
      <c r="N57" s="64"/>
      <c r="O57" s="64"/>
      <c r="P57" s="64"/>
      <c r="Q57" s="64"/>
    </row>
    <row r="58" spans="1:17" ht="15">
      <c r="A58" s="40" t="s">
        <v>123</v>
      </c>
      <c r="B58" s="44">
        <v>14184095.52</v>
      </c>
      <c r="C58" s="41">
        <v>71</v>
      </c>
      <c r="D58" s="44">
        <v>1868288.65</v>
      </c>
      <c r="E58" s="41">
        <v>63</v>
      </c>
      <c r="F58" s="44">
        <v>122830</v>
      </c>
      <c r="G58" s="41">
        <v>15</v>
      </c>
      <c r="H58" s="44">
        <v>14395805.43</v>
      </c>
      <c r="I58" s="41">
        <v>69</v>
      </c>
      <c r="J58" s="44">
        <v>1685115.69</v>
      </c>
      <c r="K58" s="41">
        <v>62</v>
      </c>
      <c r="L58" s="44">
        <v>56845.17</v>
      </c>
      <c r="M58" s="41">
        <v>18</v>
      </c>
      <c r="N58" s="64"/>
      <c r="O58" s="64"/>
      <c r="P58" s="64"/>
      <c r="Q58" s="64"/>
    </row>
    <row r="59" spans="1:17" ht="15">
      <c r="A59" s="40" t="s">
        <v>124</v>
      </c>
      <c r="B59" s="44">
        <v>949580</v>
      </c>
      <c r="C59" s="41">
        <v>16</v>
      </c>
      <c r="D59" s="44">
        <v>114640</v>
      </c>
      <c r="E59" s="41">
        <v>14</v>
      </c>
      <c r="F59" s="44">
        <v>0</v>
      </c>
      <c r="G59" s="41">
        <v>3</v>
      </c>
      <c r="H59" s="44">
        <v>3457791</v>
      </c>
      <c r="I59" s="41">
        <v>17</v>
      </c>
      <c r="J59" s="44">
        <v>76914</v>
      </c>
      <c r="K59" s="41">
        <v>15</v>
      </c>
      <c r="L59" s="44">
        <v>0</v>
      </c>
      <c r="M59" s="41">
        <v>4</v>
      </c>
      <c r="N59" s="64"/>
      <c r="O59" s="64"/>
      <c r="P59" s="64"/>
      <c r="Q59" s="64"/>
    </row>
    <row r="60" spans="1:17" ht="15">
      <c r="A60" s="40" t="s">
        <v>125</v>
      </c>
      <c r="B60" s="44">
        <v>6721582.63</v>
      </c>
      <c r="C60" s="41">
        <v>69</v>
      </c>
      <c r="D60" s="44">
        <v>2575806.61</v>
      </c>
      <c r="E60" s="41">
        <v>67</v>
      </c>
      <c r="F60" s="44">
        <v>118820.67</v>
      </c>
      <c r="G60" s="41">
        <v>17</v>
      </c>
      <c r="H60" s="44">
        <v>6946387.41</v>
      </c>
      <c r="I60" s="41">
        <v>63</v>
      </c>
      <c r="J60" s="44">
        <v>2240546.54</v>
      </c>
      <c r="K60" s="41">
        <v>62</v>
      </c>
      <c r="L60" s="44">
        <v>175865.67</v>
      </c>
      <c r="M60" s="41">
        <v>16</v>
      </c>
      <c r="N60" s="64"/>
      <c r="O60" s="64"/>
      <c r="P60" s="64"/>
      <c r="Q60" s="64"/>
    </row>
    <row r="61" spans="1:17" ht="15">
      <c r="A61" s="40" t="s">
        <v>126</v>
      </c>
      <c r="B61" s="44">
        <v>1242197.85</v>
      </c>
      <c r="C61" s="41">
        <v>27</v>
      </c>
      <c r="D61" s="44">
        <v>551376.29</v>
      </c>
      <c r="E61" s="41">
        <v>27</v>
      </c>
      <c r="F61" s="41">
        <v>0</v>
      </c>
      <c r="G61" s="41">
        <v>5</v>
      </c>
      <c r="H61" s="44">
        <v>1243291.55</v>
      </c>
      <c r="I61" s="41">
        <v>26</v>
      </c>
      <c r="J61" s="44">
        <v>547242.55</v>
      </c>
      <c r="K61" s="41">
        <v>26</v>
      </c>
      <c r="L61" s="41">
        <v>0</v>
      </c>
      <c r="M61" s="41">
        <v>6</v>
      </c>
      <c r="N61" s="64"/>
      <c r="O61" s="64"/>
      <c r="P61" s="64"/>
      <c r="Q61" s="64"/>
    </row>
    <row r="62" spans="1:17" ht="15">
      <c r="A62" s="40" t="s">
        <v>127</v>
      </c>
      <c r="B62" s="44">
        <v>5999628.93</v>
      </c>
      <c r="C62" s="41">
        <v>47</v>
      </c>
      <c r="D62" s="44">
        <v>2145452.7</v>
      </c>
      <c r="E62" s="41">
        <v>45</v>
      </c>
      <c r="F62" s="41">
        <v>0</v>
      </c>
      <c r="G62" s="41">
        <v>8</v>
      </c>
      <c r="H62" s="44">
        <v>20231657.56</v>
      </c>
      <c r="I62" s="41">
        <v>49</v>
      </c>
      <c r="J62" s="44">
        <v>1929462.16</v>
      </c>
      <c r="K62" s="41">
        <v>44</v>
      </c>
      <c r="L62" s="41">
        <v>0</v>
      </c>
      <c r="M62" s="41">
        <v>7</v>
      </c>
      <c r="N62" s="64"/>
      <c r="O62" s="64"/>
      <c r="P62" s="64"/>
      <c r="Q62" s="64"/>
    </row>
    <row r="63" spans="1:17" ht="15">
      <c r="A63" s="40" t="s">
        <v>128</v>
      </c>
      <c r="B63" s="44">
        <v>401384</v>
      </c>
      <c r="C63" s="41">
        <v>16</v>
      </c>
      <c r="D63" s="44">
        <v>341219</v>
      </c>
      <c r="E63" s="41">
        <v>14</v>
      </c>
      <c r="F63" s="41">
        <v>0</v>
      </c>
      <c r="G63" s="41">
        <v>2</v>
      </c>
      <c r="H63" s="44">
        <v>369500.5</v>
      </c>
      <c r="I63" s="41">
        <v>13</v>
      </c>
      <c r="J63" s="44">
        <v>298499.5</v>
      </c>
      <c r="K63" s="41">
        <v>13</v>
      </c>
      <c r="L63" s="41">
        <v>0</v>
      </c>
      <c r="M63" s="41">
        <v>2</v>
      </c>
      <c r="N63" s="64"/>
      <c r="O63" s="64"/>
      <c r="P63" s="64"/>
      <c r="Q63" s="64"/>
    </row>
    <row r="64" spans="1:17" ht="15">
      <c r="A64" s="40" t="s">
        <v>129</v>
      </c>
      <c r="B64" s="44">
        <v>495757.97</v>
      </c>
      <c r="C64" s="41">
        <v>25</v>
      </c>
      <c r="D64" s="44">
        <v>205657.97</v>
      </c>
      <c r="E64" s="41">
        <v>25</v>
      </c>
      <c r="F64" s="44">
        <v>15319.67</v>
      </c>
      <c r="G64" s="41">
        <v>14</v>
      </c>
      <c r="H64" s="44">
        <v>586454.75</v>
      </c>
      <c r="I64" s="41">
        <v>28</v>
      </c>
      <c r="J64" s="44">
        <v>266678</v>
      </c>
      <c r="K64" s="41">
        <v>28</v>
      </c>
      <c r="L64" s="44">
        <v>12483.33</v>
      </c>
      <c r="M64" s="41">
        <v>12</v>
      </c>
      <c r="N64" s="64"/>
      <c r="O64" s="64"/>
      <c r="P64" s="64"/>
      <c r="Q64" s="64"/>
    </row>
    <row r="65" spans="1:17" ht="15">
      <c r="A65" s="40" t="s">
        <v>130</v>
      </c>
      <c r="B65" s="44">
        <v>1890273.45</v>
      </c>
      <c r="C65" s="41">
        <v>35</v>
      </c>
      <c r="D65" s="44">
        <v>643809</v>
      </c>
      <c r="E65" s="41">
        <v>34</v>
      </c>
      <c r="F65" s="44">
        <v>0</v>
      </c>
      <c r="G65" s="41">
        <v>1</v>
      </c>
      <c r="H65" s="44">
        <v>2105668.33</v>
      </c>
      <c r="I65" s="41">
        <v>33</v>
      </c>
      <c r="J65" s="44">
        <v>623702.71</v>
      </c>
      <c r="K65" s="41">
        <v>33</v>
      </c>
      <c r="L65" s="44">
        <v>0</v>
      </c>
      <c r="M65" s="41">
        <v>2</v>
      </c>
      <c r="N65" s="64"/>
      <c r="O65" s="64"/>
      <c r="P65" s="64"/>
      <c r="Q65" s="64"/>
    </row>
    <row r="66" spans="1:17" ht="15">
      <c r="A66" s="40" t="s">
        <v>131</v>
      </c>
      <c r="B66" s="44">
        <v>329433.57</v>
      </c>
      <c r="C66" s="41">
        <v>19</v>
      </c>
      <c r="D66" s="44">
        <v>130125.26</v>
      </c>
      <c r="E66" s="41">
        <v>18</v>
      </c>
      <c r="F66" s="41">
        <v>0</v>
      </c>
      <c r="G66" s="41">
        <v>3</v>
      </c>
      <c r="H66" s="44">
        <v>254370.67</v>
      </c>
      <c r="I66" s="41">
        <v>18</v>
      </c>
      <c r="J66" s="44">
        <v>118381.87</v>
      </c>
      <c r="K66" s="41">
        <v>17</v>
      </c>
      <c r="L66" s="41">
        <v>0</v>
      </c>
      <c r="M66" s="41">
        <v>3</v>
      </c>
      <c r="N66" s="64"/>
      <c r="O66" s="64"/>
      <c r="P66" s="64"/>
      <c r="Q66" s="64"/>
    </row>
    <row r="67" spans="1:17" ht="15">
      <c r="A67" s="40" t="s">
        <v>132</v>
      </c>
      <c r="B67" s="44">
        <v>3624460.39</v>
      </c>
      <c r="C67" s="41">
        <v>30</v>
      </c>
      <c r="D67" s="44">
        <v>1999248</v>
      </c>
      <c r="E67" s="41">
        <v>30</v>
      </c>
      <c r="F67" s="41">
        <v>0</v>
      </c>
      <c r="G67" s="41">
        <v>5</v>
      </c>
      <c r="H67" s="44">
        <v>3061425.17</v>
      </c>
      <c r="I67" s="41">
        <v>31</v>
      </c>
      <c r="J67" s="44">
        <v>1610945.16</v>
      </c>
      <c r="K67" s="41">
        <v>31</v>
      </c>
      <c r="L67" s="41">
        <v>0</v>
      </c>
      <c r="M67" s="41">
        <v>3</v>
      </c>
      <c r="N67" s="64"/>
      <c r="O67" s="64"/>
      <c r="P67" s="64"/>
      <c r="Q67" s="64"/>
    </row>
    <row r="68" spans="1:17" ht="15">
      <c r="A68" s="40" t="s">
        <v>133</v>
      </c>
      <c r="B68" s="44">
        <v>1039850.37</v>
      </c>
      <c r="C68" s="41">
        <v>29</v>
      </c>
      <c r="D68" s="44">
        <v>514510.37</v>
      </c>
      <c r="E68" s="41">
        <v>26</v>
      </c>
      <c r="F68" s="41">
        <v>0</v>
      </c>
      <c r="G68" s="41">
        <v>4</v>
      </c>
      <c r="H68" s="44">
        <v>766286.6</v>
      </c>
      <c r="I68" s="41">
        <v>27</v>
      </c>
      <c r="J68" s="44">
        <v>458510.6</v>
      </c>
      <c r="K68" s="41">
        <v>27</v>
      </c>
      <c r="L68" s="41">
        <v>0</v>
      </c>
      <c r="M68" s="41">
        <v>1</v>
      </c>
      <c r="N68" s="64"/>
      <c r="O68" s="64"/>
      <c r="P68" s="64"/>
      <c r="Q68" s="64"/>
    </row>
    <row r="69" spans="1:17" ht="15">
      <c r="A69" s="40" t="s">
        <v>134</v>
      </c>
      <c r="B69" s="44">
        <v>778493.7</v>
      </c>
      <c r="C69" s="41">
        <v>28</v>
      </c>
      <c r="D69" s="44">
        <v>274374.24</v>
      </c>
      <c r="E69" s="41">
        <v>27</v>
      </c>
      <c r="F69" s="41">
        <v>0</v>
      </c>
      <c r="G69" s="41">
        <v>6</v>
      </c>
      <c r="H69" s="44">
        <v>998909.51</v>
      </c>
      <c r="I69" s="41">
        <v>37</v>
      </c>
      <c r="J69" s="44">
        <v>439114.63</v>
      </c>
      <c r="K69" s="41">
        <v>36</v>
      </c>
      <c r="L69" s="41">
        <v>0</v>
      </c>
      <c r="M69" s="41">
        <v>5</v>
      </c>
      <c r="N69" s="64"/>
      <c r="O69" s="64"/>
      <c r="P69" s="64"/>
      <c r="Q69" s="64"/>
    </row>
    <row r="70" spans="1:17" ht="15">
      <c r="A70" s="40" t="s">
        <v>135</v>
      </c>
      <c r="B70" s="44">
        <v>341279.04</v>
      </c>
      <c r="C70" s="41">
        <v>11</v>
      </c>
      <c r="D70" s="44">
        <v>0</v>
      </c>
      <c r="E70" s="41">
        <v>9</v>
      </c>
      <c r="F70" s="41">
        <v>0</v>
      </c>
      <c r="G70" s="41">
        <v>4</v>
      </c>
      <c r="H70" s="44">
        <v>197036</v>
      </c>
      <c r="I70" s="41">
        <v>10</v>
      </c>
      <c r="J70" s="44">
        <v>0</v>
      </c>
      <c r="K70" s="41">
        <v>9</v>
      </c>
      <c r="L70" s="41">
        <v>0</v>
      </c>
      <c r="M70" s="41">
        <v>1</v>
      </c>
      <c r="N70" s="64"/>
      <c r="O70" s="64"/>
      <c r="P70" s="64"/>
      <c r="Q70" s="64"/>
    </row>
    <row r="71" spans="1:17" ht="15">
      <c r="A71" s="40" t="s">
        <v>136</v>
      </c>
      <c r="B71" s="44">
        <v>506255.61</v>
      </c>
      <c r="C71" s="41">
        <v>13</v>
      </c>
      <c r="D71" s="44">
        <v>260681.56</v>
      </c>
      <c r="E71" s="41">
        <v>13</v>
      </c>
      <c r="F71" s="44">
        <v>0</v>
      </c>
      <c r="G71" s="41">
        <v>1</v>
      </c>
      <c r="H71" s="44">
        <v>569231</v>
      </c>
      <c r="I71" s="41">
        <v>14</v>
      </c>
      <c r="J71" s="44">
        <v>245155</v>
      </c>
      <c r="K71" s="41">
        <v>13</v>
      </c>
      <c r="L71" s="44">
        <v>0</v>
      </c>
      <c r="M71" s="41">
        <v>1</v>
      </c>
      <c r="N71" s="64"/>
      <c r="O71" s="64"/>
      <c r="P71" s="64"/>
      <c r="Q71" s="64"/>
    </row>
    <row r="72" spans="1:17" ht="15">
      <c r="A72" s="40" t="s">
        <v>137</v>
      </c>
      <c r="B72" s="44">
        <v>24522158</v>
      </c>
      <c r="C72" s="41">
        <v>132</v>
      </c>
      <c r="D72" s="44">
        <v>4815124.71</v>
      </c>
      <c r="E72" s="41">
        <v>129</v>
      </c>
      <c r="F72" s="44">
        <v>69883.33</v>
      </c>
      <c r="G72" s="41">
        <v>21</v>
      </c>
      <c r="H72" s="44">
        <v>27488782.43</v>
      </c>
      <c r="I72" s="41">
        <v>128</v>
      </c>
      <c r="J72" s="44">
        <v>7813533.21</v>
      </c>
      <c r="K72" s="41">
        <v>124</v>
      </c>
      <c r="L72" s="44">
        <v>186016.67</v>
      </c>
      <c r="M72" s="41">
        <v>20</v>
      </c>
      <c r="N72" s="64"/>
      <c r="O72" s="64"/>
      <c r="P72" s="64"/>
      <c r="Q72" s="64"/>
    </row>
    <row r="73" spans="1:17" ht="15">
      <c r="A73" s="40" t="s">
        <v>138</v>
      </c>
      <c r="B73" s="44">
        <v>62332007.26</v>
      </c>
      <c r="C73" s="41">
        <v>386</v>
      </c>
      <c r="D73" s="44">
        <v>19707195.01</v>
      </c>
      <c r="E73" s="41">
        <v>360</v>
      </c>
      <c r="F73" s="44">
        <v>689265.5</v>
      </c>
      <c r="G73" s="41">
        <v>153</v>
      </c>
      <c r="H73" s="44">
        <v>62363005.43</v>
      </c>
      <c r="I73" s="41">
        <v>397</v>
      </c>
      <c r="J73" s="44">
        <v>18639670.26</v>
      </c>
      <c r="K73" s="41">
        <v>370</v>
      </c>
      <c r="L73" s="44">
        <v>580268.67</v>
      </c>
      <c r="M73" s="41">
        <v>143</v>
      </c>
      <c r="N73" s="64"/>
      <c r="O73" s="64"/>
      <c r="P73" s="64"/>
      <c r="Q73" s="64"/>
    </row>
    <row r="74" spans="1:17" ht="15">
      <c r="A74" s="40" t="s">
        <v>139</v>
      </c>
      <c r="B74" s="44">
        <v>2618936.3</v>
      </c>
      <c r="C74" s="41">
        <v>51</v>
      </c>
      <c r="D74" s="44">
        <v>808155.79</v>
      </c>
      <c r="E74" s="41">
        <v>48</v>
      </c>
      <c r="F74" s="44">
        <v>53097.67</v>
      </c>
      <c r="G74" s="41">
        <v>10</v>
      </c>
      <c r="H74" s="44">
        <v>2706739.91</v>
      </c>
      <c r="I74" s="41">
        <v>53</v>
      </c>
      <c r="J74" s="44">
        <v>681075.17</v>
      </c>
      <c r="K74" s="41">
        <v>50</v>
      </c>
      <c r="L74" s="44">
        <v>0</v>
      </c>
      <c r="M74" s="41">
        <v>9</v>
      </c>
      <c r="N74" s="64"/>
      <c r="O74" s="64"/>
      <c r="P74" s="64"/>
      <c r="Q74" s="64"/>
    </row>
    <row r="75" spans="1:17" ht="15">
      <c r="A75" s="40" t="s">
        <v>140</v>
      </c>
      <c r="B75" s="44">
        <v>5032461.79</v>
      </c>
      <c r="C75" s="41">
        <v>56</v>
      </c>
      <c r="D75" s="44">
        <v>1533509.72</v>
      </c>
      <c r="E75" s="41">
        <v>52</v>
      </c>
      <c r="F75" s="44">
        <v>0</v>
      </c>
      <c r="G75" s="41">
        <v>4</v>
      </c>
      <c r="H75" s="44">
        <v>5595077.46</v>
      </c>
      <c r="I75" s="41">
        <v>50</v>
      </c>
      <c r="J75" s="44">
        <v>1682472.46</v>
      </c>
      <c r="K75" s="41">
        <v>48</v>
      </c>
      <c r="L75" s="44">
        <v>0</v>
      </c>
      <c r="M75" s="41">
        <v>4</v>
      </c>
      <c r="N75" s="64"/>
      <c r="O75" s="64"/>
      <c r="P75" s="64"/>
      <c r="Q75" s="64"/>
    </row>
    <row r="76" spans="1:17" ht="15">
      <c r="A76" s="40" t="s">
        <v>141</v>
      </c>
      <c r="B76" s="44">
        <v>14816879.46</v>
      </c>
      <c r="C76" s="41">
        <v>111</v>
      </c>
      <c r="D76" s="44">
        <v>3922517.51</v>
      </c>
      <c r="E76" s="41">
        <v>102</v>
      </c>
      <c r="F76" s="44">
        <v>11827</v>
      </c>
      <c r="G76" s="41">
        <v>15</v>
      </c>
      <c r="H76" s="44">
        <v>23466164.54</v>
      </c>
      <c r="I76" s="41">
        <v>110</v>
      </c>
      <c r="J76" s="44">
        <v>3579158.7</v>
      </c>
      <c r="K76" s="41">
        <v>105</v>
      </c>
      <c r="L76" s="44">
        <v>15000</v>
      </c>
      <c r="M76" s="41">
        <v>16</v>
      </c>
      <c r="N76" s="64"/>
      <c r="O76" s="64"/>
      <c r="P76" s="64"/>
      <c r="Q76" s="64"/>
    </row>
    <row r="77" spans="1:17" ht="15">
      <c r="A77" s="64" t="s">
        <v>142</v>
      </c>
      <c r="B77" s="65">
        <v>595246</v>
      </c>
      <c r="C77" s="64">
        <v>26</v>
      </c>
      <c r="D77" s="65">
        <v>231666</v>
      </c>
      <c r="E77" s="64">
        <v>23</v>
      </c>
      <c r="F77" s="65">
        <v>0</v>
      </c>
      <c r="G77" s="64">
        <v>1</v>
      </c>
      <c r="H77" s="65">
        <v>540316.8</v>
      </c>
      <c r="I77" s="64">
        <v>21</v>
      </c>
      <c r="J77" s="65">
        <v>211333.8</v>
      </c>
      <c r="K77" s="64">
        <v>20</v>
      </c>
      <c r="L77" s="65">
        <v>0</v>
      </c>
      <c r="M77" s="64">
        <v>2</v>
      </c>
      <c r="N77" s="64"/>
      <c r="O77" s="64"/>
      <c r="P77" s="64"/>
      <c r="Q77" s="64"/>
    </row>
    <row r="78" spans="1:17" ht="15">
      <c r="A78" s="64" t="s">
        <v>143</v>
      </c>
      <c r="B78" s="65">
        <v>3956974.79</v>
      </c>
      <c r="C78" s="64">
        <v>59</v>
      </c>
      <c r="D78" s="65">
        <v>883516.81</v>
      </c>
      <c r="E78" s="64">
        <v>53</v>
      </c>
      <c r="F78" s="65">
        <v>18932.17</v>
      </c>
      <c r="G78" s="64">
        <v>12</v>
      </c>
      <c r="H78" s="65">
        <v>5119591.87</v>
      </c>
      <c r="I78" s="64">
        <v>60</v>
      </c>
      <c r="J78" s="65">
        <v>901525.13</v>
      </c>
      <c r="K78" s="64">
        <v>57</v>
      </c>
      <c r="L78" s="65">
        <v>0</v>
      </c>
      <c r="M78" s="64">
        <v>6</v>
      </c>
      <c r="N78" s="64"/>
      <c r="O78" s="64"/>
      <c r="P78" s="64"/>
      <c r="Q78" s="64"/>
    </row>
    <row r="79" spans="1:17" ht="15">
      <c r="A79" s="64" t="s">
        <v>144</v>
      </c>
      <c r="B79" s="65">
        <v>7233812.39</v>
      </c>
      <c r="C79" s="64">
        <v>36</v>
      </c>
      <c r="D79" s="65">
        <v>938527.34</v>
      </c>
      <c r="E79" s="64">
        <v>30</v>
      </c>
      <c r="F79" s="65">
        <v>0</v>
      </c>
      <c r="G79" s="64">
        <v>9</v>
      </c>
      <c r="H79" s="65">
        <v>6186403.19</v>
      </c>
      <c r="I79" s="64">
        <v>39</v>
      </c>
      <c r="J79" s="65">
        <v>863970.92</v>
      </c>
      <c r="K79" s="64">
        <v>36</v>
      </c>
      <c r="L79" s="65">
        <v>39065</v>
      </c>
      <c r="M79" s="64">
        <v>12</v>
      </c>
      <c r="N79" s="64"/>
      <c r="O79" s="64"/>
      <c r="P79" s="64"/>
      <c r="Q79" s="64"/>
    </row>
    <row r="80" spans="1:17" ht="15">
      <c r="A80" s="64" t="s">
        <v>145</v>
      </c>
      <c r="B80" s="65">
        <v>174913.08</v>
      </c>
      <c r="C80" s="64">
        <v>12</v>
      </c>
      <c r="D80" s="65">
        <v>103792.08</v>
      </c>
      <c r="E80" s="64">
        <v>12</v>
      </c>
      <c r="F80" s="65">
        <v>0</v>
      </c>
      <c r="G80" s="64">
        <v>1</v>
      </c>
      <c r="H80" s="65">
        <v>178842.36</v>
      </c>
      <c r="I80" s="64">
        <v>14</v>
      </c>
      <c r="J80" s="65">
        <v>124041.36</v>
      </c>
      <c r="K80" s="64">
        <v>14</v>
      </c>
      <c r="L80" s="65">
        <v>0</v>
      </c>
      <c r="M80" s="64">
        <v>1</v>
      </c>
      <c r="N80" s="64"/>
      <c r="O80" s="64"/>
      <c r="P80" s="64"/>
      <c r="Q80" s="64"/>
    </row>
    <row r="81" spans="1:17" ht="15">
      <c r="A81" s="64" t="s">
        <v>146</v>
      </c>
      <c r="B81" s="65">
        <v>3597052.59</v>
      </c>
      <c r="C81" s="64">
        <v>46</v>
      </c>
      <c r="D81" s="65">
        <v>1001803.13</v>
      </c>
      <c r="E81" s="64">
        <v>42</v>
      </c>
      <c r="F81" s="65">
        <v>0</v>
      </c>
      <c r="G81" s="64">
        <v>3</v>
      </c>
      <c r="H81" s="65">
        <v>2791095.75</v>
      </c>
      <c r="I81" s="64">
        <v>43</v>
      </c>
      <c r="J81" s="65">
        <v>795393.84</v>
      </c>
      <c r="K81" s="64">
        <v>42</v>
      </c>
      <c r="L81" s="65">
        <v>0</v>
      </c>
      <c r="M81" s="64">
        <v>1</v>
      </c>
      <c r="N81" s="64"/>
      <c r="O81" s="64"/>
      <c r="P81" s="64"/>
      <c r="Q81" s="64"/>
    </row>
    <row r="82" spans="1:17" ht="15">
      <c r="A82" s="64" t="s">
        <v>147</v>
      </c>
      <c r="B82" s="65">
        <v>4777974.96</v>
      </c>
      <c r="C82" s="64">
        <v>16</v>
      </c>
      <c r="D82" s="65">
        <v>1411028.96</v>
      </c>
      <c r="E82" s="64">
        <v>16</v>
      </c>
      <c r="F82" s="65">
        <v>278295.17</v>
      </c>
      <c r="G82" s="64">
        <v>11</v>
      </c>
      <c r="H82" s="65">
        <v>4973130.88</v>
      </c>
      <c r="I82" s="64">
        <v>14</v>
      </c>
      <c r="J82" s="65">
        <v>1325551.88</v>
      </c>
      <c r="K82" s="64">
        <v>13</v>
      </c>
      <c r="L82" s="65">
        <v>345950</v>
      </c>
      <c r="M82" s="64">
        <v>12</v>
      </c>
      <c r="N82" s="64"/>
      <c r="O82" s="64"/>
      <c r="P82" s="64"/>
      <c r="Q82" s="64"/>
    </row>
    <row r="83" spans="1:17" ht="15">
      <c r="A83" s="64" t="s">
        <v>148</v>
      </c>
      <c r="B83" s="65">
        <v>3694687.09</v>
      </c>
      <c r="C83" s="64">
        <v>61</v>
      </c>
      <c r="D83" s="65">
        <v>1624850.66</v>
      </c>
      <c r="E83" s="64">
        <v>59</v>
      </c>
      <c r="F83" s="65">
        <v>29122.83</v>
      </c>
      <c r="G83" s="64">
        <v>14</v>
      </c>
      <c r="H83" s="65">
        <v>3840610.84</v>
      </c>
      <c r="I83" s="64">
        <v>59</v>
      </c>
      <c r="J83" s="65">
        <v>1463745.18</v>
      </c>
      <c r="K83" s="64">
        <v>57</v>
      </c>
      <c r="L83" s="65">
        <v>18466.67</v>
      </c>
      <c r="M83" s="64">
        <v>15</v>
      </c>
      <c r="N83" s="64"/>
      <c r="O83" s="64"/>
      <c r="P83" s="64"/>
      <c r="Q83" s="64"/>
    </row>
    <row r="84" spans="1:17" ht="15">
      <c r="A84" s="64" t="s">
        <v>149</v>
      </c>
      <c r="B84" s="65">
        <v>30246859.27</v>
      </c>
      <c r="C84" s="64">
        <v>91</v>
      </c>
      <c r="D84" s="65">
        <v>9523656.02</v>
      </c>
      <c r="E84" s="64">
        <v>87</v>
      </c>
      <c r="F84" s="65">
        <v>423266.67</v>
      </c>
      <c r="G84" s="64">
        <v>22</v>
      </c>
      <c r="H84" s="65">
        <v>30534362.48</v>
      </c>
      <c r="I84" s="64">
        <v>99</v>
      </c>
      <c r="J84" s="65">
        <v>8972901.07</v>
      </c>
      <c r="K84" s="64">
        <v>95</v>
      </c>
      <c r="L84" s="65">
        <v>426000</v>
      </c>
      <c r="M84" s="64">
        <v>19</v>
      </c>
      <c r="N84" s="64"/>
      <c r="O84" s="64"/>
      <c r="P84" s="64"/>
      <c r="Q84" s="64"/>
    </row>
    <row r="85" spans="1:17" ht="15">
      <c r="A85" s="64" t="s">
        <v>150</v>
      </c>
      <c r="B85" s="65">
        <v>6788138.26</v>
      </c>
      <c r="C85" s="64">
        <v>93</v>
      </c>
      <c r="D85" s="65">
        <v>4622241.26</v>
      </c>
      <c r="E85" s="64">
        <v>86</v>
      </c>
      <c r="F85" s="65">
        <v>578050</v>
      </c>
      <c r="G85" s="64">
        <v>14</v>
      </c>
      <c r="H85" s="65">
        <v>6369257</v>
      </c>
      <c r="I85" s="64">
        <v>91</v>
      </c>
      <c r="J85" s="65">
        <v>3737714</v>
      </c>
      <c r="K85" s="64">
        <v>85</v>
      </c>
      <c r="L85" s="65">
        <v>384616.67</v>
      </c>
      <c r="M85" s="64">
        <v>14</v>
      </c>
      <c r="N85" s="64"/>
      <c r="O85" s="64"/>
      <c r="P85" s="64"/>
      <c r="Q85" s="64"/>
    </row>
    <row r="86" spans="1:17" ht="15">
      <c r="A86" s="64" t="s">
        <v>151</v>
      </c>
      <c r="B86" s="65">
        <v>811615</v>
      </c>
      <c r="C86" s="64">
        <v>19</v>
      </c>
      <c r="D86" s="65">
        <v>152941</v>
      </c>
      <c r="E86" s="64">
        <v>17</v>
      </c>
      <c r="F86" s="64">
        <v>0</v>
      </c>
      <c r="G86" s="64">
        <v>1</v>
      </c>
      <c r="H86" s="65">
        <v>582469.09</v>
      </c>
      <c r="I86" s="64">
        <v>14</v>
      </c>
      <c r="J86" s="65">
        <v>81574</v>
      </c>
      <c r="K86" s="64">
        <v>13</v>
      </c>
      <c r="L86" s="64">
        <v>0</v>
      </c>
      <c r="M86" s="64">
        <v>1</v>
      </c>
      <c r="N86" s="64"/>
      <c r="O86" s="64"/>
      <c r="P86" s="64"/>
      <c r="Q86" s="64"/>
    </row>
    <row r="87" spans="1:17" ht="15">
      <c r="A87" s="64" t="s">
        <v>152</v>
      </c>
      <c r="B87" s="65">
        <v>706602.12</v>
      </c>
      <c r="C87" s="64">
        <v>23</v>
      </c>
      <c r="D87" s="65">
        <v>293244.2</v>
      </c>
      <c r="E87" s="64">
        <v>21</v>
      </c>
      <c r="F87" s="64">
        <v>0</v>
      </c>
      <c r="G87" s="64">
        <v>5</v>
      </c>
      <c r="H87" s="65">
        <v>594533.33</v>
      </c>
      <c r="I87" s="64">
        <v>21</v>
      </c>
      <c r="J87" s="65">
        <v>196744.76</v>
      </c>
      <c r="K87" s="64">
        <v>19</v>
      </c>
      <c r="L87" s="64">
        <v>0</v>
      </c>
      <c r="M87" s="64">
        <v>1</v>
      </c>
      <c r="N87" s="64"/>
      <c r="O87" s="64"/>
      <c r="P87" s="64"/>
      <c r="Q87" s="64"/>
    </row>
    <row r="88" spans="1:17" ht="15">
      <c r="A88" s="64" t="s">
        <v>153</v>
      </c>
      <c r="B88" s="65">
        <v>9269732.16</v>
      </c>
      <c r="C88" s="64">
        <v>77</v>
      </c>
      <c r="D88" s="65">
        <v>3044471.02</v>
      </c>
      <c r="E88" s="64">
        <v>69</v>
      </c>
      <c r="F88" s="65">
        <v>144563.67</v>
      </c>
      <c r="G88" s="64">
        <v>14</v>
      </c>
      <c r="H88" s="65">
        <v>9197364.04</v>
      </c>
      <c r="I88" s="64">
        <v>77</v>
      </c>
      <c r="J88" s="65">
        <v>3100586.94</v>
      </c>
      <c r="K88" s="64">
        <v>74</v>
      </c>
      <c r="L88" s="65">
        <v>190891.5</v>
      </c>
      <c r="M88" s="64">
        <v>16</v>
      </c>
      <c r="N88" s="64"/>
      <c r="O88" s="64"/>
      <c r="P88" s="64"/>
      <c r="Q88" s="64"/>
    </row>
    <row r="89" spans="1:17" ht="15">
      <c r="A89" s="64" t="s">
        <v>154</v>
      </c>
      <c r="B89" s="65">
        <v>70272.55</v>
      </c>
      <c r="C89" s="64">
        <v>15</v>
      </c>
      <c r="D89" s="65">
        <v>43370.55</v>
      </c>
      <c r="E89" s="64">
        <v>13</v>
      </c>
      <c r="F89" s="64">
        <v>0</v>
      </c>
      <c r="G89" s="64">
        <v>5</v>
      </c>
      <c r="H89" s="65">
        <v>81346.68</v>
      </c>
      <c r="I89" s="64">
        <v>16</v>
      </c>
      <c r="J89" s="65">
        <v>75789.68</v>
      </c>
      <c r="K89" s="64">
        <v>15</v>
      </c>
      <c r="L89" s="64">
        <v>0</v>
      </c>
      <c r="M89" s="64">
        <v>4</v>
      </c>
      <c r="N89" s="64"/>
      <c r="O89" s="64"/>
      <c r="P89" s="64"/>
      <c r="Q89" s="64"/>
    </row>
    <row r="90" spans="1:17" ht="15">
      <c r="A90" s="64" t="s">
        <v>155</v>
      </c>
      <c r="B90" s="65">
        <v>18413718.41</v>
      </c>
      <c r="C90" s="64">
        <v>132</v>
      </c>
      <c r="D90" s="65">
        <v>8996518.86</v>
      </c>
      <c r="E90" s="64">
        <v>128</v>
      </c>
      <c r="F90" s="65">
        <v>375921.33</v>
      </c>
      <c r="G90" s="64">
        <v>27</v>
      </c>
      <c r="H90" s="65">
        <v>19148872.38</v>
      </c>
      <c r="I90" s="64">
        <v>137</v>
      </c>
      <c r="J90" s="65">
        <v>8618285.46</v>
      </c>
      <c r="K90" s="64">
        <v>133</v>
      </c>
      <c r="L90" s="65">
        <v>285133.33</v>
      </c>
      <c r="M90" s="64">
        <v>24</v>
      </c>
      <c r="N90" s="64"/>
      <c r="O90" s="64"/>
      <c r="P90" s="64"/>
      <c r="Q90" s="64"/>
    </row>
    <row r="91" spans="1:17" ht="15">
      <c r="A91" s="64" t="s">
        <v>156</v>
      </c>
      <c r="B91" s="65">
        <v>705542.16</v>
      </c>
      <c r="C91" s="64">
        <v>17</v>
      </c>
      <c r="D91" s="65">
        <v>154977.6</v>
      </c>
      <c r="E91" s="64">
        <v>17</v>
      </c>
      <c r="F91" s="64">
        <v>0</v>
      </c>
      <c r="G91" s="64">
        <v>1</v>
      </c>
      <c r="H91" s="65">
        <v>721474</v>
      </c>
      <c r="I91" s="64">
        <v>18</v>
      </c>
      <c r="J91" s="65">
        <v>181730</v>
      </c>
      <c r="K91" s="64">
        <v>17</v>
      </c>
      <c r="L91" s="64">
        <v>0</v>
      </c>
      <c r="M91" s="64">
        <v>1</v>
      </c>
      <c r="N91" s="64"/>
      <c r="O91" s="64"/>
      <c r="P91" s="64"/>
      <c r="Q91" s="64"/>
    </row>
    <row r="92" spans="1:17" ht="15">
      <c r="A92" s="64" t="s">
        <v>157</v>
      </c>
      <c r="B92" s="65">
        <v>34902597.01</v>
      </c>
      <c r="C92" s="64">
        <v>200</v>
      </c>
      <c r="D92" s="65">
        <v>9238515.39</v>
      </c>
      <c r="E92" s="64">
        <v>183</v>
      </c>
      <c r="F92" s="65">
        <v>160994</v>
      </c>
      <c r="G92" s="64">
        <v>53</v>
      </c>
      <c r="H92" s="65">
        <v>38378741.43</v>
      </c>
      <c r="I92" s="64">
        <v>204</v>
      </c>
      <c r="J92" s="65">
        <v>8617555.55</v>
      </c>
      <c r="K92" s="64">
        <v>192</v>
      </c>
      <c r="L92" s="65">
        <v>230953.5</v>
      </c>
      <c r="M92" s="64">
        <v>48</v>
      </c>
      <c r="N92" s="64"/>
      <c r="O92" s="64"/>
      <c r="P92" s="64"/>
      <c r="Q92" s="64"/>
    </row>
    <row r="93" spans="1:17" ht="15">
      <c r="A93" s="64" t="s">
        <v>158</v>
      </c>
      <c r="B93" s="65">
        <v>102756009.12</v>
      </c>
      <c r="C93" s="64">
        <v>515</v>
      </c>
      <c r="D93" s="65">
        <v>27950560.59</v>
      </c>
      <c r="E93" s="64">
        <v>483</v>
      </c>
      <c r="F93" s="65">
        <v>1000408.83</v>
      </c>
      <c r="G93" s="64">
        <v>109</v>
      </c>
      <c r="H93" s="65">
        <v>97439923.73</v>
      </c>
      <c r="I93" s="64">
        <v>511</v>
      </c>
      <c r="J93" s="65">
        <v>26124192.54</v>
      </c>
      <c r="K93" s="64">
        <v>494</v>
      </c>
      <c r="L93" s="65">
        <v>1003983.33</v>
      </c>
      <c r="M93" s="64">
        <v>109</v>
      </c>
      <c r="N93" s="64"/>
      <c r="O93" s="64"/>
      <c r="P93" s="64"/>
      <c r="Q93" s="64"/>
    </row>
    <row r="94" spans="1:17" ht="15">
      <c r="A94" s="64" t="s">
        <v>159</v>
      </c>
      <c r="B94" s="65">
        <v>535686.83</v>
      </c>
      <c r="C94" s="64">
        <v>21</v>
      </c>
      <c r="D94" s="65">
        <v>273636.5</v>
      </c>
      <c r="E94" s="64">
        <v>20</v>
      </c>
      <c r="F94" s="65">
        <v>0</v>
      </c>
      <c r="G94" s="64">
        <v>7</v>
      </c>
      <c r="H94" s="65">
        <v>599029</v>
      </c>
      <c r="I94" s="64">
        <v>22</v>
      </c>
      <c r="J94" s="65">
        <v>320612</v>
      </c>
      <c r="K94" s="64">
        <v>21</v>
      </c>
      <c r="L94" s="65">
        <v>0</v>
      </c>
      <c r="M94" s="64">
        <v>8</v>
      </c>
      <c r="N94" s="64"/>
      <c r="O94" s="64"/>
      <c r="P94" s="64"/>
      <c r="Q94" s="64"/>
    </row>
    <row r="95" spans="1:17" ht="15">
      <c r="A95" s="64" t="s">
        <v>160</v>
      </c>
      <c r="B95" s="65">
        <v>2870540</v>
      </c>
      <c r="C95" s="64">
        <v>19</v>
      </c>
      <c r="D95" s="65">
        <v>732608</v>
      </c>
      <c r="E95" s="64">
        <v>19</v>
      </c>
      <c r="F95" s="64">
        <v>0</v>
      </c>
      <c r="G95" s="64">
        <v>0</v>
      </c>
      <c r="H95" s="65">
        <v>3429257.41</v>
      </c>
      <c r="I95" s="64">
        <v>22</v>
      </c>
      <c r="J95" s="65">
        <v>614581.48</v>
      </c>
      <c r="K95" s="64">
        <v>21</v>
      </c>
      <c r="L95" s="64">
        <v>0</v>
      </c>
      <c r="M95" s="64">
        <v>4</v>
      </c>
      <c r="N95" s="64"/>
      <c r="O95" s="64"/>
      <c r="P95" s="64"/>
      <c r="Q95" s="64"/>
    </row>
    <row r="96" spans="1:17" ht="15">
      <c r="A96" s="64" t="s">
        <v>161</v>
      </c>
      <c r="B96" s="65">
        <v>5730567.45</v>
      </c>
      <c r="C96" s="64">
        <v>31</v>
      </c>
      <c r="D96" s="65">
        <v>745400.05</v>
      </c>
      <c r="E96" s="64">
        <v>29</v>
      </c>
      <c r="F96" s="64">
        <v>0</v>
      </c>
      <c r="G96" s="64">
        <v>3</v>
      </c>
      <c r="H96" s="65">
        <v>5764790.24</v>
      </c>
      <c r="I96" s="64">
        <v>31</v>
      </c>
      <c r="J96" s="65">
        <v>724080.25</v>
      </c>
      <c r="K96" s="64">
        <v>28</v>
      </c>
      <c r="L96" s="64">
        <v>0</v>
      </c>
      <c r="M96" s="64">
        <v>7</v>
      </c>
      <c r="N96" s="64"/>
      <c r="O96" s="64"/>
      <c r="P96" s="64"/>
      <c r="Q96" s="64"/>
    </row>
    <row r="97" spans="1:17" ht="15">
      <c r="A97" s="64" t="s">
        <v>162</v>
      </c>
      <c r="B97" s="65">
        <v>109511210.69</v>
      </c>
      <c r="C97" s="64">
        <v>410</v>
      </c>
      <c r="D97" s="65">
        <v>31061242.33</v>
      </c>
      <c r="E97" s="64">
        <v>397</v>
      </c>
      <c r="F97" s="65">
        <v>416148.67</v>
      </c>
      <c r="G97" s="64">
        <v>112</v>
      </c>
      <c r="H97" s="65">
        <v>104618634.42</v>
      </c>
      <c r="I97" s="64">
        <v>410</v>
      </c>
      <c r="J97" s="65">
        <v>28474666.75</v>
      </c>
      <c r="K97" s="64">
        <v>403</v>
      </c>
      <c r="L97" s="65">
        <v>578891</v>
      </c>
      <c r="M97" s="64">
        <v>113</v>
      </c>
      <c r="N97" s="64"/>
      <c r="O97" s="64"/>
      <c r="P97" s="64"/>
      <c r="Q97" s="64"/>
    </row>
    <row r="98" spans="1:17" ht="15">
      <c r="A98" s="64" t="s">
        <v>163</v>
      </c>
      <c r="B98" s="65">
        <v>1595988.51</v>
      </c>
      <c r="C98" s="64">
        <v>42</v>
      </c>
      <c r="D98" s="65">
        <v>482169.56</v>
      </c>
      <c r="E98" s="64">
        <v>37</v>
      </c>
      <c r="F98" s="65">
        <v>0</v>
      </c>
      <c r="G98" s="64">
        <v>5</v>
      </c>
      <c r="H98" s="65">
        <v>1412435.24</v>
      </c>
      <c r="I98" s="64">
        <v>37</v>
      </c>
      <c r="J98" s="65">
        <v>494431.38</v>
      </c>
      <c r="K98" s="64">
        <v>36</v>
      </c>
      <c r="L98" s="65">
        <v>0</v>
      </c>
      <c r="M98" s="64">
        <v>5</v>
      </c>
      <c r="N98" s="64"/>
      <c r="O98" s="64"/>
      <c r="P98" s="64"/>
      <c r="Q98" s="64"/>
    </row>
    <row r="99" spans="1:17" ht="15">
      <c r="A99" s="64" t="s">
        <v>164</v>
      </c>
      <c r="B99" s="65">
        <v>870089.54</v>
      </c>
      <c r="C99" s="64">
        <v>17</v>
      </c>
      <c r="D99" s="65">
        <v>199976.68</v>
      </c>
      <c r="E99" s="64">
        <v>14</v>
      </c>
      <c r="F99" s="65">
        <v>0</v>
      </c>
      <c r="G99" s="64">
        <v>2</v>
      </c>
      <c r="H99" s="65">
        <v>834702.5</v>
      </c>
      <c r="I99" s="64">
        <v>12</v>
      </c>
      <c r="J99" s="65">
        <v>0</v>
      </c>
      <c r="K99" s="64">
        <v>9</v>
      </c>
      <c r="L99" s="65">
        <v>0</v>
      </c>
      <c r="M99" s="64">
        <v>2</v>
      </c>
      <c r="N99" s="64"/>
      <c r="O99" s="64"/>
      <c r="P99" s="64"/>
      <c r="Q99" s="64"/>
    </row>
    <row r="100" spans="1:17" ht="15">
      <c r="A100" s="64" t="s">
        <v>165</v>
      </c>
      <c r="B100" s="65">
        <v>70349648.53</v>
      </c>
      <c r="C100" s="64">
        <v>247</v>
      </c>
      <c r="D100" s="65">
        <v>12272594.35</v>
      </c>
      <c r="E100" s="64">
        <v>232</v>
      </c>
      <c r="F100" s="65">
        <v>291404.5</v>
      </c>
      <c r="G100" s="64">
        <v>65</v>
      </c>
      <c r="H100" s="65">
        <v>68806350.55</v>
      </c>
      <c r="I100" s="64">
        <v>246</v>
      </c>
      <c r="J100" s="65">
        <v>11288939.24</v>
      </c>
      <c r="K100" s="64">
        <v>234</v>
      </c>
      <c r="L100" s="65">
        <v>206600</v>
      </c>
      <c r="M100" s="64">
        <v>60</v>
      </c>
      <c r="N100" s="64"/>
      <c r="O100" s="64"/>
      <c r="P100" s="64"/>
      <c r="Q100" s="64"/>
    </row>
    <row r="101" spans="1:17" ht="15">
      <c r="A101" s="64" t="s">
        <v>166</v>
      </c>
      <c r="B101" s="65">
        <v>1786895.35</v>
      </c>
      <c r="C101" s="64">
        <v>20</v>
      </c>
      <c r="D101" s="65">
        <v>232170</v>
      </c>
      <c r="E101" s="64">
        <v>20</v>
      </c>
      <c r="F101" s="64">
        <v>0</v>
      </c>
      <c r="G101" s="64">
        <v>2</v>
      </c>
      <c r="H101" s="65">
        <v>1662647.96</v>
      </c>
      <c r="I101" s="64">
        <v>20</v>
      </c>
      <c r="J101" s="65">
        <v>156904.27</v>
      </c>
      <c r="K101" s="64">
        <v>19</v>
      </c>
      <c r="L101" s="64">
        <v>0</v>
      </c>
      <c r="M101" s="64">
        <v>3</v>
      </c>
      <c r="N101" s="64"/>
      <c r="O101" s="64"/>
      <c r="P101" s="64"/>
      <c r="Q101" s="64"/>
    </row>
    <row r="102" spans="1:17" ht="15">
      <c r="A102" s="64" t="s">
        <v>167</v>
      </c>
      <c r="B102" s="65">
        <v>3935434</v>
      </c>
      <c r="C102" s="64">
        <v>23</v>
      </c>
      <c r="D102" s="65">
        <v>561280</v>
      </c>
      <c r="E102" s="64">
        <v>22</v>
      </c>
      <c r="F102" s="64">
        <v>0</v>
      </c>
      <c r="G102" s="64">
        <v>1</v>
      </c>
      <c r="H102" s="65">
        <v>4310636.95</v>
      </c>
      <c r="I102" s="64">
        <v>20</v>
      </c>
      <c r="J102" s="65">
        <v>437883.28</v>
      </c>
      <c r="K102" s="64">
        <v>20</v>
      </c>
      <c r="L102" s="64">
        <v>0</v>
      </c>
      <c r="M102" s="64">
        <v>0</v>
      </c>
      <c r="N102" s="64"/>
      <c r="O102" s="64"/>
      <c r="P102" s="64"/>
      <c r="Q102" s="64"/>
    </row>
    <row r="103" spans="1:17" ht="15">
      <c r="A103" s="64" t="s">
        <v>168</v>
      </c>
      <c r="B103" s="65">
        <v>51326646.37</v>
      </c>
      <c r="C103" s="64">
        <v>398</v>
      </c>
      <c r="D103" s="65">
        <v>17585235.45</v>
      </c>
      <c r="E103" s="64">
        <v>374</v>
      </c>
      <c r="F103" s="65">
        <v>1259957</v>
      </c>
      <c r="G103" s="64">
        <v>93</v>
      </c>
      <c r="H103" s="65">
        <v>53593918.47</v>
      </c>
      <c r="I103" s="64">
        <v>394</v>
      </c>
      <c r="J103" s="65">
        <v>16855040.75</v>
      </c>
      <c r="K103" s="64">
        <v>373</v>
      </c>
      <c r="L103" s="65">
        <v>1372775.33</v>
      </c>
      <c r="M103" s="64">
        <v>80</v>
      </c>
      <c r="N103" s="64"/>
      <c r="O103" s="64"/>
      <c r="P103" s="64"/>
      <c r="Q103" s="64"/>
    </row>
    <row r="104" spans="1:17" ht="15">
      <c r="A104" s="64" t="s">
        <v>169</v>
      </c>
      <c r="B104" s="65">
        <v>1696735.4</v>
      </c>
      <c r="C104" s="64">
        <v>36</v>
      </c>
      <c r="D104" s="65">
        <v>562736.37</v>
      </c>
      <c r="E104" s="64">
        <v>31</v>
      </c>
      <c r="F104" s="64">
        <v>0</v>
      </c>
      <c r="G104" s="64">
        <v>9</v>
      </c>
      <c r="H104" s="65">
        <v>1396964.22</v>
      </c>
      <c r="I104" s="64">
        <v>35</v>
      </c>
      <c r="J104" s="65">
        <v>465707.54</v>
      </c>
      <c r="K104" s="64">
        <v>33</v>
      </c>
      <c r="L104" s="64">
        <v>0</v>
      </c>
      <c r="M104" s="64">
        <v>9</v>
      </c>
      <c r="N104" s="64"/>
      <c r="O104" s="64"/>
      <c r="P104" s="64"/>
      <c r="Q104" s="64"/>
    </row>
    <row r="105" spans="1:17" ht="15">
      <c r="A105" s="64" t="s">
        <v>170</v>
      </c>
      <c r="B105" s="65">
        <v>73744369.98</v>
      </c>
      <c r="C105" s="64">
        <v>322</v>
      </c>
      <c r="D105" s="65">
        <v>19422869.26</v>
      </c>
      <c r="E105" s="64">
        <v>313</v>
      </c>
      <c r="F105" s="65">
        <v>809866.67</v>
      </c>
      <c r="G105" s="64">
        <v>127</v>
      </c>
      <c r="H105" s="65">
        <v>80490877.68</v>
      </c>
      <c r="I105" s="64">
        <v>333</v>
      </c>
      <c r="J105" s="65">
        <v>18866833.12</v>
      </c>
      <c r="K105" s="64">
        <v>326</v>
      </c>
      <c r="L105" s="65">
        <v>884545.5</v>
      </c>
      <c r="M105" s="64">
        <v>128</v>
      </c>
      <c r="N105" s="64"/>
      <c r="O105" s="64"/>
      <c r="P105" s="64"/>
      <c r="Q105" s="64"/>
    </row>
    <row r="106" spans="1:17" ht="15">
      <c r="A106" s="64" t="s">
        <v>171</v>
      </c>
      <c r="B106" s="65">
        <v>905636.33</v>
      </c>
      <c r="C106" s="64">
        <v>19</v>
      </c>
      <c r="D106" s="65">
        <v>365333</v>
      </c>
      <c r="E106" s="64">
        <v>19</v>
      </c>
      <c r="F106" s="64">
        <v>0</v>
      </c>
      <c r="G106" s="64">
        <v>4</v>
      </c>
      <c r="H106" s="65">
        <v>813648</v>
      </c>
      <c r="I106" s="64">
        <v>18</v>
      </c>
      <c r="J106" s="65">
        <v>224658</v>
      </c>
      <c r="K106" s="64">
        <v>18</v>
      </c>
      <c r="L106" s="64">
        <v>0</v>
      </c>
      <c r="M106" s="64">
        <v>4</v>
      </c>
      <c r="N106" s="64"/>
      <c r="O106" s="64"/>
      <c r="P106" s="64"/>
      <c r="Q106" s="64"/>
    </row>
    <row r="107" spans="1:17" ht="15">
      <c r="A107" s="64" t="s">
        <v>172</v>
      </c>
      <c r="B107" s="65">
        <v>32121681.04</v>
      </c>
      <c r="C107" s="64">
        <v>94</v>
      </c>
      <c r="D107" s="65">
        <v>1911363.06</v>
      </c>
      <c r="E107" s="64">
        <v>87</v>
      </c>
      <c r="F107" s="64">
        <v>0</v>
      </c>
      <c r="G107" s="64">
        <v>4</v>
      </c>
      <c r="H107" s="65">
        <v>35948803.33</v>
      </c>
      <c r="I107" s="64">
        <v>91</v>
      </c>
      <c r="J107" s="65">
        <v>2540368.9</v>
      </c>
      <c r="K107" s="64">
        <v>85</v>
      </c>
      <c r="L107" s="64">
        <v>0</v>
      </c>
      <c r="M107" s="64">
        <v>4</v>
      </c>
      <c r="N107" s="64"/>
      <c r="O107" s="64"/>
      <c r="P107" s="64"/>
      <c r="Q107" s="64"/>
    </row>
    <row r="108" spans="1:17" ht="15">
      <c r="A108" s="64" t="s">
        <v>173</v>
      </c>
      <c r="B108" s="65">
        <v>9522468.29</v>
      </c>
      <c r="C108" s="64">
        <v>42</v>
      </c>
      <c r="D108" s="65">
        <v>693571.68</v>
      </c>
      <c r="E108" s="64">
        <v>40</v>
      </c>
      <c r="F108" s="65">
        <v>81245.83</v>
      </c>
      <c r="G108" s="64">
        <v>24</v>
      </c>
      <c r="H108" s="65">
        <v>10127950.54</v>
      </c>
      <c r="I108" s="64">
        <v>45</v>
      </c>
      <c r="J108" s="65">
        <v>663811.8</v>
      </c>
      <c r="K108" s="64">
        <v>43</v>
      </c>
      <c r="L108" s="65">
        <v>21313.17</v>
      </c>
      <c r="M108" s="64">
        <v>22</v>
      </c>
      <c r="N108" s="64"/>
      <c r="O108" s="64"/>
      <c r="P108" s="64"/>
      <c r="Q108" s="64"/>
    </row>
    <row r="109" spans="1:17" ht="15">
      <c r="A109" s="64" t="s">
        <v>174</v>
      </c>
      <c r="B109" s="65">
        <v>2633684</v>
      </c>
      <c r="C109" s="64">
        <v>24</v>
      </c>
      <c r="D109" s="65">
        <v>1871195</v>
      </c>
      <c r="E109" s="64">
        <v>22</v>
      </c>
      <c r="F109" s="64">
        <v>0</v>
      </c>
      <c r="G109" s="64">
        <v>3</v>
      </c>
      <c r="H109" s="65">
        <v>3135534</v>
      </c>
      <c r="I109" s="64">
        <v>31</v>
      </c>
      <c r="J109" s="65">
        <v>2261241</v>
      </c>
      <c r="K109" s="64">
        <v>29</v>
      </c>
      <c r="L109" s="64">
        <v>0</v>
      </c>
      <c r="M109" s="64">
        <v>2</v>
      </c>
      <c r="N109" s="64"/>
      <c r="O109" s="64"/>
      <c r="P109" s="64"/>
      <c r="Q109" s="64"/>
    </row>
    <row r="110" spans="1:17" ht="15">
      <c r="A110" s="64" t="s">
        <v>175</v>
      </c>
      <c r="B110" s="65">
        <v>57860311.26</v>
      </c>
      <c r="C110" s="64">
        <v>336</v>
      </c>
      <c r="D110" s="65">
        <v>11607904.11</v>
      </c>
      <c r="E110" s="64">
        <v>309</v>
      </c>
      <c r="F110" s="65">
        <v>202209</v>
      </c>
      <c r="G110" s="64">
        <v>104</v>
      </c>
      <c r="H110" s="65">
        <v>58648838.03</v>
      </c>
      <c r="I110" s="64">
        <v>333</v>
      </c>
      <c r="J110" s="65">
        <v>11836886.15</v>
      </c>
      <c r="K110" s="64">
        <v>310</v>
      </c>
      <c r="L110" s="65">
        <v>813582.83</v>
      </c>
      <c r="M110" s="64">
        <v>108</v>
      </c>
      <c r="N110" s="64"/>
      <c r="O110" s="64"/>
      <c r="P110" s="64"/>
      <c r="Q110" s="64"/>
    </row>
    <row r="111" spans="1:17" ht="15">
      <c r="A111" s="64" t="s">
        <v>176</v>
      </c>
      <c r="B111" s="65">
        <v>1272743.57</v>
      </c>
      <c r="C111" s="64">
        <v>27</v>
      </c>
      <c r="D111" s="65">
        <v>396216.4</v>
      </c>
      <c r="E111" s="64">
        <v>24</v>
      </c>
      <c r="F111" s="64">
        <v>0</v>
      </c>
      <c r="G111" s="64">
        <v>3</v>
      </c>
      <c r="H111" s="65">
        <v>1244094.55</v>
      </c>
      <c r="I111" s="64">
        <v>26</v>
      </c>
      <c r="J111" s="65">
        <v>315030.75</v>
      </c>
      <c r="K111" s="64">
        <v>25</v>
      </c>
      <c r="L111" s="64">
        <v>0</v>
      </c>
      <c r="M111" s="64">
        <v>3</v>
      </c>
      <c r="N111" s="64"/>
      <c r="O111" s="64"/>
      <c r="P111" s="64"/>
      <c r="Q111" s="64"/>
    </row>
    <row r="112" spans="1:17" ht="15">
      <c r="A112" s="64" t="s">
        <v>177</v>
      </c>
      <c r="B112" s="65">
        <v>2130472.81</v>
      </c>
      <c r="C112" s="64">
        <v>30</v>
      </c>
      <c r="D112" s="65">
        <v>686816.33</v>
      </c>
      <c r="E112" s="64">
        <v>25</v>
      </c>
      <c r="F112" s="64">
        <v>0</v>
      </c>
      <c r="G112" s="64">
        <v>3</v>
      </c>
      <c r="H112" s="65">
        <v>2643083.3</v>
      </c>
      <c r="I112" s="64">
        <v>31</v>
      </c>
      <c r="J112" s="65">
        <v>962050.68</v>
      </c>
      <c r="K112" s="64">
        <v>24</v>
      </c>
      <c r="L112" s="64">
        <v>0</v>
      </c>
      <c r="M112" s="64">
        <v>1</v>
      </c>
      <c r="N112" s="64"/>
      <c r="O112" s="64"/>
      <c r="P112" s="64"/>
      <c r="Q112" s="64"/>
    </row>
    <row r="113" spans="1:17" ht="15">
      <c r="A113" s="64" t="s">
        <v>178</v>
      </c>
      <c r="B113" s="65">
        <v>13694763.9</v>
      </c>
      <c r="C113" s="64">
        <v>126</v>
      </c>
      <c r="D113" s="65">
        <v>4261455.41</v>
      </c>
      <c r="E113" s="64">
        <v>121</v>
      </c>
      <c r="F113" s="65">
        <v>317583.33</v>
      </c>
      <c r="G113" s="64">
        <v>25</v>
      </c>
      <c r="H113" s="65">
        <v>14877990.64</v>
      </c>
      <c r="I113" s="64">
        <v>126</v>
      </c>
      <c r="J113" s="65">
        <v>4030092.57</v>
      </c>
      <c r="K113" s="64">
        <v>120</v>
      </c>
      <c r="L113" s="65">
        <v>296082</v>
      </c>
      <c r="M113" s="64">
        <v>28</v>
      </c>
      <c r="N113" s="64"/>
      <c r="O113" s="64"/>
      <c r="P113" s="64"/>
      <c r="Q113" s="64"/>
    </row>
    <row r="114" spans="1:17" ht="15">
      <c r="A114" s="64" t="s">
        <v>179</v>
      </c>
      <c r="B114" s="65">
        <v>34968249.22</v>
      </c>
      <c r="C114" s="64">
        <v>72</v>
      </c>
      <c r="D114" s="65">
        <v>2957497.22</v>
      </c>
      <c r="E114" s="64">
        <v>66</v>
      </c>
      <c r="F114" s="65">
        <v>180200</v>
      </c>
      <c r="G114" s="64">
        <v>24</v>
      </c>
      <c r="H114" s="65">
        <v>32227856.68</v>
      </c>
      <c r="I114" s="64">
        <v>74</v>
      </c>
      <c r="J114" s="65">
        <v>2793619.87</v>
      </c>
      <c r="K114" s="64">
        <v>69</v>
      </c>
      <c r="L114" s="65">
        <v>281383.33</v>
      </c>
      <c r="M114" s="64">
        <v>25</v>
      </c>
      <c r="N114" s="64"/>
      <c r="O114" s="64"/>
      <c r="P114" s="64"/>
      <c r="Q114" s="64"/>
    </row>
    <row r="115" spans="1:17" ht="15">
      <c r="A115" s="64" t="s">
        <v>180</v>
      </c>
      <c r="B115" s="65">
        <v>2966525.85</v>
      </c>
      <c r="C115" s="64">
        <v>30</v>
      </c>
      <c r="D115" s="65">
        <v>720251.85</v>
      </c>
      <c r="E115" s="64">
        <v>29</v>
      </c>
      <c r="F115" s="64">
        <v>0</v>
      </c>
      <c r="G115" s="64">
        <v>3</v>
      </c>
      <c r="H115" s="65">
        <v>3309126.2</v>
      </c>
      <c r="I115" s="64">
        <v>33</v>
      </c>
      <c r="J115" s="65">
        <v>734680.18</v>
      </c>
      <c r="K115" s="64">
        <v>32</v>
      </c>
      <c r="L115" s="64">
        <v>0</v>
      </c>
      <c r="M115" s="64">
        <v>3</v>
      </c>
      <c r="N115" s="64"/>
      <c r="O115" s="64"/>
      <c r="P115" s="64"/>
      <c r="Q115" s="64"/>
    </row>
    <row r="116" spans="1:17" ht="15">
      <c r="A116" s="64" t="s">
        <v>181</v>
      </c>
      <c r="B116" s="65">
        <v>2824733.55</v>
      </c>
      <c r="C116" s="64">
        <v>32</v>
      </c>
      <c r="D116" s="65">
        <v>960374.6</v>
      </c>
      <c r="E116" s="64">
        <v>31</v>
      </c>
      <c r="F116" s="64">
        <v>0</v>
      </c>
      <c r="G116" s="64">
        <v>4</v>
      </c>
      <c r="H116" s="65">
        <v>3214937</v>
      </c>
      <c r="I116" s="64">
        <v>32</v>
      </c>
      <c r="J116" s="65">
        <v>940190</v>
      </c>
      <c r="K116" s="64">
        <v>30</v>
      </c>
      <c r="L116" s="64">
        <v>0</v>
      </c>
      <c r="M116" s="64">
        <v>3</v>
      </c>
      <c r="N116" s="64"/>
      <c r="O116" s="64"/>
      <c r="P116" s="64"/>
      <c r="Q116" s="64"/>
    </row>
    <row r="117" spans="1:17" ht="15">
      <c r="A117" s="64" t="s">
        <v>182</v>
      </c>
      <c r="B117" s="65">
        <v>1925920</v>
      </c>
      <c r="C117" s="64">
        <v>15</v>
      </c>
      <c r="D117" s="65">
        <v>1399386</v>
      </c>
      <c r="E117" s="64">
        <v>15</v>
      </c>
      <c r="F117" s="64">
        <v>0</v>
      </c>
      <c r="G117" s="64">
        <v>2</v>
      </c>
      <c r="H117" s="65">
        <v>1989001</v>
      </c>
      <c r="I117" s="64">
        <v>15</v>
      </c>
      <c r="J117" s="65">
        <v>1476953</v>
      </c>
      <c r="K117" s="64">
        <v>15</v>
      </c>
      <c r="L117" s="64">
        <v>0</v>
      </c>
      <c r="M117" s="64">
        <v>5</v>
      </c>
      <c r="N117" s="64"/>
      <c r="O117" s="64"/>
      <c r="P117" s="64"/>
      <c r="Q117" s="64"/>
    </row>
    <row r="118" spans="1:17" ht="15">
      <c r="A118" s="64" t="s">
        <v>183</v>
      </c>
      <c r="B118" s="65">
        <v>2325613.41</v>
      </c>
      <c r="C118" s="64">
        <v>16</v>
      </c>
      <c r="D118" s="65">
        <v>866574.33</v>
      </c>
      <c r="E118" s="64">
        <v>16</v>
      </c>
      <c r="F118" s="64">
        <v>0</v>
      </c>
      <c r="G118" s="64">
        <v>2</v>
      </c>
      <c r="H118" s="65">
        <v>3092168</v>
      </c>
      <c r="I118" s="64">
        <v>18</v>
      </c>
      <c r="J118" s="65">
        <v>796300</v>
      </c>
      <c r="K118" s="64">
        <v>18</v>
      </c>
      <c r="L118" s="64">
        <v>0</v>
      </c>
      <c r="M118" s="64">
        <v>3</v>
      </c>
      <c r="N118" s="64"/>
      <c r="O118" s="64"/>
      <c r="P118" s="64"/>
      <c r="Q118" s="64"/>
    </row>
    <row r="119" spans="1:17" ht="15">
      <c r="A119" s="64" t="s">
        <v>184</v>
      </c>
      <c r="B119" s="65">
        <v>8908381.49</v>
      </c>
      <c r="C119" s="64">
        <v>75</v>
      </c>
      <c r="D119" s="65">
        <v>2411331.27</v>
      </c>
      <c r="E119" s="64">
        <v>72</v>
      </c>
      <c r="F119" s="64">
        <v>0</v>
      </c>
      <c r="G119" s="64">
        <v>7</v>
      </c>
      <c r="H119" s="65">
        <v>8244515.63</v>
      </c>
      <c r="I119" s="64">
        <v>86</v>
      </c>
      <c r="J119" s="65">
        <v>2150458.13</v>
      </c>
      <c r="K119" s="64">
        <v>82</v>
      </c>
      <c r="L119" s="65">
        <v>44833.33</v>
      </c>
      <c r="M119" s="64">
        <v>10</v>
      </c>
      <c r="N119" s="64"/>
      <c r="O119" s="64"/>
      <c r="P119" s="64"/>
      <c r="Q119" s="64"/>
    </row>
    <row r="120" spans="1:17" ht="15">
      <c r="A120" s="64" t="s">
        <v>185</v>
      </c>
      <c r="B120" s="65">
        <v>1846494.52</v>
      </c>
      <c r="C120" s="64">
        <v>36</v>
      </c>
      <c r="D120" s="65">
        <v>417190.48</v>
      </c>
      <c r="E120" s="64">
        <v>33</v>
      </c>
      <c r="F120" s="64">
        <v>0</v>
      </c>
      <c r="G120" s="64">
        <v>7</v>
      </c>
      <c r="H120" s="65">
        <v>1743860.21</v>
      </c>
      <c r="I120" s="64">
        <v>30</v>
      </c>
      <c r="J120" s="65">
        <v>370100.39</v>
      </c>
      <c r="K120" s="64">
        <v>27</v>
      </c>
      <c r="L120" s="64">
        <v>0</v>
      </c>
      <c r="M120" s="64">
        <v>4</v>
      </c>
      <c r="N120" s="64"/>
      <c r="O120" s="64"/>
      <c r="P120" s="64"/>
      <c r="Q120" s="64"/>
    </row>
    <row r="121" spans="1:17" ht="15">
      <c r="A121" s="64" t="s">
        <v>186</v>
      </c>
      <c r="B121" s="65">
        <v>108927.6</v>
      </c>
      <c r="C121" s="64">
        <v>13</v>
      </c>
      <c r="D121" s="65">
        <v>53299.21</v>
      </c>
      <c r="E121" s="64">
        <v>12</v>
      </c>
      <c r="F121" s="64">
        <v>0</v>
      </c>
      <c r="G121" s="64">
        <v>4</v>
      </c>
      <c r="H121" s="65">
        <v>194071.33</v>
      </c>
      <c r="I121" s="64">
        <v>16</v>
      </c>
      <c r="J121" s="65">
        <v>48744.16</v>
      </c>
      <c r="K121" s="64">
        <v>15</v>
      </c>
      <c r="L121" s="64">
        <v>0</v>
      </c>
      <c r="M121" s="64">
        <v>1</v>
      </c>
      <c r="N121" s="64"/>
      <c r="O121" s="64"/>
      <c r="P121" s="64"/>
      <c r="Q121" s="64"/>
    </row>
    <row r="122" spans="1:17" ht="15">
      <c r="A122" s="64" t="s">
        <v>187</v>
      </c>
      <c r="B122" s="65">
        <v>12129959.55</v>
      </c>
      <c r="C122" s="64">
        <v>108</v>
      </c>
      <c r="D122" s="65">
        <v>2483678.57</v>
      </c>
      <c r="E122" s="64">
        <v>103</v>
      </c>
      <c r="F122" s="65">
        <v>16816.67</v>
      </c>
      <c r="G122" s="64">
        <v>10</v>
      </c>
      <c r="H122" s="65">
        <v>12252001.16</v>
      </c>
      <c r="I122" s="64">
        <v>110</v>
      </c>
      <c r="J122" s="65">
        <v>2332646.77</v>
      </c>
      <c r="K122" s="64">
        <v>102</v>
      </c>
      <c r="L122" s="65">
        <v>17066.67</v>
      </c>
      <c r="M122" s="64">
        <v>10</v>
      </c>
      <c r="N122" s="64"/>
      <c r="O122" s="64"/>
      <c r="P122" s="64"/>
      <c r="Q122" s="64"/>
    </row>
    <row r="123" spans="1:17" ht="15">
      <c r="A123" s="64" t="s">
        <v>188</v>
      </c>
      <c r="B123" s="65">
        <v>2246528.42</v>
      </c>
      <c r="C123" s="64">
        <v>32</v>
      </c>
      <c r="D123" s="65">
        <v>1244201.12</v>
      </c>
      <c r="E123" s="64">
        <v>32</v>
      </c>
      <c r="F123" s="64">
        <v>0</v>
      </c>
      <c r="G123" s="64">
        <v>7</v>
      </c>
      <c r="H123" s="65">
        <v>2362213.18</v>
      </c>
      <c r="I123" s="64">
        <v>39</v>
      </c>
      <c r="J123" s="65">
        <v>1189225.22</v>
      </c>
      <c r="K123" s="64">
        <v>36</v>
      </c>
      <c r="L123" s="64">
        <v>0</v>
      </c>
      <c r="M123" s="64">
        <v>6</v>
      </c>
      <c r="N123" s="64"/>
      <c r="O123" s="64"/>
      <c r="P123" s="64"/>
      <c r="Q123" s="64"/>
    </row>
    <row r="124" spans="1:17" ht="15">
      <c r="A124" s="64" t="s">
        <v>189</v>
      </c>
      <c r="B124" s="65">
        <v>3036623.54</v>
      </c>
      <c r="C124" s="64">
        <v>31</v>
      </c>
      <c r="D124" s="65">
        <v>307345.25</v>
      </c>
      <c r="E124" s="64">
        <v>27</v>
      </c>
      <c r="F124" s="64">
        <v>0</v>
      </c>
      <c r="G124" s="64">
        <v>7</v>
      </c>
      <c r="H124" s="65">
        <v>2680767.17</v>
      </c>
      <c r="I124" s="64">
        <v>29</v>
      </c>
      <c r="J124" s="65">
        <v>432249.17</v>
      </c>
      <c r="K124" s="64">
        <v>26</v>
      </c>
      <c r="L124" s="64">
        <v>0</v>
      </c>
      <c r="M124" s="64">
        <v>6</v>
      </c>
      <c r="N124" s="64"/>
      <c r="O124" s="64"/>
      <c r="P124" s="64"/>
      <c r="Q124" s="64"/>
    </row>
    <row r="125" spans="1:17" ht="15">
      <c r="A125" s="64" t="s">
        <v>190</v>
      </c>
      <c r="B125" s="65">
        <v>14747344</v>
      </c>
      <c r="C125" s="64">
        <v>82</v>
      </c>
      <c r="D125" s="65">
        <v>1280244.27</v>
      </c>
      <c r="E125" s="64">
        <v>71</v>
      </c>
      <c r="F125" s="65">
        <v>77958.67</v>
      </c>
      <c r="G125" s="64">
        <v>13</v>
      </c>
      <c r="H125" s="65">
        <v>14391921</v>
      </c>
      <c r="I125" s="64">
        <v>82</v>
      </c>
      <c r="J125" s="65">
        <v>1311585.54</v>
      </c>
      <c r="K125" s="64">
        <v>64</v>
      </c>
      <c r="L125" s="65">
        <v>84500</v>
      </c>
      <c r="M125" s="64">
        <v>14</v>
      </c>
      <c r="N125" s="64"/>
      <c r="O125" s="64"/>
      <c r="P125" s="64"/>
      <c r="Q125" s="64"/>
    </row>
    <row r="126" spans="1:17" ht="15">
      <c r="A126" s="64" t="s">
        <v>191</v>
      </c>
      <c r="B126" s="65">
        <v>36972300.74</v>
      </c>
      <c r="C126" s="64">
        <v>212</v>
      </c>
      <c r="D126" s="65">
        <v>7064841.55</v>
      </c>
      <c r="E126" s="64">
        <v>189</v>
      </c>
      <c r="F126" s="65">
        <v>1007953.5</v>
      </c>
      <c r="G126" s="64">
        <v>53</v>
      </c>
      <c r="H126" s="65">
        <v>47315186.6</v>
      </c>
      <c r="I126" s="64">
        <v>219</v>
      </c>
      <c r="J126" s="65">
        <v>6840594.51</v>
      </c>
      <c r="K126" s="64">
        <v>198</v>
      </c>
      <c r="L126" s="65">
        <v>150958.33</v>
      </c>
      <c r="M126" s="64">
        <v>51</v>
      </c>
      <c r="N126" s="64"/>
      <c r="O126" s="64"/>
      <c r="P126" s="64"/>
      <c r="Q126" s="64"/>
    </row>
    <row r="127" spans="1:17" ht="15">
      <c r="A127" s="64" t="s">
        <v>192</v>
      </c>
      <c r="B127" s="65">
        <v>205784.67</v>
      </c>
      <c r="C127" s="64">
        <v>14</v>
      </c>
      <c r="D127" s="65">
        <v>125741.67</v>
      </c>
      <c r="E127" s="64">
        <v>14</v>
      </c>
      <c r="F127" s="64">
        <v>0</v>
      </c>
      <c r="G127" s="64">
        <v>1</v>
      </c>
      <c r="H127" s="65">
        <v>290249</v>
      </c>
      <c r="I127" s="64">
        <v>13</v>
      </c>
      <c r="J127" s="65">
        <v>99202</v>
      </c>
      <c r="K127" s="64">
        <v>13</v>
      </c>
      <c r="L127" s="64">
        <v>0</v>
      </c>
      <c r="M127" s="64">
        <v>1</v>
      </c>
      <c r="N127" s="64"/>
      <c r="O127" s="64"/>
      <c r="P127" s="64"/>
      <c r="Q127" s="64"/>
    </row>
    <row r="128" spans="1:17" ht="15">
      <c r="A128" s="64" t="s">
        <v>193</v>
      </c>
      <c r="B128" s="65">
        <v>446784</v>
      </c>
      <c r="C128" s="64">
        <v>14</v>
      </c>
      <c r="D128" s="65">
        <v>151411</v>
      </c>
      <c r="E128" s="64">
        <v>12</v>
      </c>
      <c r="F128" s="64">
        <v>0</v>
      </c>
      <c r="G128" s="64">
        <v>7</v>
      </c>
      <c r="H128" s="65">
        <v>456855</v>
      </c>
      <c r="I128" s="64">
        <v>13</v>
      </c>
      <c r="J128" s="65">
        <v>141313</v>
      </c>
      <c r="K128" s="64">
        <v>12</v>
      </c>
      <c r="L128" s="64">
        <v>0</v>
      </c>
      <c r="M128" s="64">
        <v>4</v>
      </c>
      <c r="N128" s="64"/>
      <c r="O128" s="64"/>
      <c r="P128" s="64"/>
      <c r="Q128" s="64"/>
    </row>
    <row r="129" spans="1:17" ht="15">
      <c r="A129" s="64" t="s">
        <v>194</v>
      </c>
      <c r="B129" s="65">
        <v>16423377.88</v>
      </c>
      <c r="C129" s="64">
        <v>53</v>
      </c>
      <c r="D129" s="65">
        <v>851616.2</v>
      </c>
      <c r="E129" s="64">
        <v>45</v>
      </c>
      <c r="F129" s="65">
        <v>13866.67</v>
      </c>
      <c r="G129" s="64">
        <v>16</v>
      </c>
      <c r="H129" s="65">
        <v>17977882.08</v>
      </c>
      <c r="I129" s="64">
        <v>57</v>
      </c>
      <c r="J129" s="65">
        <v>794000.83</v>
      </c>
      <c r="K129" s="64">
        <v>45</v>
      </c>
      <c r="L129" s="65">
        <v>10750</v>
      </c>
      <c r="M129" s="64">
        <v>15</v>
      </c>
      <c r="N129" s="64"/>
      <c r="O129" s="64"/>
      <c r="P129" s="64"/>
      <c r="Q129" s="64"/>
    </row>
    <row r="130" spans="1:17" ht="15">
      <c r="A130" s="64" t="s">
        <v>195</v>
      </c>
      <c r="B130" s="65">
        <v>23690932.92</v>
      </c>
      <c r="C130" s="64">
        <v>81</v>
      </c>
      <c r="D130" s="65">
        <v>6603534.94</v>
      </c>
      <c r="E130" s="64">
        <v>75</v>
      </c>
      <c r="F130" s="65">
        <v>197941.33</v>
      </c>
      <c r="G130" s="64">
        <v>28</v>
      </c>
      <c r="H130" s="65">
        <v>22174784.93</v>
      </c>
      <c r="I130" s="64">
        <v>77</v>
      </c>
      <c r="J130" s="65">
        <v>6888310.91</v>
      </c>
      <c r="K130" s="64">
        <v>74</v>
      </c>
      <c r="L130" s="65">
        <v>73321.17</v>
      </c>
      <c r="M130" s="64">
        <v>28</v>
      </c>
      <c r="N130" s="64"/>
      <c r="O130" s="64"/>
      <c r="P130" s="64"/>
      <c r="Q130" s="64"/>
    </row>
    <row r="131" spans="1:17" ht="15">
      <c r="A131" s="64" t="s">
        <v>196</v>
      </c>
      <c r="B131" s="65">
        <v>5478419.59</v>
      </c>
      <c r="C131" s="64">
        <v>50</v>
      </c>
      <c r="D131" s="65">
        <v>975181.65</v>
      </c>
      <c r="E131" s="64">
        <v>47</v>
      </c>
      <c r="F131" s="64">
        <v>0</v>
      </c>
      <c r="G131" s="64">
        <v>5</v>
      </c>
      <c r="H131" s="65">
        <v>5027452.85</v>
      </c>
      <c r="I131" s="64">
        <v>45</v>
      </c>
      <c r="J131" s="65">
        <v>906450.66</v>
      </c>
      <c r="K131" s="64">
        <v>44</v>
      </c>
      <c r="L131" s="64">
        <v>0</v>
      </c>
      <c r="M131" s="64">
        <v>8</v>
      </c>
      <c r="N131" s="64"/>
      <c r="O131" s="64"/>
      <c r="P131" s="64"/>
      <c r="Q131" s="64"/>
    </row>
    <row r="132" spans="1:17" ht="15">
      <c r="A132" s="64" t="s">
        <v>197</v>
      </c>
      <c r="B132" s="65">
        <v>22594970.23</v>
      </c>
      <c r="C132" s="64">
        <v>171</v>
      </c>
      <c r="D132" s="65">
        <v>3845107.69</v>
      </c>
      <c r="E132" s="64">
        <v>158</v>
      </c>
      <c r="F132" s="65">
        <v>354709</v>
      </c>
      <c r="G132" s="64">
        <v>35</v>
      </c>
      <c r="H132" s="65">
        <v>24154431.93</v>
      </c>
      <c r="I132" s="64">
        <v>169</v>
      </c>
      <c r="J132" s="65">
        <v>3773514.66</v>
      </c>
      <c r="K132" s="64">
        <v>158</v>
      </c>
      <c r="L132" s="65">
        <v>370783.5</v>
      </c>
      <c r="M132" s="64">
        <v>35</v>
      </c>
      <c r="N132" s="64"/>
      <c r="O132" s="64"/>
      <c r="P132" s="64"/>
      <c r="Q132" s="64"/>
    </row>
    <row r="133" spans="1:17" ht="15">
      <c r="A133" s="64" t="s">
        <v>198</v>
      </c>
      <c r="B133" s="65">
        <v>11566093.85</v>
      </c>
      <c r="C133" s="64">
        <v>76</v>
      </c>
      <c r="D133" s="65">
        <v>3462523.11</v>
      </c>
      <c r="E133" s="64">
        <v>71</v>
      </c>
      <c r="F133" s="65">
        <v>5950</v>
      </c>
      <c r="G133" s="64">
        <v>11</v>
      </c>
      <c r="H133" s="65">
        <v>9270755.95</v>
      </c>
      <c r="I133" s="64">
        <v>78</v>
      </c>
      <c r="J133" s="65">
        <v>3261244.24</v>
      </c>
      <c r="K133" s="64">
        <v>75</v>
      </c>
      <c r="L133" s="65">
        <v>2613.17</v>
      </c>
      <c r="M133" s="64">
        <v>13</v>
      </c>
      <c r="N133" s="64"/>
      <c r="O133" s="64"/>
      <c r="P133" s="64"/>
      <c r="Q133" s="64"/>
    </row>
    <row r="134" spans="1:17" ht="15">
      <c r="A134" s="64" t="s">
        <v>199</v>
      </c>
      <c r="B134" s="65">
        <v>331815</v>
      </c>
      <c r="C134" s="64">
        <v>16</v>
      </c>
      <c r="D134" s="65">
        <v>65611</v>
      </c>
      <c r="E134" s="64">
        <v>15</v>
      </c>
      <c r="F134" s="64">
        <v>0</v>
      </c>
      <c r="G134" s="64">
        <v>2</v>
      </c>
      <c r="H134" s="65">
        <v>309041</v>
      </c>
      <c r="I134" s="64">
        <v>12</v>
      </c>
      <c r="J134" s="65">
        <v>62237</v>
      </c>
      <c r="K134" s="64">
        <v>10</v>
      </c>
      <c r="L134" s="64">
        <v>0</v>
      </c>
      <c r="M134" s="64">
        <v>3</v>
      </c>
      <c r="N134" s="64"/>
      <c r="O134" s="64"/>
      <c r="P134" s="64"/>
      <c r="Q134" s="64"/>
    </row>
    <row r="135" spans="1:17" ht="15">
      <c r="A135" s="64" t="s">
        <v>200</v>
      </c>
      <c r="B135" s="65">
        <v>125929861.45</v>
      </c>
      <c r="C135" s="64">
        <v>760</v>
      </c>
      <c r="D135" s="65">
        <v>45375314.08</v>
      </c>
      <c r="E135" s="64">
        <v>741</v>
      </c>
      <c r="F135" s="65">
        <v>1631342.33</v>
      </c>
      <c r="G135" s="64">
        <v>227</v>
      </c>
      <c r="H135" s="65">
        <v>133402972.33</v>
      </c>
      <c r="I135" s="64">
        <v>812</v>
      </c>
      <c r="J135" s="65">
        <v>42763374.05</v>
      </c>
      <c r="K135" s="64">
        <v>784</v>
      </c>
      <c r="L135" s="65">
        <v>1880583.83</v>
      </c>
      <c r="M135" s="64">
        <v>228</v>
      </c>
      <c r="N135" s="64"/>
      <c r="O135" s="64"/>
      <c r="P135" s="64"/>
      <c r="Q135" s="64"/>
    </row>
    <row r="136" spans="1:17" ht="15">
      <c r="A136" s="64" t="s">
        <v>201</v>
      </c>
      <c r="B136" s="65">
        <v>71453363.11</v>
      </c>
      <c r="C136" s="64">
        <v>231</v>
      </c>
      <c r="D136" s="65">
        <v>26406341.16</v>
      </c>
      <c r="E136" s="64">
        <v>222</v>
      </c>
      <c r="F136" s="65">
        <v>2260168</v>
      </c>
      <c r="G136" s="64">
        <v>100</v>
      </c>
      <c r="H136" s="65">
        <v>72000446.33</v>
      </c>
      <c r="I136" s="64">
        <v>243</v>
      </c>
      <c r="J136" s="65">
        <v>27675782.04</v>
      </c>
      <c r="K136" s="64">
        <v>240</v>
      </c>
      <c r="L136" s="65">
        <v>3365684.17</v>
      </c>
      <c r="M136" s="64">
        <v>107</v>
      </c>
      <c r="N136" s="64"/>
      <c r="O136" s="64"/>
      <c r="P136" s="64"/>
      <c r="Q136" s="64"/>
    </row>
    <row r="137" spans="1:17" ht="15">
      <c r="A137" s="64" t="s">
        <v>202</v>
      </c>
      <c r="B137" s="65">
        <v>5983083.73</v>
      </c>
      <c r="C137" s="64">
        <v>16</v>
      </c>
      <c r="D137" s="65">
        <v>240009.26</v>
      </c>
      <c r="E137" s="64">
        <v>13</v>
      </c>
      <c r="F137" s="64">
        <v>0</v>
      </c>
      <c r="G137" s="64">
        <v>5</v>
      </c>
      <c r="H137" s="65">
        <v>5188316.1</v>
      </c>
      <c r="I137" s="64">
        <v>17</v>
      </c>
      <c r="J137" s="65">
        <v>258556.81</v>
      </c>
      <c r="K137" s="64">
        <v>14</v>
      </c>
      <c r="L137" s="64">
        <v>0</v>
      </c>
      <c r="M137" s="64">
        <v>6</v>
      </c>
      <c r="N137" s="64"/>
      <c r="O137" s="64"/>
      <c r="P137" s="64"/>
      <c r="Q137" s="64"/>
    </row>
    <row r="138" spans="1:17" ht="15">
      <c r="A138" s="64" t="s">
        <v>203</v>
      </c>
      <c r="B138" s="65">
        <v>528207.62</v>
      </c>
      <c r="C138" s="64">
        <v>27</v>
      </c>
      <c r="D138" s="65">
        <v>368112.29</v>
      </c>
      <c r="E138" s="64">
        <v>26</v>
      </c>
      <c r="F138" s="64">
        <v>0</v>
      </c>
      <c r="G138" s="64">
        <v>0</v>
      </c>
      <c r="H138" s="65">
        <v>492140.11</v>
      </c>
      <c r="I138" s="64">
        <v>28</v>
      </c>
      <c r="J138" s="65">
        <v>296696.6</v>
      </c>
      <c r="K138" s="64">
        <v>27</v>
      </c>
      <c r="L138" s="64">
        <v>0</v>
      </c>
      <c r="M138" s="64">
        <v>0</v>
      </c>
      <c r="N138" s="64"/>
      <c r="O138" s="64"/>
      <c r="P138" s="64"/>
      <c r="Q138" s="64"/>
    </row>
    <row r="139" spans="1:17" ht="15">
      <c r="A139" s="64" t="s">
        <v>204</v>
      </c>
      <c r="B139" s="65">
        <v>22531926.05</v>
      </c>
      <c r="C139" s="64">
        <v>44</v>
      </c>
      <c r="D139" s="65">
        <v>2060102.98</v>
      </c>
      <c r="E139" s="64">
        <v>34</v>
      </c>
      <c r="F139" s="64">
        <v>0</v>
      </c>
      <c r="G139" s="64">
        <v>4</v>
      </c>
      <c r="H139" s="65">
        <v>25190001.17</v>
      </c>
      <c r="I139" s="64">
        <v>42</v>
      </c>
      <c r="J139" s="65">
        <v>1667504.67</v>
      </c>
      <c r="K139" s="64">
        <v>32</v>
      </c>
      <c r="L139" s="64">
        <v>0</v>
      </c>
      <c r="M139" s="64">
        <v>5</v>
      </c>
      <c r="N139" s="64"/>
      <c r="O139" s="64"/>
      <c r="P139" s="64"/>
      <c r="Q139" s="64"/>
    </row>
    <row r="140" spans="1:17" ht="15">
      <c r="A140" s="64" t="s">
        <v>205</v>
      </c>
      <c r="B140" s="65">
        <v>1623668.37</v>
      </c>
      <c r="C140" s="64">
        <v>24</v>
      </c>
      <c r="D140" s="65">
        <v>413053.28</v>
      </c>
      <c r="E140" s="64">
        <v>17</v>
      </c>
      <c r="F140" s="65">
        <v>268929.67</v>
      </c>
      <c r="G140" s="64">
        <v>10</v>
      </c>
      <c r="H140" s="65">
        <v>1710153.44</v>
      </c>
      <c r="I140" s="64">
        <v>23</v>
      </c>
      <c r="J140" s="65">
        <v>321099</v>
      </c>
      <c r="K140" s="64">
        <v>17</v>
      </c>
      <c r="L140" s="65">
        <v>172907</v>
      </c>
      <c r="M140" s="64">
        <v>10</v>
      </c>
      <c r="N140" s="64"/>
      <c r="O140" s="64"/>
      <c r="P140" s="64"/>
      <c r="Q140" s="64"/>
    </row>
    <row r="141" spans="1:17" ht="15">
      <c r="A141" s="64" t="s">
        <v>206</v>
      </c>
      <c r="B141" s="65">
        <v>48680465.45</v>
      </c>
      <c r="C141" s="64">
        <v>289</v>
      </c>
      <c r="D141" s="65">
        <v>17539770.96</v>
      </c>
      <c r="E141" s="64">
        <v>274</v>
      </c>
      <c r="F141" s="65">
        <v>66800.33</v>
      </c>
      <c r="G141" s="64">
        <v>45</v>
      </c>
      <c r="H141" s="65">
        <v>48950902.66</v>
      </c>
      <c r="I141" s="64">
        <v>289</v>
      </c>
      <c r="J141" s="65">
        <v>17386749.35</v>
      </c>
      <c r="K141" s="64">
        <v>266</v>
      </c>
      <c r="L141" s="65">
        <v>185129.67</v>
      </c>
      <c r="M141" s="64">
        <v>51</v>
      </c>
      <c r="N141" s="64"/>
      <c r="O141" s="64"/>
      <c r="P141" s="64"/>
      <c r="Q141" s="64"/>
    </row>
    <row r="142" spans="1:17" ht="15">
      <c r="A142" s="64" t="s">
        <v>207</v>
      </c>
      <c r="B142" s="65">
        <v>13101184.02</v>
      </c>
      <c r="C142" s="64">
        <v>21</v>
      </c>
      <c r="D142" s="65">
        <v>470981.96</v>
      </c>
      <c r="E142" s="64">
        <v>17</v>
      </c>
      <c r="F142" s="64">
        <v>0</v>
      </c>
      <c r="G142" s="64">
        <v>7</v>
      </c>
      <c r="H142" s="65">
        <v>9765292</v>
      </c>
      <c r="I142" s="64">
        <v>15</v>
      </c>
      <c r="J142" s="65">
        <v>396891</v>
      </c>
      <c r="K142" s="64">
        <v>15</v>
      </c>
      <c r="L142" s="64">
        <v>0</v>
      </c>
      <c r="M142" s="64">
        <v>3</v>
      </c>
      <c r="N142" s="64"/>
      <c r="O142" s="64"/>
      <c r="P142" s="64"/>
      <c r="Q142" s="64"/>
    </row>
    <row r="143" spans="1:17" ht="15">
      <c r="A143" s="64" t="s">
        <v>208</v>
      </c>
      <c r="B143" s="65">
        <v>5772164.88</v>
      </c>
      <c r="C143" s="64">
        <v>29</v>
      </c>
      <c r="D143" s="65">
        <v>486976.62</v>
      </c>
      <c r="E143" s="64">
        <v>27</v>
      </c>
      <c r="F143" s="64">
        <v>0</v>
      </c>
      <c r="G143" s="64">
        <v>3</v>
      </c>
      <c r="H143" s="65">
        <v>4214754.42</v>
      </c>
      <c r="I143" s="64">
        <v>33</v>
      </c>
      <c r="J143" s="65">
        <v>522295.36</v>
      </c>
      <c r="K143" s="64">
        <v>31</v>
      </c>
      <c r="L143" s="64">
        <v>0</v>
      </c>
      <c r="M143" s="64">
        <v>0</v>
      </c>
      <c r="N143" s="64"/>
      <c r="O143" s="64"/>
      <c r="P143" s="64"/>
      <c r="Q143" s="64"/>
    </row>
    <row r="144" spans="1:17" ht="15">
      <c r="A144" s="64" t="s">
        <v>209</v>
      </c>
      <c r="B144" s="65">
        <v>344846</v>
      </c>
      <c r="C144" s="64">
        <v>19</v>
      </c>
      <c r="D144" s="65">
        <v>236420</v>
      </c>
      <c r="E144" s="64">
        <v>19</v>
      </c>
      <c r="F144" s="64">
        <v>0</v>
      </c>
      <c r="G144" s="64">
        <v>1</v>
      </c>
      <c r="H144" s="65">
        <v>374671</v>
      </c>
      <c r="I144" s="64">
        <v>21</v>
      </c>
      <c r="J144" s="65">
        <v>271139</v>
      </c>
      <c r="K144" s="64">
        <v>21</v>
      </c>
      <c r="L144" s="64">
        <v>0</v>
      </c>
      <c r="M144" s="64">
        <v>1</v>
      </c>
      <c r="N144" s="64"/>
      <c r="O144" s="64"/>
      <c r="P144" s="64"/>
      <c r="Q144" s="64"/>
    </row>
    <row r="145" spans="1:17" ht="15">
      <c r="A145" s="64" t="s">
        <v>210</v>
      </c>
      <c r="B145" s="65">
        <v>457175064.18</v>
      </c>
      <c r="C145" s="66">
        <v>1115</v>
      </c>
      <c r="D145" s="65">
        <v>84631478.25</v>
      </c>
      <c r="E145" s="66">
        <v>1016</v>
      </c>
      <c r="F145" s="65">
        <v>5624819.83</v>
      </c>
      <c r="G145" s="64">
        <v>448</v>
      </c>
      <c r="H145" s="65">
        <v>488045403.56</v>
      </c>
      <c r="I145" s="66">
        <v>1120</v>
      </c>
      <c r="J145" s="65">
        <v>84920983.45</v>
      </c>
      <c r="K145" s="66">
        <v>1033</v>
      </c>
      <c r="L145" s="65">
        <v>9137614.83</v>
      </c>
      <c r="M145" s="64">
        <v>455</v>
      </c>
      <c r="N145" s="64"/>
      <c r="O145" s="64"/>
      <c r="P145" s="64"/>
      <c r="Q145" s="64"/>
    </row>
    <row r="146" spans="1:17" ht="15">
      <c r="A146" s="64" t="s">
        <v>211</v>
      </c>
      <c r="B146" s="65">
        <v>6040849.36</v>
      </c>
      <c r="C146" s="64">
        <v>72</v>
      </c>
      <c r="D146" s="65">
        <v>2102784.32</v>
      </c>
      <c r="E146" s="64">
        <v>67</v>
      </c>
      <c r="F146" s="64">
        <v>0</v>
      </c>
      <c r="G146" s="64">
        <v>4</v>
      </c>
      <c r="H146" s="65">
        <v>7193772.73</v>
      </c>
      <c r="I146" s="64">
        <v>72</v>
      </c>
      <c r="J146" s="65">
        <v>1952296.42</v>
      </c>
      <c r="K146" s="64">
        <v>67</v>
      </c>
      <c r="L146" s="64">
        <v>0</v>
      </c>
      <c r="M146" s="64">
        <v>4</v>
      </c>
      <c r="N146" s="64"/>
      <c r="O146" s="64"/>
      <c r="P146" s="64"/>
      <c r="Q146" s="64"/>
    </row>
    <row r="147" spans="1:17" ht="15">
      <c r="A147" s="64" t="s">
        <v>212</v>
      </c>
      <c r="B147" s="65">
        <v>54758334.48</v>
      </c>
      <c r="C147" s="64">
        <v>258</v>
      </c>
      <c r="D147" s="65">
        <v>12703807.34</v>
      </c>
      <c r="E147" s="64">
        <v>247</v>
      </c>
      <c r="F147" s="65">
        <v>1845493.33</v>
      </c>
      <c r="G147" s="64">
        <v>90</v>
      </c>
      <c r="H147" s="65">
        <v>52380860.33</v>
      </c>
      <c r="I147" s="64">
        <v>245</v>
      </c>
      <c r="J147" s="65">
        <v>12654365.09</v>
      </c>
      <c r="K147" s="64">
        <v>240</v>
      </c>
      <c r="L147" s="65">
        <v>2745052.17</v>
      </c>
      <c r="M147" s="64">
        <v>73</v>
      </c>
      <c r="N147" s="64"/>
      <c r="O147" s="64"/>
      <c r="P147" s="64"/>
      <c r="Q147" s="64"/>
    </row>
    <row r="148" spans="1:17" ht="15">
      <c r="A148" s="64" t="s">
        <v>213</v>
      </c>
      <c r="B148" s="65">
        <v>176514789.99</v>
      </c>
      <c r="C148" s="64">
        <v>357</v>
      </c>
      <c r="D148" s="65">
        <v>21498973.03</v>
      </c>
      <c r="E148" s="64">
        <v>345</v>
      </c>
      <c r="F148" s="65">
        <v>591218.33</v>
      </c>
      <c r="G148" s="64">
        <v>74</v>
      </c>
      <c r="H148" s="65">
        <v>223776027.62</v>
      </c>
      <c r="I148" s="64">
        <v>337</v>
      </c>
      <c r="J148" s="65">
        <v>21385792.74</v>
      </c>
      <c r="K148" s="64">
        <v>323</v>
      </c>
      <c r="L148" s="65">
        <v>575769.33</v>
      </c>
      <c r="M148" s="64">
        <v>57</v>
      </c>
      <c r="N148" s="64"/>
      <c r="O148" s="64"/>
      <c r="P148" s="64"/>
      <c r="Q148" s="64"/>
    </row>
    <row r="149" spans="1:17" ht="15">
      <c r="A149" s="64" t="s">
        <v>214</v>
      </c>
      <c r="B149" s="65">
        <v>66314166.39</v>
      </c>
      <c r="C149" s="64">
        <v>147</v>
      </c>
      <c r="D149" s="65">
        <v>16059503.68</v>
      </c>
      <c r="E149" s="64">
        <v>137</v>
      </c>
      <c r="F149" s="65">
        <v>291430.67</v>
      </c>
      <c r="G149" s="64">
        <v>49</v>
      </c>
      <c r="H149" s="65">
        <v>68709588.64</v>
      </c>
      <c r="I149" s="64">
        <v>158</v>
      </c>
      <c r="J149" s="65">
        <v>15221847.23</v>
      </c>
      <c r="K149" s="64">
        <v>146</v>
      </c>
      <c r="L149" s="65">
        <v>274194.5</v>
      </c>
      <c r="M149" s="64">
        <v>56</v>
      </c>
      <c r="N149" s="64"/>
      <c r="O149" s="64"/>
      <c r="P149" s="64"/>
      <c r="Q149" s="64"/>
    </row>
    <row r="150" spans="1:17" ht="15">
      <c r="A150" s="64" t="s">
        <v>215</v>
      </c>
      <c r="B150" s="65">
        <v>424211.13</v>
      </c>
      <c r="C150" s="64">
        <v>10</v>
      </c>
      <c r="D150" s="64">
        <v>0</v>
      </c>
      <c r="E150" s="64">
        <v>9</v>
      </c>
      <c r="F150" s="64">
        <v>0</v>
      </c>
      <c r="G150" s="64">
        <v>0</v>
      </c>
      <c r="H150" s="65">
        <v>529409</v>
      </c>
      <c r="I150" s="64">
        <v>13</v>
      </c>
      <c r="J150" s="65">
        <v>324231</v>
      </c>
      <c r="K150" s="64">
        <v>13</v>
      </c>
      <c r="L150" s="64">
        <v>0</v>
      </c>
      <c r="M150" s="64">
        <v>0</v>
      </c>
      <c r="N150" s="64"/>
      <c r="O150" s="64"/>
      <c r="P150" s="64"/>
      <c r="Q150" s="64"/>
    </row>
    <row r="151" spans="1:17" ht="15">
      <c r="A151" s="64" t="s">
        <v>216</v>
      </c>
      <c r="B151" s="65">
        <v>67261742.95</v>
      </c>
      <c r="C151" s="64">
        <v>421</v>
      </c>
      <c r="D151" s="65">
        <v>19420054.41</v>
      </c>
      <c r="E151" s="64">
        <v>409</v>
      </c>
      <c r="F151" s="65">
        <v>666447.33</v>
      </c>
      <c r="G151" s="64">
        <v>121</v>
      </c>
      <c r="H151" s="65">
        <v>71743343.63</v>
      </c>
      <c r="I151" s="64">
        <v>417</v>
      </c>
      <c r="J151" s="65">
        <v>18966277.31</v>
      </c>
      <c r="K151" s="64">
        <v>405</v>
      </c>
      <c r="L151" s="65">
        <v>672093.33</v>
      </c>
      <c r="M151" s="64">
        <v>112</v>
      </c>
      <c r="N151" s="64"/>
      <c r="O151" s="64"/>
      <c r="P151" s="64"/>
      <c r="Q151" s="64"/>
    </row>
    <row r="152" spans="1:17" ht="15">
      <c r="A152" s="64" t="s">
        <v>217</v>
      </c>
      <c r="B152" s="65">
        <v>748091.1</v>
      </c>
      <c r="C152" s="64">
        <v>13</v>
      </c>
      <c r="D152" s="65">
        <v>542246</v>
      </c>
      <c r="E152" s="64">
        <v>12</v>
      </c>
      <c r="F152" s="64">
        <v>0</v>
      </c>
      <c r="G152" s="64">
        <v>0</v>
      </c>
      <c r="H152" s="65">
        <v>644250.22</v>
      </c>
      <c r="I152" s="64">
        <v>12</v>
      </c>
      <c r="J152" s="65">
        <v>545857.06</v>
      </c>
      <c r="K152" s="64">
        <v>11</v>
      </c>
      <c r="L152" s="64">
        <v>0</v>
      </c>
      <c r="M152" s="64">
        <v>0</v>
      </c>
      <c r="N152" s="64"/>
      <c r="O152" s="64"/>
      <c r="P152" s="64"/>
      <c r="Q152" s="64"/>
    </row>
    <row r="153" spans="1:17" ht="15">
      <c r="A153" s="64" t="s">
        <v>218</v>
      </c>
      <c r="B153" s="65">
        <v>358599</v>
      </c>
      <c r="C153" s="64">
        <v>13</v>
      </c>
      <c r="D153" s="65">
        <v>285690</v>
      </c>
      <c r="E153" s="64">
        <v>11</v>
      </c>
      <c r="F153" s="64">
        <v>0</v>
      </c>
      <c r="G153" s="64">
        <v>3</v>
      </c>
      <c r="H153" s="65">
        <v>468345.5</v>
      </c>
      <c r="I153" s="64">
        <v>18</v>
      </c>
      <c r="J153" s="65">
        <v>307161</v>
      </c>
      <c r="K153" s="64">
        <v>16</v>
      </c>
      <c r="L153" s="64">
        <v>0</v>
      </c>
      <c r="M153" s="64">
        <v>4</v>
      </c>
      <c r="N153" s="64"/>
      <c r="O153" s="64"/>
      <c r="P153" s="64"/>
      <c r="Q153" s="64"/>
    </row>
    <row r="154" spans="1:17" ht="15">
      <c r="A154" s="64" t="s">
        <v>219</v>
      </c>
      <c r="B154" s="65">
        <v>1793967.9</v>
      </c>
      <c r="C154" s="64">
        <v>15</v>
      </c>
      <c r="D154" s="65">
        <v>173935.9</v>
      </c>
      <c r="E154" s="64">
        <v>11</v>
      </c>
      <c r="F154" s="64">
        <v>0</v>
      </c>
      <c r="G154" s="64">
        <v>3</v>
      </c>
      <c r="H154" s="65">
        <v>2264013.52</v>
      </c>
      <c r="I154" s="64">
        <v>18</v>
      </c>
      <c r="J154" s="65">
        <v>161353.52</v>
      </c>
      <c r="K154" s="64">
        <v>14</v>
      </c>
      <c r="L154" s="64">
        <v>0</v>
      </c>
      <c r="M154" s="64">
        <v>3</v>
      </c>
      <c r="N154" s="64"/>
      <c r="O154" s="64"/>
      <c r="P154" s="64"/>
      <c r="Q154" s="64"/>
    </row>
    <row r="155" spans="1:17" ht="15">
      <c r="A155" s="64" t="s">
        <v>220</v>
      </c>
      <c r="B155" s="65">
        <v>44908555.56</v>
      </c>
      <c r="C155" s="64">
        <v>334</v>
      </c>
      <c r="D155" s="65">
        <v>14987214.29</v>
      </c>
      <c r="E155" s="64">
        <v>327</v>
      </c>
      <c r="F155" s="65">
        <v>1615724.17</v>
      </c>
      <c r="G155" s="64">
        <v>79</v>
      </c>
      <c r="H155" s="65">
        <v>41208124.44</v>
      </c>
      <c r="I155" s="64">
        <v>342</v>
      </c>
      <c r="J155" s="65">
        <v>13002849.07</v>
      </c>
      <c r="K155" s="64">
        <v>330</v>
      </c>
      <c r="L155" s="65">
        <v>3091297</v>
      </c>
      <c r="M155" s="64">
        <v>81</v>
      </c>
      <c r="N155" s="64"/>
      <c r="O155" s="64"/>
      <c r="P155" s="64"/>
      <c r="Q155" s="64"/>
    </row>
    <row r="156" spans="1:17" ht="15">
      <c r="A156" s="64" t="s">
        <v>221</v>
      </c>
      <c r="B156" s="65">
        <v>746926.3</v>
      </c>
      <c r="C156" s="64">
        <v>19</v>
      </c>
      <c r="D156" s="65">
        <v>278935.3</v>
      </c>
      <c r="E156" s="64">
        <v>18</v>
      </c>
      <c r="F156" s="64">
        <v>0</v>
      </c>
      <c r="G156" s="64">
        <v>5</v>
      </c>
      <c r="H156" s="65">
        <v>725502.85</v>
      </c>
      <c r="I156" s="64">
        <v>18</v>
      </c>
      <c r="J156" s="65">
        <v>237768.85</v>
      </c>
      <c r="K156" s="64">
        <v>16</v>
      </c>
      <c r="L156" s="64">
        <v>0</v>
      </c>
      <c r="M156" s="64">
        <v>5</v>
      </c>
      <c r="N156" s="64"/>
      <c r="O156" s="64"/>
      <c r="P156" s="64"/>
      <c r="Q156" s="64"/>
    </row>
    <row r="157" spans="1:17" ht="15">
      <c r="A157" s="64" t="s">
        <v>222</v>
      </c>
      <c r="B157" s="65">
        <v>4846763</v>
      </c>
      <c r="C157" s="64">
        <v>27</v>
      </c>
      <c r="D157" s="65">
        <v>2277348</v>
      </c>
      <c r="E157" s="64">
        <v>15</v>
      </c>
      <c r="F157" s="64">
        <v>0</v>
      </c>
      <c r="G157" s="64">
        <v>4</v>
      </c>
      <c r="H157" s="65">
        <v>4876412</v>
      </c>
      <c r="I157" s="64">
        <v>27</v>
      </c>
      <c r="J157" s="65">
        <v>2662867</v>
      </c>
      <c r="K157" s="64">
        <v>23</v>
      </c>
      <c r="L157" s="64">
        <v>0</v>
      </c>
      <c r="M157" s="64">
        <v>3</v>
      </c>
      <c r="N157" s="64"/>
      <c r="O157" s="64"/>
      <c r="P157" s="64"/>
      <c r="Q157" s="64"/>
    </row>
    <row r="158" spans="1:17" ht="15">
      <c r="A158" s="64" t="s">
        <v>223</v>
      </c>
      <c r="B158" s="65">
        <v>88660.82</v>
      </c>
      <c r="C158" s="64">
        <v>12</v>
      </c>
      <c r="D158" s="65">
        <v>58857.82</v>
      </c>
      <c r="E158" s="64">
        <v>12</v>
      </c>
      <c r="F158" s="64">
        <v>0</v>
      </c>
      <c r="G158" s="64">
        <v>2</v>
      </c>
      <c r="H158" s="65">
        <v>87065</v>
      </c>
      <c r="I158" s="64">
        <v>14</v>
      </c>
      <c r="J158" s="65">
        <v>64403</v>
      </c>
      <c r="K158" s="64">
        <v>13</v>
      </c>
      <c r="L158" s="64">
        <v>0</v>
      </c>
      <c r="M158" s="64">
        <v>1</v>
      </c>
      <c r="N158" s="64"/>
      <c r="O158" s="64"/>
      <c r="P158" s="64"/>
      <c r="Q158" s="64"/>
    </row>
    <row r="159" spans="1:17" ht="15">
      <c r="A159" s="64" t="s">
        <v>224</v>
      </c>
      <c r="B159" s="65">
        <v>36967582.31</v>
      </c>
      <c r="C159" s="64">
        <v>169</v>
      </c>
      <c r="D159" s="65">
        <v>10062450.25</v>
      </c>
      <c r="E159" s="64">
        <v>163</v>
      </c>
      <c r="F159" s="65">
        <v>183316.67</v>
      </c>
      <c r="G159" s="64">
        <v>35</v>
      </c>
      <c r="H159" s="65">
        <v>53337827.65</v>
      </c>
      <c r="I159" s="64">
        <v>172</v>
      </c>
      <c r="J159" s="65">
        <v>9443677.08</v>
      </c>
      <c r="K159" s="64">
        <v>165</v>
      </c>
      <c r="L159" s="65">
        <v>205166.67</v>
      </c>
      <c r="M159" s="64">
        <v>41</v>
      </c>
      <c r="N159" s="64"/>
      <c r="O159" s="64"/>
      <c r="P159" s="64"/>
      <c r="Q159" s="64"/>
    </row>
    <row r="160" spans="1:17" ht="15">
      <c r="A160" s="64" t="s">
        <v>225</v>
      </c>
      <c r="B160" s="65">
        <v>4664998.53</v>
      </c>
      <c r="C160" s="64">
        <v>73</v>
      </c>
      <c r="D160" s="65">
        <v>1668161.94</v>
      </c>
      <c r="E160" s="64">
        <v>69</v>
      </c>
      <c r="F160" s="65">
        <v>38200</v>
      </c>
      <c r="G160" s="64">
        <v>24</v>
      </c>
      <c r="H160" s="65">
        <v>13150054.11</v>
      </c>
      <c r="I160" s="64">
        <v>71</v>
      </c>
      <c r="J160" s="65">
        <v>1619863.29</v>
      </c>
      <c r="K160" s="64">
        <v>65</v>
      </c>
      <c r="L160" s="65">
        <v>109738.5</v>
      </c>
      <c r="M160" s="64">
        <v>15</v>
      </c>
      <c r="N160" s="64"/>
      <c r="O160" s="64"/>
      <c r="P160" s="64"/>
      <c r="Q160" s="64"/>
    </row>
    <row r="161" spans="1:17" ht="15">
      <c r="A161" s="64" t="s">
        <v>226</v>
      </c>
      <c r="B161" s="65">
        <v>4735368.68</v>
      </c>
      <c r="C161" s="64">
        <v>43</v>
      </c>
      <c r="D161" s="65">
        <v>887215.32</v>
      </c>
      <c r="E161" s="64">
        <v>39</v>
      </c>
      <c r="F161" s="64">
        <v>0</v>
      </c>
      <c r="G161" s="64">
        <v>4</v>
      </c>
      <c r="H161" s="65">
        <v>4180899.09</v>
      </c>
      <c r="I161" s="64">
        <v>46</v>
      </c>
      <c r="J161" s="65">
        <v>802920.4</v>
      </c>
      <c r="K161" s="64">
        <v>41</v>
      </c>
      <c r="L161" s="64">
        <v>0</v>
      </c>
      <c r="M161" s="64">
        <v>4</v>
      </c>
      <c r="N161" s="64"/>
      <c r="O161" s="64"/>
      <c r="P161" s="64"/>
      <c r="Q161" s="64"/>
    </row>
    <row r="162" spans="1:17" ht="15">
      <c r="A162" s="64" t="s">
        <v>227</v>
      </c>
      <c r="B162" s="65">
        <v>4822004.1</v>
      </c>
      <c r="C162" s="64">
        <v>36</v>
      </c>
      <c r="D162" s="65">
        <v>1035150.89</v>
      </c>
      <c r="E162" s="64">
        <v>33</v>
      </c>
      <c r="F162" s="65">
        <v>35851.5</v>
      </c>
      <c r="G162" s="64">
        <v>16</v>
      </c>
      <c r="H162" s="65">
        <v>5383145</v>
      </c>
      <c r="I162" s="64">
        <v>41</v>
      </c>
      <c r="J162" s="65">
        <v>925461</v>
      </c>
      <c r="K162" s="64">
        <v>40</v>
      </c>
      <c r="L162" s="65">
        <v>51079.17</v>
      </c>
      <c r="M162" s="64">
        <v>13</v>
      </c>
      <c r="N162" s="64"/>
      <c r="O162" s="64"/>
      <c r="P162" s="64"/>
      <c r="Q162" s="64"/>
    </row>
    <row r="163" spans="1:17" ht="15">
      <c r="A163" s="64" t="s">
        <v>228</v>
      </c>
      <c r="B163" s="65">
        <v>975723.97</v>
      </c>
      <c r="C163" s="64">
        <v>22</v>
      </c>
      <c r="D163" s="65">
        <v>566971.78</v>
      </c>
      <c r="E163" s="64">
        <v>21</v>
      </c>
      <c r="F163" s="64">
        <v>0</v>
      </c>
      <c r="G163" s="64">
        <v>9</v>
      </c>
      <c r="H163" s="65">
        <v>942263</v>
      </c>
      <c r="I163" s="64">
        <v>24</v>
      </c>
      <c r="J163" s="65">
        <v>503949</v>
      </c>
      <c r="K163" s="64">
        <v>24</v>
      </c>
      <c r="L163" s="65">
        <v>113950</v>
      </c>
      <c r="M163" s="64">
        <v>11</v>
      </c>
      <c r="N163" s="64"/>
      <c r="O163" s="64"/>
      <c r="P163" s="64"/>
      <c r="Q163" s="64"/>
    </row>
    <row r="164" spans="1:17" ht="15">
      <c r="A164" s="64" t="s">
        <v>229</v>
      </c>
      <c r="B164" s="65">
        <v>7566106.58</v>
      </c>
      <c r="C164" s="64">
        <v>41</v>
      </c>
      <c r="D164" s="65">
        <v>993518.28</v>
      </c>
      <c r="E164" s="64">
        <v>40</v>
      </c>
      <c r="F164" s="64">
        <v>0</v>
      </c>
      <c r="G164" s="64">
        <v>5</v>
      </c>
      <c r="H164" s="65">
        <v>6910603.27</v>
      </c>
      <c r="I164" s="64">
        <v>34</v>
      </c>
      <c r="J164" s="65">
        <v>879506.64</v>
      </c>
      <c r="K164" s="64">
        <v>33</v>
      </c>
      <c r="L164" s="64">
        <v>0</v>
      </c>
      <c r="M164" s="64">
        <v>3</v>
      </c>
      <c r="N164" s="64"/>
      <c r="O164" s="64"/>
      <c r="P164" s="64"/>
      <c r="Q164" s="64"/>
    </row>
    <row r="165" spans="1:17" ht="15">
      <c r="A165" s="64" t="s">
        <v>230</v>
      </c>
      <c r="B165" s="65">
        <v>46270559.04</v>
      </c>
      <c r="C165" s="64">
        <v>137</v>
      </c>
      <c r="D165" s="65">
        <v>5138929.87</v>
      </c>
      <c r="E165" s="64">
        <v>128</v>
      </c>
      <c r="F165" s="65">
        <v>905750</v>
      </c>
      <c r="G165" s="64">
        <v>42</v>
      </c>
      <c r="H165" s="65">
        <v>49739353.72</v>
      </c>
      <c r="I165" s="64">
        <v>131</v>
      </c>
      <c r="J165" s="65">
        <v>4986857.91</v>
      </c>
      <c r="K165" s="64">
        <v>126</v>
      </c>
      <c r="L165" s="65">
        <v>1203966.67</v>
      </c>
      <c r="M165" s="64">
        <v>34</v>
      </c>
      <c r="N165" s="64"/>
      <c r="O165" s="64"/>
      <c r="P165" s="64"/>
      <c r="Q165" s="64"/>
    </row>
    <row r="166" spans="1:17" ht="15">
      <c r="A166" s="64" t="s">
        <v>231</v>
      </c>
      <c r="B166" s="65">
        <v>6565351.17</v>
      </c>
      <c r="C166" s="64">
        <v>34</v>
      </c>
      <c r="D166" s="65">
        <v>1091768.11</v>
      </c>
      <c r="E166" s="64">
        <v>29</v>
      </c>
      <c r="F166" s="65">
        <v>80550</v>
      </c>
      <c r="G166" s="64">
        <v>14</v>
      </c>
      <c r="H166" s="65">
        <v>6763222</v>
      </c>
      <c r="I166" s="64">
        <v>32</v>
      </c>
      <c r="J166" s="65">
        <v>836605</v>
      </c>
      <c r="K166" s="64">
        <v>28</v>
      </c>
      <c r="L166" s="65">
        <v>82600</v>
      </c>
      <c r="M166" s="64">
        <v>11</v>
      </c>
      <c r="N166" s="64"/>
      <c r="O166" s="64"/>
      <c r="P166" s="64"/>
      <c r="Q166" s="64"/>
    </row>
    <row r="167" spans="1:17" ht="15">
      <c r="A167" s="64" t="s">
        <v>232</v>
      </c>
      <c r="B167" s="65">
        <v>31474610.06</v>
      </c>
      <c r="C167" s="64">
        <v>212</v>
      </c>
      <c r="D167" s="65">
        <v>12062605.4</v>
      </c>
      <c r="E167" s="64">
        <v>192</v>
      </c>
      <c r="F167" s="65">
        <v>176016.67</v>
      </c>
      <c r="G167" s="64">
        <v>29</v>
      </c>
      <c r="H167" s="65">
        <v>34268764.22</v>
      </c>
      <c r="I167" s="64">
        <v>219</v>
      </c>
      <c r="J167" s="65">
        <v>11905692.75</v>
      </c>
      <c r="K167" s="64">
        <v>203</v>
      </c>
      <c r="L167" s="65">
        <v>222043.33</v>
      </c>
      <c r="M167" s="64">
        <v>28</v>
      </c>
      <c r="N167" s="64"/>
      <c r="O167" s="64"/>
      <c r="P167" s="64"/>
      <c r="Q167" s="64"/>
    </row>
    <row r="168" spans="1:17" ht="15">
      <c r="A168" s="64" t="s">
        <v>233</v>
      </c>
      <c r="B168" s="65">
        <v>2461050.48</v>
      </c>
      <c r="C168" s="64">
        <v>33</v>
      </c>
      <c r="D168" s="65">
        <v>632391</v>
      </c>
      <c r="E168" s="64">
        <v>29</v>
      </c>
      <c r="F168" s="64">
        <v>0</v>
      </c>
      <c r="G168" s="64">
        <v>5</v>
      </c>
      <c r="H168" s="65">
        <v>3748057.45</v>
      </c>
      <c r="I168" s="64">
        <v>37</v>
      </c>
      <c r="J168" s="65">
        <v>749393.5</v>
      </c>
      <c r="K168" s="64">
        <v>36</v>
      </c>
      <c r="L168" s="64">
        <v>0</v>
      </c>
      <c r="M168" s="64">
        <v>7</v>
      </c>
      <c r="N168" s="64"/>
      <c r="O168" s="64"/>
      <c r="P168" s="64"/>
      <c r="Q168" s="64"/>
    </row>
    <row r="169" spans="1:17" ht="15">
      <c r="A169" s="64" t="s">
        <v>234</v>
      </c>
      <c r="B169" s="65">
        <v>996539.81</v>
      </c>
      <c r="C169" s="64">
        <v>21</v>
      </c>
      <c r="D169" s="65">
        <v>327475.32</v>
      </c>
      <c r="E169" s="64">
        <v>20</v>
      </c>
      <c r="F169" s="64">
        <v>0</v>
      </c>
      <c r="G169" s="64">
        <v>2</v>
      </c>
      <c r="H169" s="65">
        <v>918839.98</v>
      </c>
      <c r="I169" s="64">
        <v>19</v>
      </c>
      <c r="J169" s="65">
        <v>265557.98</v>
      </c>
      <c r="K169" s="64">
        <v>18</v>
      </c>
      <c r="L169" s="64">
        <v>0</v>
      </c>
      <c r="M169" s="64">
        <v>4</v>
      </c>
      <c r="N169" s="64"/>
      <c r="O169" s="64"/>
      <c r="P169" s="64"/>
      <c r="Q169" s="64"/>
    </row>
    <row r="170" spans="1:17" ht="15">
      <c r="A170" s="64" t="s">
        <v>235</v>
      </c>
      <c r="B170" s="65">
        <v>5453462.1</v>
      </c>
      <c r="C170" s="64">
        <v>64</v>
      </c>
      <c r="D170" s="65">
        <v>3623544.6</v>
      </c>
      <c r="E170" s="64">
        <v>54</v>
      </c>
      <c r="F170" s="65">
        <v>97283</v>
      </c>
      <c r="G170" s="64">
        <v>18</v>
      </c>
      <c r="H170" s="65">
        <v>5794766.95</v>
      </c>
      <c r="I170" s="64">
        <v>70</v>
      </c>
      <c r="J170" s="65">
        <v>3645935.52</v>
      </c>
      <c r="K170" s="64">
        <v>59</v>
      </c>
      <c r="L170" s="65">
        <v>134383.33</v>
      </c>
      <c r="M170" s="64">
        <v>14</v>
      </c>
      <c r="N170" s="64"/>
      <c r="O170" s="64"/>
      <c r="P170" s="64"/>
      <c r="Q170" s="64"/>
    </row>
    <row r="171" spans="1:17" ht="15">
      <c r="A171" s="64" t="s">
        <v>236</v>
      </c>
      <c r="B171" s="65">
        <v>383771</v>
      </c>
      <c r="C171" s="64">
        <v>13</v>
      </c>
      <c r="D171" s="65">
        <v>200410</v>
      </c>
      <c r="E171" s="64">
        <v>13</v>
      </c>
      <c r="F171" s="64">
        <v>0</v>
      </c>
      <c r="G171" s="64">
        <v>0</v>
      </c>
      <c r="H171" s="65">
        <v>493445</v>
      </c>
      <c r="I171" s="64">
        <v>12</v>
      </c>
      <c r="J171" s="65">
        <v>199202</v>
      </c>
      <c r="K171" s="64">
        <v>12</v>
      </c>
      <c r="L171" s="64">
        <v>0</v>
      </c>
      <c r="M171" s="64">
        <v>0</v>
      </c>
      <c r="N171" s="64"/>
      <c r="O171" s="64"/>
      <c r="P171" s="64"/>
      <c r="Q171" s="64"/>
    </row>
    <row r="172" spans="1:17" ht="15">
      <c r="A172" s="64" t="s">
        <v>237</v>
      </c>
      <c r="B172" s="65">
        <v>31854010.14</v>
      </c>
      <c r="C172" s="64">
        <v>233</v>
      </c>
      <c r="D172" s="65">
        <v>10103134.1</v>
      </c>
      <c r="E172" s="64">
        <v>224</v>
      </c>
      <c r="F172" s="65">
        <v>1049617.67</v>
      </c>
      <c r="G172" s="64">
        <v>43</v>
      </c>
      <c r="H172" s="65">
        <v>32740157.35</v>
      </c>
      <c r="I172" s="64">
        <v>238</v>
      </c>
      <c r="J172" s="65">
        <v>9045892.4</v>
      </c>
      <c r="K172" s="64">
        <v>230</v>
      </c>
      <c r="L172" s="65">
        <v>699619.17</v>
      </c>
      <c r="M172" s="64">
        <v>47</v>
      </c>
      <c r="N172" s="64"/>
      <c r="O172" s="64"/>
      <c r="P172" s="64"/>
      <c r="Q172" s="64"/>
    </row>
    <row r="173" spans="1:17" ht="15">
      <c r="A173" s="64" t="s">
        <v>238</v>
      </c>
      <c r="B173" s="65">
        <v>2021124.9</v>
      </c>
      <c r="C173" s="64">
        <v>42</v>
      </c>
      <c r="D173" s="65">
        <v>499217.52</v>
      </c>
      <c r="E173" s="64">
        <v>38</v>
      </c>
      <c r="F173" s="65">
        <v>14199.33</v>
      </c>
      <c r="G173" s="64">
        <v>11</v>
      </c>
      <c r="H173" s="65">
        <v>2743235.1</v>
      </c>
      <c r="I173" s="64">
        <v>38</v>
      </c>
      <c r="J173" s="65">
        <v>604091.58</v>
      </c>
      <c r="K173" s="64">
        <v>36</v>
      </c>
      <c r="L173" s="64">
        <v>0</v>
      </c>
      <c r="M173" s="64">
        <v>6</v>
      </c>
      <c r="N173" s="64"/>
      <c r="O173" s="64"/>
      <c r="P173" s="64"/>
      <c r="Q173" s="64"/>
    </row>
    <row r="174" spans="1:17" ht="15">
      <c r="A174" s="64" t="s">
        <v>239</v>
      </c>
      <c r="B174" s="65">
        <v>5234936.05</v>
      </c>
      <c r="C174" s="64">
        <v>61</v>
      </c>
      <c r="D174" s="65">
        <v>1312666.65</v>
      </c>
      <c r="E174" s="64">
        <v>54</v>
      </c>
      <c r="F174" s="65">
        <v>116985</v>
      </c>
      <c r="G174" s="64">
        <v>12</v>
      </c>
      <c r="H174" s="65">
        <v>5683004.5</v>
      </c>
      <c r="I174" s="64">
        <v>59</v>
      </c>
      <c r="J174" s="65">
        <v>1128326</v>
      </c>
      <c r="K174" s="64">
        <v>53</v>
      </c>
      <c r="L174" s="65">
        <v>87134.83</v>
      </c>
      <c r="M174" s="64">
        <v>13</v>
      </c>
      <c r="N174" s="64"/>
      <c r="O174" s="64"/>
      <c r="P174" s="64"/>
      <c r="Q174" s="64"/>
    </row>
    <row r="175" spans="1:17" ht="15">
      <c r="A175" s="64" t="s">
        <v>240</v>
      </c>
      <c r="B175" s="65">
        <v>1493278.9</v>
      </c>
      <c r="C175" s="64">
        <v>20</v>
      </c>
      <c r="D175" s="65">
        <v>604540.23</v>
      </c>
      <c r="E175" s="64">
        <v>19</v>
      </c>
      <c r="F175" s="64">
        <v>0</v>
      </c>
      <c r="G175" s="64">
        <v>3</v>
      </c>
      <c r="H175" s="65">
        <v>1955421.36</v>
      </c>
      <c r="I175" s="64">
        <v>20</v>
      </c>
      <c r="J175" s="65">
        <v>696585.81</v>
      </c>
      <c r="K175" s="64">
        <v>18</v>
      </c>
      <c r="L175" s="64">
        <v>0</v>
      </c>
      <c r="M175" s="64">
        <v>3</v>
      </c>
      <c r="N175" s="64"/>
      <c r="O175" s="64"/>
      <c r="P175" s="64"/>
      <c r="Q175" s="64"/>
    </row>
    <row r="176" spans="1:17" ht="15">
      <c r="A176" s="64" t="s">
        <v>241</v>
      </c>
      <c r="B176" s="65">
        <v>359459.45</v>
      </c>
      <c r="C176" s="64">
        <v>10</v>
      </c>
      <c r="D176" s="65">
        <v>128396.45</v>
      </c>
      <c r="E176" s="64">
        <v>10</v>
      </c>
      <c r="F176" s="64">
        <v>0</v>
      </c>
      <c r="G176" s="64">
        <v>4</v>
      </c>
      <c r="H176" s="65">
        <v>278835.77</v>
      </c>
      <c r="I176" s="64">
        <v>10</v>
      </c>
      <c r="J176" s="64">
        <v>0</v>
      </c>
      <c r="K176" s="64">
        <v>9</v>
      </c>
      <c r="L176" s="64">
        <v>0</v>
      </c>
      <c r="M176" s="64">
        <v>4</v>
      </c>
      <c r="N176" s="64"/>
      <c r="O176" s="64"/>
      <c r="P176" s="64"/>
      <c r="Q176" s="64"/>
    </row>
    <row r="177" spans="1:17" ht="15">
      <c r="A177" s="64" t="s">
        <v>242</v>
      </c>
      <c r="B177" s="65">
        <v>357479.72</v>
      </c>
      <c r="C177" s="64">
        <v>12</v>
      </c>
      <c r="D177" s="65">
        <v>176425.72</v>
      </c>
      <c r="E177" s="64">
        <v>10</v>
      </c>
      <c r="F177" s="64">
        <v>0</v>
      </c>
      <c r="G177" s="64">
        <v>0</v>
      </c>
      <c r="H177" s="65">
        <v>351753</v>
      </c>
      <c r="I177" s="64">
        <v>10</v>
      </c>
      <c r="J177" s="64">
        <v>0</v>
      </c>
      <c r="K177" s="64">
        <v>9</v>
      </c>
      <c r="L177" s="64">
        <v>0</v>
      </c>
      <c r="M177" s="64">
        <v>0</v>
      </c>
      <c r="N177" s="64"/>
      <c r="O177" s="64"/>
      <c r="P177" s="64"/>
      <c r="Q177" s="64"/>
    </row>
    <row r="178" spans="1:17" ht="15">
      <c r="A178" s="64" t="s">
        <v>243</v>
      </c>
      <c r="B178" s="65">
        <v>13842066.24</v>
      </c>
      <c r="C178" s="64">
        <v>74</v>
      </c>
      <c r="D178" s="65">
        <v>2421588</v>
      </c>
      <c r="E178" s="64">
        <v>68</v>
      </c>
      <c r="F178" s="65">
        <v>60333.33</v>
      </c>
      <c r="G178" s="64">
        <v>22</v>
      </c>
      <c r="H178" s="65">
        <v>13096620.49</v>
      </c>
      <c r="I178" s="64">
        <v>77</v>
      </c>
      <c r="J178" s="65">
        <v>2289175.83</v>
      </c>
      <c r="K178" s="64">
        <v>71</v>
      </c>
      <c r="L178" s="65">
        <v>59538.33</v>
      </c>
      <c r="M178" s="64">
        <v>22</v>
      </c>
      <c r="N178" s="64"/>
      <c r="O178" s="64"/>
      <c r="P178" s="64"/>
      <c r="Q178" s="64"/>
    </row>
    <row r="179" spans="1:17" ht="15">
      <c r="A179" s="64" t="s">
        <v>244</v>
      </c>
      <c r="B179" s="65">
        <v>593088</v>
      </c>
      <c r="C179" s="64">
        <v>16</v>
      </c>
      <c r="D179" s="65">
        <v>120488</v>
      </c>
      <c r="E179" s="64">
        <v>12</v>
      </c>
      <c r="F179" s="64">
        <v>0</v>
      </c>
      <c r="G179" s="64">
        <v>6</v>
      </c>
      <c r="H179" s="65">
        <v>600609</v>
      </c>
      <c r="I179" s="64">
        <v>16</v>
      </c>
      <c r="J179" s="65">
        <v>96959</v>
      </c>
      <c r="K179" s="64">
        <v>12</v>
      </c>
      <c r="L179" s="64">
        <v>0</v>
      </c>
      <c r="M179" s="64">
        <v>8</v>
      </c>
      <c r="N179" s="64"/>
      <c r="O179" s="64"/>
      <c r="P179" s="64"/>
      <c r="Q179" s="64"/>
    </row>
    <row r="180" spans="1:17" ht="15">
      <c r="A180" s="64" t="s">
        <v>245</v>
      </c>
      <c r="B180" s="65">
        <v>722561.29</v>
      </c>
      <c r="C180" s="64">
        <v>21</v>
      </c>
      <c r="D180" s="65">
        <v>330084.93</v>
      </c>
      <c r="E180" s="64">
        <v>19</v>
      </c>
      <c r="F180" s="64">
        <v>0</v>
      </c>
      <c r="G180" s="64">
        <v>0</v>
      </c>
      <c r="H180" s="65">
        <v>702462.58</v>
      </c>
      <c r="I180" s="64">
        <v>22</v>
      </c>
      <c r="J180" s="65">
        <v>292783.21</v>
      </c>
      <c r="K180" s="64">
        <v>20</v>
      </c>
      <c r="L180" s="64">
        <v>0</v>
      </c>
      <c r="M180" s="64">
        <v>0</v>
      </c>
      <c r="N180" s="64"/>
      <c r="O180" s="64"/>
      <c r="P180" s="64"/>
      <c r="Q180" s="64"/>
    </row>
    <row r="181" spans="1:17" ht="15">
      <c r="A181" s="64" t="s">
        <v>246</v>
      </c>
      <c r="B181" s="65">
        <v>2815327.77</v>
      </c>
      <c r="C181" s="64">
        <v>20</v>
      </c>
      <c r="D181" s="65">
        <v>256221.65</v>
      </c>
      <c r="E181" s="64">
        <v>16</v>
      </c>
      <c r="F181" s="64">
        <v>0</v>
      </c>
      <c r="G181" s="64">
        <v>2</v>
      </c>
      <c r="H181" s="65">
        <v>2531530</v>
      </c>
      <c r="I181" s="64">
        <v>21</v>
      </c>
      <c r="J181" s="65">
        <v>166360</v>
      </c>
      <c r="K181" s="64">
        <v>18</v>
      </c>
      <c r="L181" s="64">
        <v>0</v>
      </c>
      <c r="M181" s="64">
        <v>2</v>
      </c>
      <c r="N181" s="64"/>
      <c r="O181" s="64"/>
      <c r="P181" s="64"/>
      <c r="Q181" s="64"/>
    </row>
    <row r="182" spans="1:17" ht="15">
      <c r="A182" s="64" t="s">
        <v>247</v>
      </c>
      <c r="B182" s="65">
        <v>7279974.75</v>
      </c>
      <c r="C182" s="64">
        <v>68</v>
      </c>
      <c r="D182" s="65">
        <v>1530054.8</v>
      </c>
      <c r="E182" s="64">
        <v>63</v>
      </c>
      <c r="F182" s="65">
        <v>78847.5</v>
      </c>
      <c r="G182" s="64">
        <v>20</v>
      </c>
      <c r="H182" s="65">
        <v>6517426</v>
      </c>
      <c r="I182" s="64">
        <v>69</v>
      </c>
      <c r="J182" s="65">
        <v>1311108.67</v>
      </c>
      <c r="K182" s="64">
        <v>63</v>
      </c>
      <c r="L182" s="65">
        <v>196716.67</v>
      </c>
      <c r="M182" s="64">
        <v>19</v>
      </c>
      <c r="N182" s="64"/>
      <c r="O182" s="64"/>
      <c r="P182" s="64"/>
      <c r="Q182" s="64"/>
    </row>
    <row r="183" spans="1:17" ht="15">
      <c r="A183" s="64" t="s">
        <v>248</v>
      </c>
      <c r="B183" s="65">
        <v>2784397</v>
      </c>
      <c r="C183" s="64">
        <v>19</v>
      </c>
      <c r="D183" s="65">
        <v>1634126</v>
      </c>
      <c r="E183" s="64">
        <v>19</v>
      </c>
      <c r="F183" s="64">
        <v>0</v>
      </c>
      <c r="G183" s="64">
        <v>0</v>
      </c>
      <c r="H183" s="65">
        <v>2785794</v>
      </c>
      <c r="I183" s="64">
        <v>21</v>
      </c>
      <c r="J183" s="65">
        <v>1574721</v>
      </c>
      <c r="K183" s="64">
        <v>20</v>
      </c>
      <c r="L183" s="64">
        <v>0</v>
      </c>
      <c r="M183" s="64">
        <v>0</v>
      </c>
      <c r="N183" s="64"/>
      <c r="O183" s="64"/>
      <c r="P183" s="64"/>
      <c r="Q183" s="64"/>
    </row>
    <row r="184" spans="1:17" ht="15">
      <c r="A184" s="64" t="s">
        <v>249</v>
      </c>
      <c r="B184" s="65">
        <v>416020</v>
      </c>
      <c r="C184" s="64">
        <v>12</v>
      </c>
      <c r="D184" s="65">
        <v>97150</v>
      </c>
      <c r="E184" s="64">
        <v>11</v>
      </c>
      <c r="F184" s="64">
        <v>0</v>
      </c>
      <c r="G184" s="64">
        <v>1</v>
      </c>
      <c r="H184" s="65">
        <v>396081</v>
      </c>
      <c r="I184" s="64">
        <v>14</v>
      </c>
      <c r="J184" s="65">
        <v>74853</v>
      </c>
      <c r="K184" s="64">
        <v>11</v>
      </c>
      <c r="L184" s="64">
        <v>0</v>
      </c>
      <c r="M184" s="64">
        <v>1</v>
      </c>
      <c r="N184" s="64"/>
      <c r="O184" s="64"/>
      <c r="P184" s="64"/>
      <c r="Q184" s="64"/>
    </row>
    <row r="185" spans="1:17" ht="15">
      <c r="A185" s="64" t="s">
        <v>250</v>
      </c>
      <c r="B185" s="65">
        <v>3941078</v>
      </c>
      <c r="C185" s="64">
        <v>11</v>
      </c>
      <c r="D185" s="64">
        <v>0</v>
      </c>
      <c r="E185" s="64">
        <v>6</v>
      </c>
      <c r="F185" s="64">
        <v>0</v>
      </c>
      <c r="G185" s="64">
        <v>1</v>
      </c>
      <c r="H185" s="65">
        <v>2128533</v>
      </c>
      <c r="I185" s="64">
        <v>10</v>
      </c>
      <c r="J185" s="64">
        <v>0</v>
      </c>
      <c r="K185" s="64">
        <v>8</v>
      </c>
      <c r="L185" s="64">
        <v>0</v>
      </c>
      <c r="M185" s="64">
        <v>1</v>
      </c>
      <c r="N185" s="64"/>
      <c r="O185" s="64"/>
      <c r="P185" s="64"/>
      <c r="Q185" s="64"/>
    </row>
    <row r="186" spans="1:17" ht="15">
      <c r="A186" s="64" t="s">
        <v>251</v>
      </c>
      <c r="B186" s="65">
        <v>2561973.47</v>
      </c>
      <c r="C186" s="64">
        <v>44</v>
      </c>
      <c r="D186" s="65">
        <v>583309.44</v>
      </c>
      <c r="E186" s="64">
        <v>40</v>
      </c>
      <c r="F186" s="65">
        <v>49329.33</v>
      </c>
      <c r="G186" s="64">
        <v>13</v>
      </c>
      <c r="H186" s="65">
        <v>2148048.79</v>
      </c>
      <c r="I186" s="64">
        <v>45</v>
      </c>
      <c r="J186" s="65">
        <v>506636.74</v>
      </c>
      <c r="K186" s="64">
        <v>44</v>
      </c>
      <c r="L186" s="65">
        <v>23918.67</v>
      </c>
      <c r="M186" s="64">
        <v>13</v>
      </c>
      <c r="N186" s="64"/>
      <c r="O186" s="64"/>
      <c r="P186" s="64"/>
      <c r="Q186" s="64"/>
    </row>
    <row r="187" spans="1:17" ht="15">
      <c r="A187" s="64" t="s">
        <v>252</v>
      </c>
      <c r="B187" s="65">
        <v>4281693.3</v>
      </c>
      <c r="C187" s="64">
        <v>50</v>
      </c>
      <c r="D187" s="65">
        <v>1346955.98</v>
      </c>
      <c r="E187" s="64">
        <v>49</v>
      </c>
      <c r="F187" s="64">
        <v>0</v>
      </c>
      <c r="G187" s="64">
        <v>9</v>
      </c>
      <c r="H187" s="65">
        <v>4055668.11</v>
      </c>
      <c r="I187" s="64">
        <v>52</v>
      </c>
      <c r="J187" s="65">
        <v>971723.83</v>
      </c>
      <c r="K187" s="64">
        <v>52</v>
      </c>
      <c r="L187" s="65">
        <v>1200</v>
      </c>
      <c r="M187" s="64">
        <v>10</v>
      </c>
      <c r="N187" s="64"/>
      <c r="O187" s="64"/>
      <c r="P187" s="64"/>
      <c r="Q187" s="64"/>
    </row>
    <row r="188" spans="1:17" ht="15">
      <c r="A188" s="64" t="s">
        <v>253</v>
      </c>
      <c r="B188" s="65">
        <v>369002667.35</v>
      </c>
      <c r="C188" s="64">
        <v>771</v>
      </c>
      <c r="D188" s="65">
        <v>104580628.64</v>
      </c>
      <c r="E188" s="64">
        <v>715</v>
      </c>
      <c r="F188" s="65">
        <v>4526144.5</v>
      </c>
      <c r="G188" s="64">
        <v>303</v>
      </c>
      <c r="H188" s="65">
        <v>792028420.83</v>
      </c>
      <c r="I188" s="64">
        <v>773</v>
      </c>
      <c r="J188" s="65">
        <v>103880424.55</v>
      </c>
      <c r="K188" s="64">
        <v>712</v>
      </c>
      <c r="L188" s="65">
        <v>5706675</v>
      </c>
      <c r="M188" s="64">
        <v>286</v>
      </c>
      <c r="N188" s="64"/>
      <c r="O188" s="64"/>
      <c r="P188" s="64"/>
      <c r="Q188" s="64"/>
    </row>
    <row r="189" spans="1:17" ht="15">
      <c r="A189" s="64" t="s">
        <v>254</v>
      </c>
      <c r="B189" s="65">
        <v>17465858</v>
      </c>
      <c r="C189" s="64">
        <v>129</v>
      </c>
      <c r="D189" s="65">
        <v>8690529.24</v>
      </c>
      <c r="E189" s="64">
        <v>122</v>
      </c>
      <c r="F189" s="65">
        <v>38554.67</v>
      </c>
      <c r="G189" s="64">
        <v>13</v>
      </c>
      <c r="H189" s="65">
        <v>17242918.79</v>
      </c>
      <c r="I189" s="64">
        <v>127</v>
      </c>
      <c r="J189" s="65">
        <v>7796461.97</v>
      </c>
      <c r="K189" s="64">
        <v>120</v>
      </c>
      <c r="L189" s="65">
        <v>63120.33</v>
      </c>
      <c r="M189" s="64">
        <v>21</v>
      </c>
      <c r="N189" s="64"/>
      <c r="O189" s="64"/>
      <c r="P189" s="64"/>
      <c r="Q189" s="64"/>
    </row>
    <row r="190" spans="1:17" ht="15">
      <c r="A190" s="64" t="s">
        <v>255</v>
      </c>
      <c r="B190" s="65">
        <v>7476914.26</v>
      </c>
      <c r="C190" s="64">
        <v>102</v>
      </c>
      <c r="D190" s="65">
        <v>2357379.59</v>
      </c>
      <c r="E190" s="64">
        <v>94</v>
      </c>
      <c r="F190" s="65">
        <v>138370</v>
      </c>
      <c r="G190" s="64">
        <v>37</v>
      </c>
      <c r="H190" s="65">
        <v>8832513.59</v>
      </c>
      <c r="I190" s="64">
        <v>102</v>
      </c>
      <c r="J190" s="65">
        <v>2258542.14</v>
      </c>
      <c r="K190" s="64">
        <v>95</v>
      </c>
      <c r="L190" s="65">
        <v>76652.33</v>
      </c>
      <c r="M190" s="64">
        <v>31</v>
      </c>
      <c r="N190" s="64"/>
      <c r="O190" s="64"/>
      <c r="P190" s="64"/>
      <c r="Q190" s="64"/>
    </row>
    <row r="191" spans="1:17" ht="15">
      <c r="A191" s="64" t="s">
        <v>256</v>
      </c>
      <c r="B191" s="65">
        <v>2274154.71</v>
      </c>
      <c r="C191" s="64">
        <v>33</v>
      </c>
      <c r="D191" s="65">
        <v>1496965.91</v>
      </c>
      <c r="E191" s="64">
        <v>32</v>
      </c>
      <c r="F191" s="65">
        <v>281926.83</v>
      </c>
      <c r="G191" s="64">
        <v>11</v>
      </c>
      <c r="H191" s="65">
        <v>2499316.31</v>
      </c>
      <c r="I191" s="64">
        <v>36</v>
      </c>
      <c r="J191" s="65">
        <v>1405731.84</v>
      </c>
      <c r="K191" s="64">
        <v>35</v>
      </c>
      <c r="L191" s="64">
        <v>0</v>
      </c>
      <c r="M191" s="64">
        <v>9</v>
      </c>
      <c r="N191" s="64"/>
      <c r="O191" s="64"/>
      <c r="P191" s="64"/>
      <c r="Q191" s="64"/>
    </row>
    <row r="192" spans="1:17" ht="15">
      <c r="A192" s="64" t="s">
        <v>257</v>
      </c>
      <c r="B192" s="65">
        <v>49003546.15</v>
      </c>
      <c r="C192" s="64">
        <v>164</v>
      </c>
      <c r="D192" s="65">
        <v>5508829.95</v>
      </c>
      <c r="E192" s="64">
        <v>144</v>
      </c>
      <c r="F192" s="65">
        <v>2500733.33</v>
      </c>
      <c r="G192" s="64">
        <v>44</v>
      </c>
      <c r="H192" s="65">
        <v>38043873.73</v>
      </c>
      <c r="I192" s="64">
        <v>169</v>
      </c>
      <c r="J192" s="65">
        <v>4639074.73</v>
      </c>
      <c r="K192" s="64">
        <v>145</v>
      </c>
      <c r="L192" s="65">
        <v>2170433.33</v>
      </c>
      <c r="M192" s="64">
        <v>37</v>
      </c>
      <c r="N192" s="64"/>
      <c r="O192" s="64"/>
      <c r="P192" s="64"/>
      <c r="Q192" s="64"/>
    </row>
    <row r="193" spans="1:17" ht="15">
      <c r="A193" s="64" t="s">
        <v>258</v>
      </c>
      <c r="B193" s="65">
        <v>2069727.54</v>
      </c>
      <c r="C193" s="64">
        <v>35</v>
      </c>
      <c r="D193" s="65">
        <v>622628.36</v>
      </c>
      <c r="E193" s="64">
        <v>31</v>
      </c>
      <c r="F193" s="64">
        <v>0</v>
      </c>
      <c r="G193" s="64">
        <v>4</v>
      </c>
      <c r="H193" s="65">
        <v>1823690.08</v>
      </c>
      <c r="I193" s="64">
        <v>37</v>
      </c>
      <c r="J193" s="65">
        <v>824082.49</v>
      </c>
      <c r="K193" s="64">
        <v>37</v>
      </c>
      <c r="L193" s="64">
        <v>0</v>
      </c>
      <c r="M193" s="64">
        <v>1</v>
      </c>
      <c r="N193" s="64"/>
      <c r="O193" s="64"/>
      <c r="P193" s="64"/>
      <c r="Q193" s="64"/>
    </row>
    <row r="194" spans="1:17" ht="15">
      <c r="A194" s="64" t="s">
        <v>259</v>
      </c>
      <c r="B194" s="65">
        <v>242875.65</v>
      </c>
      <c r="C194" s="64">
        <v>12</v>
      </c>
      <c r="D194" s="65">
        <v>132582.17</v>
      </c>
      <c r="E194" s="64">
        <v>12</v>
      </c>
      <c r="F194" s="64">
        <v>0</v>
      </c>
      <c r="G194" s="64">
        <v>3</v>
      </c>
      <c r="H194" s="65">
        <v>226511</v>
      </c>
      <c r="I194" s="64">
        <v>12</v>
      </c>
      <c r="J194" s="65">
        <v>120694</v>
      </c>
      <c r="K194" s="64">
        <v>12</v>
      </c>
      <c r="L194" s="64">
        <v>0</v>
      </c>
      <c r="M194" s="64">
        <v>3</v>
      </c>
      <c r="N194" s="64"/>
      <c r="O194" s="64"/>
      <c r="P194" s="64"/>
      <c r="Q194" s="64"/>
    </row>
    <row r="195" spans="1:17" ht="15">
      <c r="A195" s="64" t="s">
        <v>260</v>
      </c>
      <c r="B195" s="65">
        <v>19149937.67</v>
      </c>
      <c r="C195" s="64">
        <v>213</v>
      </c>
      <c r="D195" s="65">
        <v>5647919.81</v>
      </c>
      <c r="E195" s="64">
        <v>198</v>
      </c>
      <c r="F195" s="65">
        <v>451695.83</v>
      </c>
      <c r="G195" s="64">
        <v>46</v>
      </c>
      <c r="H195" s="65">
        <v>19372908.38</v>
      </c>
      <c r="I195" s="64">
        <v>204</v>
      </c>
      <c r="J195" s="65">
        <v>5096364.86</v>
      </c>
      <c r="K195" s="64">
        <v>192</v>
      </c>
      <c r="L195" s="65">
        <v>309727</v>
      </c>
      <c r="M195" s="64">
        <v>44</v>
      </c>
      <c r="N195" s="64"/>
      <c r="O195" s="64"/>
      <c r="P195" s="64"/>
      <c r="Q195" s="64"/>
    </row>
    <row r="196" spans="1:17" ht="15">
      <c r="A196" s="64" t="s">
        <v>261</v>
      </c>
      <c r="B196" s="65">
        <v>600969</v>
      </c>
      <c r="C196" s="64">
        <v>20</v>
      </c>
      <c r="D196" s="65">
        <v>284382</v>
      </c>
      <c r="E196" s="64">
        <v>19</v>
      </c>
      <c r="F196" s="64">
        <v>0</v>
      </c>
      <c r="G196" s="64">
        <v>1</v>
      </c>
      <c r="H196" s="65">
        <v>710238</v>
      </c>
      <c r="I196" s="64">
        <v>19</v>
      </c>
      <c r="J196" s="65">
        <v>284352</v>
      </c>
      <c r="K196" s="64">
        <v>17</v>
      </c>
      <c r="L196" s="64">
        <v>0</v>
      </c>
      <c r="M196" s="64">
        <v>2</v>
      </c>
      <c r="N196" s="64"/>
      <c r="O196" s="64"/>
      <c r="P196" s="64"/>
      <c r="Q196" s="64"/>
    </row>
    <row r="197" spans="1:17" ht="1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</row>
    <row r="198" spans="1:17" ht="1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</row>
    <row r="199" spans="1:17" ht="1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</row>
    <row r="200" spans="1:17" ht="1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</row>
    <row r="201" spans="1:17" ht="1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</row>
    <row r="202" spans="1:17" ht="1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</row>
    <row r="203" spans="1:17" ht="1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</row>
    <row r="204" spans="1:17" ht="1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</row>
    <row r="205" spans="1:17" ht="1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</row>
    <row r="206" spans="1:17" ht="1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</row>
    <row r="207" spans="1:17" ht="1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</row>
    <row r="208" spans="1:17" ht="1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ht="1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</row>
    <row r="210" spans="1:17" ht="1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</row>
    <row r="211" spans="1:17" ht="1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</row>
    <row r="212" spans="1:17" ht="1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</row>
    <row r="213" spans="1:17" ht="1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</row>
    <row r="214" spans="1:17" ht="1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ht="1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</row>
    <row r="216" spans="1:17" ht="1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</row>
    <row r="217" spans="1:17" ht="1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</row>
    <row r="218" spans="1:17" ht="1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</row>
    <row r="219" spans="1:17" ht="1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</row>
    <row r="220" spans="1:17" ht="1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</row>
    <row r="221" spans="1:17" ht="1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</row>
    <row r="222" spans="1:17" ht="1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</row>
    <row r="223" spans="1:17" ht="1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</row>
    <row r="224" spans="1:17" ht="1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</row>
    <row r="225" spans="1:17" ht="1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</row>
    <row r="226" spans="1:17" ht="1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</row>
    <row r="227" spans="1:17" ht="1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</row>
    <row r="228" spans="1:17" ht="1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</row>
    <row r="229" spans="1:17" ht="1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</row>
    <row r="230" spans="1:17" ht="1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</row>
    <row r="231" spans="1:17" ht="1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1:17" ht="1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</row>
    <row r="233" spans="1:17" ht="1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</row>
    <row r="234" spans="1:17" ht="1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</row>
    <row r="235" spans="1:17" ht="1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</row>
    <row r="236" spans="1:17" ht="1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</row>
    <row r="237" spans="1:17" ht="1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</row>
    <row r="238" spans="1:17" ht="1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</row>
    <row r="239" spans="1:17" ht="1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</row>
    <row r="240" spans="1:12" ht="1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</row>
    <row r="241" spans="1:12" ht="1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</row>
    <row r="242" spans="1:12" ht="1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</row>
    <row r="243" spans="1:12" ht="1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</row>
    <row r="244" spans="1:12" ht="1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</row>
    <row r="245" spans="1:12" ht="1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</row>
    <row r="246" spans="1:12" ht="1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</row>
    <row r="247" spans="1:12" ht="1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</row>
    <row r="248" spans="1:12" ht="1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</row>
    <row r="249" spans="1:12" ht="1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</row>
    <row r="250" spans="1:12" ht="1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</row>
    <row r="251" spans="1:12" ht="1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</row>
    <row r="252" spans="1:12" ht="1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</row>
    <row r="253" spans="1:12" ht="1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</row>
    <row r="254" spans="1:12" ht="1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</row>
    <row r="255" spans="1:12" ht="1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</row>
    <row r="256" spans="1:12" ht="1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</row>
    <row r="257" spans="1:12" ht="1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</row>
    <row r="258" spans="1:12" ht="1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</row>
    <row r="259" spans="1:12" ht="1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</row>
    <row r="260" spans="1:12" ht="1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</row>
    <row r="261" spans="1:12" ht="1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</row>
    <row r="262" spans="1:12" ht="1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</row>
    <row r="263" spans="1:12" ht="1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</row>
    <row r="264" spans="1:12" ht="1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</row>
    <row r="265" spans="1:12" ht="1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</row>
    <row r="266" spans="1:12" ht="1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</row>
    <row r="267" spans="1:12" ht="1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</row>
    <row r="268" spans="1:12" ht="1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</row>
    <row r="269" spans="1:12" ht="1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</row>
    <row r="270" spans="1:12" ht="1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</row>
    <row r="271" spans="1:12" ht="1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</row>
    <row r="272" spans="1:12" ht="1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</row>
    <row r="273" spans="1:12" ht="1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</row>
    <row r="274" spans="1:12" ht="1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</row>
    <row r="275" spans="1:12" ht="1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</row>
    <row r="276" spans="1:12" ht="1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</row>
    <row r="277" spans="1:12" ht="1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</row>
    <row r="278" spans="1:12" ht="1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</row>
    <row r="279" spans="1:12" ht="1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</row>
    <row r="280" spans="1:12" ht="1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</row>
    <row r="281" spans="1:12" ht="1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</row>
    <row r="282" spans="1:12" ht="1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</row>
    <row r="283" spans="1:12" ht="1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</row>
    <row r="284" spans="1:12" ht="1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</row>
    <row r="285" spans="1:12" ht="1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</row>
    <row r="286" spans="1:12" ht="1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</row>
    <row r="287" spans="1:12" ht="1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</row>
    <row r="288" spans="1:12" ht="1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</row>
    <row r="289" spans="1:12" ht="1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</row>
    <row r="290" spans="1:12" ht="1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</row>
    <row r="291" spans="1:12" ht="1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</row>
    <row r="292" spans="1:12" ht="1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</row>
    <row r="293" spans="1:12" ht="1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</row>
    <row r="294" spans="1:12" ht="1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</row>
    <row r="295" spans="1:12" ht="1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</row>
    <row r="296" spans="1:12" ht="1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</row>
    <row r="297" spans="1:12" ht="1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</row>
    <row r="298" spans="1:12" ht="1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</row>
    <row r="299" spans="1:12" ht="1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</row>
    <row r="300" spans="1:12" ht="1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</row>
    <row r="301" spans="1:12" ht="1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</row>
    <row r="302" spans="1:12" ht="1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</row>
    <row r="303" spans="1:12" ht="1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</row>
    <row r="304" spans="1:12" ht="1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</row>
    <row r="305" spans="1:12" ht="1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</row>
    <row r="306" spans="1:12" ht="1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</row>
    <row r="307" spans="1:12" ht="1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</row>
    <row r="308" spans="1:12" ht="1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</row>
    <row r="309" spans="1:12" ht="1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</row>
    <row r="310" spans="1:12" ht="1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</row>
    <row r="311" spans="1:12" ht="1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</row>
    <row r="312" spans="1:12" ht="1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</row>
    <row r="313" spans="1:12" ht="1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</row>
    <row r="314" spans="1:12" ht="1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</row>
    <row r="315" spans="1:12" ht="1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</row>
    <row r="316" spans="1:12" ht="1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</row>
    <row r="317" spans="1:12" ht="1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</row>
    <row r="318" spans="1:12" ht="1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</row>
    <row r="319" spans="1:12" ht="1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</row>
    <row r="320" spans="1:12" ht="1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</row>
    <row r="321" spans="1:12" ht="1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</row>
    <row r="322" spans="1:12" ht="1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</row>
    <row r="323" spans="1:12" ht="1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</row>
    <row r="324" spans="1:12" ht="1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</row>
    <row r="325" spans="1:12" ht="1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</row>
    <row r="326" spans="1:12" ht="1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</row>
    <row r="327" spans="1:12" ht="1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</row>
    <row r="328" spans="1:12" ht="1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</row>
    <row r="329" spans="1:12" ht="1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</row>
    <row r="330" spans="1:12" ht="1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</row>
    <row r="331" spans="1:12" ht="1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</row>
    <row r="332" spans="1:12" ht="1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</row>
    <row r="333" spans="1:12" ht="1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</row>
    <row r="334" spans="1:12" ht="1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</row>
    <row r="335" spans="1:12" ht="1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</row>
    <row r="336" spans="1:12" ht="1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</row>
    <row r="337" spans="1:12" ht="1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</row>
    <row r="338" spans="1:12" ht="1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</row>
    <row r="339" spans="1:12" ht="1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</row>
    <row r="340" spans="1:12" ht="1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</row>
    <row r="341" spans="1:12" ht="1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</row>
    <row r="342" spans="1:12" ht="1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</row>
    <row r="343" spans="1:12" ht="1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</row>
    <row r="344" spans="1:12" ht="1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</row>
    <row r="345" spans="1:12" ht="1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</row>
    <row r="346" spans="1:12" ht="1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</row>
    <row r="347" spans="1:12" ht="1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</row>
    <row r="348" spans="1:12" ht="1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</row>
    <row r="349" spans="1:12" ht="1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</row>
    <row r="350" spans="1:12" ht="1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</row>
    <row r="351" spans="1:12" ht="1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</row>
    <row r="352" spans="1:12" ht="1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</row>
    <row r="353" spans="1:12" ht="1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</row>
    <row r="354" spans="1:12" ht="1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</row>
    <row r="355" spans="1:12" ht="1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</row>
    <row r="356" spans="1:12" ht="1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</row>
    <row r="357" spans="1:12" ht="1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</row>
    <row r="358" spans="1:12" ht="1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</row>
    <row r="359" spans="1:12" ht="1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</row>
    <row r="360" spans="1:12" ht="1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</row>
    <row r="361" spans="1:12" ht="1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</row>
    <row r="362" spans="1:12" ht="1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</row>
    <row r="363" spans="1:12" ht="1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</row>
    <row r="364" spans="1:12" ht="1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</row>
    <row r="365" spans="1:12" ht="1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</row>
    <row r="366" spans="1:12" ht="1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</row>
    <row r="367" spans="1:12" ht="1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</row>
    <row r="368" spans="1:12" ht="1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</row>
    <row r="369" spans="1:12" ht="1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</row>
    <row r="370" spans="1:12" ht="1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</row>
    <row r="371" spans="1:12" ht="1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</row>
    <row r="372" spans="1:12" ht="1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</row>
    <row r="373" spans="1:12" ht="15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</row>
    <row r="374" spans="1:12" ht="1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</row>
    <row r="375" spans="1:12" ht="1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</row>
    <row r="376" spans="1:12" ht="15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</row>
    <row r="377" spans="1:12" ht="15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</row>
    <row r="378" spans="1:12" ht="15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</row>
    <row r="379" spans="1:12" ht="15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</row>
    <row r="380" spans="1:12" ht="15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</row>
    <row r="381" spans="1:12" ht="15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</row>
    <row r="382" spans="1:12" ht="15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</row>
    <row r="383" spans="1:12" ht="15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</row>
    <row r="384" spans="1:12" ht="15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</row>
    <row r="385" spans="1:12" ht="15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</row>
    <row r="386" spans="1:12" ht="15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</row>
    <row r="387" spans="1:12" ht="15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</row>
    <row r="388" spans="1:12" ht="15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</row>
    <row r="389" spans="1:12" ht="15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</row>
    <row r="390" spans="1:12" ht="15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</row>
    <row r="391" spans="1:12" ht="15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</row>
    <row r="392" spans="1:12" ht="15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</row>
    <row r="393" spans="1:12" ht="15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</row>
    <row r="394" spans="1:12" ht="15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</row>
    <row r="395" spans="1:12" ht="15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</row>
    <row r="396" spans="1:12" ht="15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</row>
    <row r="397" spans="1:12" ht="15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</row>
    <row r="398" spans="1:12" ht="15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</row>
    <row r="399" spans="1:12" ht="15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</row>
    <row r="400" spans="1:12" ht="15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</row>
    <row r="401" spans="1:12" ht="15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</row>
    <row r="402" spans="1:12" ht="15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</row>
    <row r="403" spans="1:12" ht="15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</row>
    <row r="404" spans="1:12" ht="1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</row>
    <row r="405" spans="1:12" ht="1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</row>
    <row r="406" spans="1:12" ht="1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</row>
    <row r="407" spans="1:12" ht="1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</row>
    <row r="408" spans="1:12" ht="1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</row>
    <row r="409" spans="1:12" ht="1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</row>
    <row r="410" spans="1:12" ht="1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</row>
    <row r="411" spans="1:12" ht="1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</row>
    <row r="412" spans="1:12" ht="1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</row>
    <row r="413" spans="1:12" ht="1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</row>
    <row r="414" spans="1:12" ht="1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</row>
    <row r="415" spans="1:12" ht="1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</row>
    <row r="416" spans="1:12" ht="1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</row>
    <row r="417" spans="1:12" ht="1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</row>
    <row r="418" spans="1:12" ht="15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</row>
    <row r="419" spans="1:12" ht="15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</row>
    <row r="420" spans="1:12" ht="15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</row>
    <row r="421" spans="1:12" ht="15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19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4" ht="15">
      <c r="A2" s="37" t="s">
        <v>52</v>
      </c>
      <c r="B2" s="42">
        <v>234042771.11</v>
      </c>
      <c r="C2" s="43">
        <v>1132</v>
      </c>
      <c r="D2" s="42">
        <v>49337581.4</v>
      </c>
      <c r="E2" s="43">
        <v>1070</v>
      </c>
      <c r="F2" s="42">
        <v>2270576.83</v>
      </c>
      <c r="G2" s="38">
        <v>226</v>
      </c>
      <c r="H2" s="42">
        <v>235292521.95</v>
      </c>
      <c r="I2" s="43">
        <v>1130</v>
      </c>
      <c r="J2" s="42">
        <v>46402731.23</v>
      </c>
      <c r="K2" s="43">
        <v>1083</v>
      </c>
      <c r="L2" s="42">
        <v>2607310</v>
      </c>
      <c r="M2" s="39">
        <v>212</v>
      </c>
      <c r="N2" s="37"/>
    </row>
    <row r="3" spans="1:14" ht="15">
      <c r="A3" s="37" t="s">
        <v>53</v>
      </c>
      <c r="B3" s="42">
        <v>277353436.8</v>
      </c>
      <c r="C3" s="43">
        <v>1502</v>
      </c>
      <c r="D3" s="42">
        <v>72500563.92</v>
      </c>
      <c r="E3" s="43">
        <v>1394</v>
      </c>
      <c r="F3" s="42">
        <v>2418883.83</v>
      </c>
      <c r="G3" s="38">
        <v>337</v>
      </c>
      <c r="H3" s="42">
        <v>271459448.69</v>
      </c>
      <c r="I3" s="43">
        <v>1529</v>
      </c>
      <c r="J3" s="42">
        <v>69115255.14</v>
      </c>
      <c r="K3" s="43">
        <v>1440</v>
      </c>
      <c r="L3" s="42">
        <v>2753105.17</v>
      </c>
      <c r="M3" s="39">
        <v>357</v>
      </c>
      <c r="N3" s="37"/>
    </row>
    <row r="4" spans="1:14" ht="15">
      <c r="A4" s="37" t="s">
        <v>54</v>
      </c>
      <c r="B4" s="42">
        <v>146016367.66</v>
      </c>
      <c r="C4" s="43">
        <v>1038</v>
      </c>
      <c r="D4" s="42">
        <v>39427836.38</v>
      </c>
      <c r="E4" s="38">
        <v>984</v>
      </c>
      <c r="F4" s="42">
        <v>1393267.83</v>
      </c>
      <c r="G4" s="38">
        <v>245</v>
      </c>
      <c r="H4" s="42">
        <v>157020246.03</v>
      </c>
      <c r="I4" s="43">
        <v>1027</v>
      </c>
      <c r="J4" s="42">
        <v>41759341.88</v>
      </c>
      <c r="K4" s="38">
        <v>982</v>
      </c>
      <c r="L4" s="42">
        <v>1329354</v>
      </c>
      <c r="M4" s="39">
        <v>215</v>
      </c>
      <c r="N4" s="37"/>
    </row>
    <row r="5" spans="1:14" ht="15">
      <c r="A5" s="37" t="s">
        <v>55</v>
      </c>
      <c r="B5" s="42">
        <v>1930042528.36</v>
      </c>
      <c r="C5" s="43">
        <v>5260</v>
      </c>
      <c r="D5" s="42">
        <v>428934018.68</v>
      </c>
      <c r="E5" s="43">
        <v>4845</v>
      </c>
      <c r="F5" s="42">
        <v>21472825</v>
      </c>
      <c r="G5" s="43">
        <v>1630</v>
      </c>
      <c r="H5" s="42">
        <v>2273565008.9</v>
      </c>
      <c r="I5" s="43">
        <v>5247</v>
      </c>
      <c r="J5" s="42">
        <v>424156797.11</v>
      </c>
      <c r="K5" s="43">
        <v>4853</v>
      </c>
      <c r="L5" s="42">
        <v>25013053.83</v>
      </c>
      <c r="M5" s="60">
        <v>1579</v>
      </c>
      <c r="N5" s="37"/>
    </row>
    <row r="6" spans="1:14" ht="15">
      <c r="A6" s="37" t="s">
        <v>56</v>
      </c>
      <c r="B6" s="42">
        <v>4933205.07</v>
      </c>
      <c r="C6" s="38">
        <v>117</v>
      </c>
      <c r="D6" s="42">
        <v>2078180.4</v>
      </c>
      <c r="E6" s="38">
        <v>112</v>
      </c>
      <c r="F6" s="42">
        <v>15244.83</v>
      </c>
      <c r="G6" s="38">
        <v>21</v>
      </c>
      <c r="H6" s="42">
        <v>5134755.28</v>
      </c>
      <c r="I6" s="38">
        <v>123</v>
      </c>
      <c r="J6" s="42">
        <v>1736047.54</v>
      </c>
      <c r="K6" s="38">
        <v>120</v>
      </c>
      <c r="L6" s="42">
        <v>72691</v>
      </c>
      <c r="M6" s="39">
        <v>18</v>
      </c>
      <c r="N6" s="37"/>
    </row>
    <row r="7" spans="1:14" ht="15">
      <c r="A7" s="37" t="s">
        <v>57</v>
      </c>
      <c r="B7" s="42">
        <v>357155351.57</v>
      </c>
      <c r="C7" s="43">
        <v>1167</v>
      </c>
      <c r="D7" s="42">
        <v>63475455.72</v>
      </c>
      <c r="E7" s="43">
        <v>1102</v>
      </c>
      <c r="F7" s="42">
        <v>1887378.5</v>
      </c>
      <c r="G7" s="38">
        <v>256</v>
      </c>
      <c r="H7" s="42">
        <v>437622368.08</v>
      </c>
      <c r="I7" s="43">
        <v>1140</v>
      </c>
      <c r="J7" s="42">
        <v>61261569.01</v>
      </c>
      <c r="K7" s="43">
        <v>1072</v>
      </c>
      <c r="L7" s="42">
        <v>1919727</v>
      </c>
      <c r="M7" s="39">
        <v>244</v>
      </c>
      <c r="N7" s="37"/>
    </row>
    <row r="8" spans="1:14" ht="15">
      <c r="A8" s="37" t="s">
        <v>58</v>
      </c>
      <c r="B8" s="42">
        <v>14953952.12</v>
      </c>
      <c r="C8" s="38">
        <v>206</v>
      </c>
      <c r="D8" s="42">
        <v>5047836.15</v>
      </c>
      <c r="E8" s="38">
        <v>193</v>
      </c>
      <c r="F8" s="42">
        <v>14996.67</v>
      </c>
      <c r="G8" s="38">
        <v>17</v>
      </c>
      <c r="H8" s="42">
        <v>16813537.79</v>
      </c>
      <c r="I8" s="38">
        <v>208</v>
      </c>
      <c r="J8" s="42">
        <v>4808575.42</v>
      </c>
      <c r="K8" s="38">
        <v>194</v>
      </c>
      <c r="L8" s="42">
        <v>37150</v>
      </c>
      <c r="M8" s="39">
        <v>15</v>
      </c>
      <c r="N8" s="37"/>
    </row>
    <row r="9" spans="1:14" ht="15">
      <c r="A9" s="37" t="s">
        <v>59</v>
      </c>
      <c r="B9" s="42">
        <v>172282737.3</v>
      </c>
      <c r="C9" s="43">
        <v>1000</v>
      </c>
      <c r="D9" s="42">
        <v>51502883.2</v>
      </c>
      <c r="E9" s="38">
        <v>963</v>
      </c>
      <c r="F9" s="42">
        <v>3208975.17</v>
      </c>
      <c r="G9" s="38">
        <v>267</v>
      </c>
      <c r="H9" s="42">
        <v>174816969.12</v>
      </c>
      <c r="I9" s="43">
        <v>1028</v>
      </c>
      <c r="J9" s="42">
        <v>48383906.02</v>
      </c>
      <c r="K9" s="38">
        <v>995</v>
      </c>
      <c r="L9" s="42">
        <v>4744330</v>
      </c>
      <c r="M9" s="39">
        <v>256</v>
      </c>
      <c r="N9" s="37"/>
    </row>
    <row r="10" spans="1:14" ht="15">
      <c r="A10" s="37" t="s">
        <v>60</v>
      </c>
      <c r="B10" s="42">
        <v>109698327.42</v>
      </c>
      <c r="C10" s="38">
        <v>737</v>
      </c>
      <c r="D10" s="42">
        <v>21322789.28</v>
      </c>
      <c r="E10" s="38">
        <v>681</v>
      </c>
      <c r="F10" s="42">
        <v>1588293.83</v>
      </c>
      <c r="G10" s="38">
        <v>210</v>
      </c>
      <c r="H10" s="42">
        <v>128974143.94</v>
      </c>
      <c r="I10" s="38">
        <v>744</v>
      </c>
      <c r="J10" s="42">
        <v>20532669.87</v>
      </c>
      <c r="K10" s="38">
        <v>696</v>
      </c>
      <c r="L10" s="42">
        <v>709905</v>
      </c>
      <c r="M10" s="39">
        <v>209</v>
      </c>
      <c r="N10" s="37"/>
    </row>
    <row r="11" spans="1:14" ht="15">
      <c r="A11" s="37" t="s">
        <v>61</v>
      </c>
      <c r="B11" s="42">
        <v>194391235.91</v>
      </c>
      <c r="C11" s="38">
        <v>965</v>
      </c>
      <c r="D11" s="42">
        <v>43037040.65</v>
      </c>
      <c r="E11" s="38">
        <v>890</v>
      </c>
      <c r="F11" s="42">
        <v>1346823.67</v>
      </c>
      <c r="G11" s="38">
        <v>298</v>
      </c>
      <c r="H11" s="42">
        <v>205141443.65</v>
      </c>
      <c r="I11" s="38">
        <v>954</v>
      </c>
      <c r="J11" s="42">
        <v>38014130.95</v>
      </c>
      <c r="K11" s="38">
        <v>895</v>
      </c>
      <c r="L11" s="42">
        <v>2411843.67</v>
      </c>
      <c r="M11" s="39">
        <v>274</v>
      </c>
      <c r="N11" s="37"/>
    </row>
    <row r="12" spans="1:14" ht="15">
      <c r="A12" s="37" t="s">
        <v>62</v>
      </c>
      <c r="B12" s="42">
        <v>1874850751.33</v>
      </c>
      <c r="C12" s="43">
        <v>8070</v>
      </c>
      <c r="D12" s="42">
        <v>364612039.06</v>
      </c>
      <c r="E12" s="43">
        <v>6774</v>
      </c>
      <c r="F12" s="42">
        <v>18293300.33</v>
      </c>
      <c r="G12" s="38">
        <v>839</v>
      </c>
      <c r="H12" s="42">
        <v>1814712061.15</v>
      </c>
      <c r="I12" s="43">
        <v>7574</v>
      </c>
      <c r="J12" s="42">
        <v>354250746.81</v>
      </c>
      <c r="K12" s="43">
        <v>6425</v>
      </c>
      <c r="L12" s="42">
        <v>22011650.67</v>
      </c>
      <c r="M12" s="39">
        <v>869</v>
      </c>
      <c r="N12" s="37"/>
    </row>
    <row r="13" spans="1:14" ht="15">
      <c r="A13" s="37" t="s">
        <v>63</v>
      </c>
      <c r="B13" s="42">
        <v>356613361.6</v>
      </c>
      <c r="C13" s="43">
        <v>2128</v>
      </c>
      <c r="D13" s="42">
        <v>111193322.21</v>
      </c>
      <c r="E13" s="43">
        <v>2029</v>
      </c>
      <c r="F13" s="42">
        <v>5122645.33</v>
      </c>
      <c r="G13" s="38">
        <v>497</v>
      </c>
      <c r="H13" s="42">
        <v>371888883.43</v>
      </c>
      <c r="I13" s="43">
        <v>2212</v>
      </c>
      <c r="J13" s="42">
        <v>106670101.74</v>
      </c>
      <c r="K13" s="43">
        <v>2115</v>
      </c>
      <c r="L13" s="42">
        <v>6529330.5</v>
      </c>
      <c r="M13" s="39">
        <v>513</v>
      </c>
      <c r="N13" s="37"/>
    </row>
    <row r="14" spans="1:14" ht="15">
      <c r="A14" s="37" t="s">
        <v>64</v>
      </c>
      <c r="B14" s="42">
        <v>633960027.07</v>
      </c>
      <c r="C14" s="43">
        <v>2164</v>
      </c>
      <c r="D14" s="42">
        <v>107088954.23</v>
      </c>
      <c r="E14" s="43">
        <v>2033</v>
      </c>
      <c r="F14" s="42">
        <v>5406254</v>
      </c>
      <c r="G14" s="38">
        <v>511</v>
      </c>
      <c r="H14" s="42">
        <v>661364783.51</v>
      </c>
      <c r="I14" s="43">
        <v>2182</v>
      </c>
      <c r="J14" s="42">
        <v>100775771.67</v>
      </c>
      <c r="K14" s="43">
        <v>2070</v>
      </c>
      <c r="L14" s="42">
        <v>5399940</v>
      </c>
      <c r="M14" s="39">
        <v>517</v>
      </c>
      <c r="N14" s="37"/>
    </row>
    <row r="15" spans="1:14" ht="15">
      <c r="A15" s="37" t="s">
        <v>65</v>
      </c>
      <c r="B15" s="42">
        <v>270677373.78</v>
      </c>
      <c r="C15" s="43">
        <v>1647</v>
      </c>
      <c r="D15" s="42">
        <v>57188053.95</v>
      </c>
      <c r="E15" s="43">
        <v>1511</v>
      </c>
      <c r="F15" s="42">
        <v>4078806.83</v>
      </c>
      <c r="G15" s="38">
        <v>380</v>
      </c>
      <c r="H15" s="42">
        <v>322998843.44</v>
      </c>
      <c r="I15" s="43">
        <v>1667</v>
      </c>
      <c r="J15" s="42">
        <v>54821339.58</v>
      </c>
      <c r="K15" s="43">
        <v>1545</v>
      </c>
      <c r="L15" s="42">
        <v>4894591</v>
      </c>
      <c r="M15" s="39">
        <v>392</v>
      </c>
      <c r="N15" s="37"/>
    </row>
    <row r="16" spans="1:14" ht="15">
      <c r="A16" s="37" t="s">
        <v>66</v>
      </c>
      <c r="B16" s="42">
        <v>255550983.07</v>
      </c>
      <c r="C16" s="43">
        <v>1815</v>
      </c>
      <c r="D16" s="42">
        <v>69621000.92</v>
      </c>
      <c r="E16" s="43">
        <v>1690</v>
      </c>
      <c r="F16" s="42">
        <v>5097703.33</v>
      </c>
      <c r="G16" s="38">
        <v>527</v>
      </c>
      <c r="H16" s="42">
        <v>262830298.64</v>
      </c>
      <c r="I16" s="43">
        <v>1813</v>
      </c>
      <c r="J16" s="42">
        <v>66110515.06</v>
      </c>
      <c r="K16" s="43">
        <v>1714</v>
      </c>
      <c r="L16" s="42">
        <v>5223876.5</v>
      </c>
      <c r="M16" s="39">
        <v>489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RSameroff</dc:creator>
  <cp:keywords/>
  <dc:description/>
  <cp:lastModifiedBy>RSameroff</cp:lastModifiedBy>
  <dcterms:created xsi:type="dcterms:W3CDTF">2015-10-21T13:45:14Z</dcterms:created>
  <dcterms:modified xsi:type="dcterms:W3CDTF">2016-03-29T20:34:30Z</dcterms:modified>
  <cp:category/>
  <cp:version/>
  <cp:contentType/>
  <cp:contentStatus/>
</cp:coreProperties>
</file>