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<sst xmlns="http://schemas.openxmlformats.org/spreadsheetml/2006/main" count="207" uniqueCount="170">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</sst>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2" fontId="0" fillId="0" borderId="21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2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44" fontId="42" fillId="0" borderId="26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left"/>
    </xf>
    <xf numFmtId="4" fontId="43" fillId="0" borderId="28" xfId="0" applyNumberFormat="1" applyFont="1" applyBorder="1" applyAlignment="1">
      <alignment horizontal="right"/>
    </xf>
    <xf numFmtId="0" fontId="43" fillId="0" borderId="2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0" t="s">
        <v>0</v>
      </c>
      <c r="E3" s="60"/>
      <c r="F3" s="60"/>
      <c r="G3" s="60"/>
      <c r="H3" s="4"/>
    </row>
    <row r="4" spans="4:8" ht="36">
      <c r="D4" s="60" t="s">
        <v>23</v>
      </c>
      <c r="E4" s="60"/>
      <c r="F4" s="60"/>
      <c r="G4" s="60"/>
      <c r="H4" s="4"/>
    </row>
    <row r="5" spans="4:18" ht="36">
      <c r="D5" s="60" t="s">
        <v>1</v>
      </c>
      <c r="E5" s="60"/>
      <c r="F5" s="60"/>
      <c r="G5" s="60"/>
      <c r="H5" s="4"/>
      <c r="O5" s="1" t="s">
        <v>18</v>
      </c>
      <c r="R5" s="1" t="s">
        <v>12</v>
      </c>
    </row>
    <row r="6" spans="5:18" ht="15">
      <c r="E6" s="59"/>
      <c r="F6" s="59"/>
      <c r="G6" s="59"/>
      <c r="H6" s="59"/>
      <c r="O6" s="1" t="s">
        <v>19</v>
      </c>
      <c r="R6" s="1" t="s">
        <v>17</v>
      </c>
    </row>
    <row r="7" spans="4:15" ht="33.75">
      <c r="D7" s="3" t="s">
        <v>2</v>
      </c>
      <c r="E7" s="5">
        <v>43101</v>
      </c>
      <c r="F7" s="3" t="s">
        <v>3</v>
      </c>
      <c r="G7" s="5">
        <v>43131</v>
      </c>
      <c r="O7" s="1" t="s">
        <v>20</v>
      </c>
    </row>
    <row r="8" ht="15">
      <c r="O8" s="1" t="s">
        <v>21</v>
      </c>
    </row>
    <row r="12" spans="3:8" s="32" customFormat="1" ht="18.75">
      <c r="C12" s="61" t="s">
        <v>40</v>
      </c>
      <c r="D12" s="61"/>
      <c r="E12" s="61"/>
      <c r="F12" s="61"/>
      <c r="G12" s="61"/>
      <c r="H12" s="61"/>
    </row>
    <row r="14" spans="3:8" ht="18.75">
      <c r="C14" s="58" t="s">
        <v>4</v>
      </c>
      <c r="D14" s="58"/>
      <c r="E14" s="58"/>
      <c r="F14" s="58"/>
      <c r="G14" s="58"/>
      <c r="H14" s="58"/>
    </row>
    <row r="15" spans="2:8" ht="16.5" customHeight="1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8" ht="16.5" customHeight="1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57" t="s">
        <v>45</v>
      </c>
      <c r="D20" s="57"/>
      <c r="E20" s="57"/>
      <c r="F20" s="57"/>
      <c r="G20" s="57"/>
      <c r="H20" s="57"/>
    </row>
    <row r="21" spans="2:8" ht="16.5" customHeight="1">
      <c r="B21" s="2" t="s">
        <v>26</v>
      </c>
      <c r="C21" s="57" t="s">
        <v>46</v>
      </c>
      <c r="D21" s="57"/>
      <c r="E21" s="57"/>
      <c r="F21" s="57"/>
      <c r="G21" s="57"/>
      <c r="H21" s="57"/>
    </row>
    <row r="22" spans="2:8" ht="16.5" customHeight="1">
      <c r="B22" s="2" t="s">
        <v>27</v>
      </c>
      <c r="C22" s="57" t="s">
        <v>47</v>
      </c>
      <c r="D22" s="57"/>
      <c r="E22" s="57"/>
      <c r="F22" s="57"/>
      <c r="G22" s="57"/>
      <c r="H22" s="57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17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2:11" ht="23.25" customHeight="1" thickTop="1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01/01/2018 - 01/31/2018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01/01/2017 - 01/31/2017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>SUM(C7:C51)</f>
        <v>2005475756.8400004</v>
      </c>
      <c r="D6" s="43">
        <f>SUM(D7:D51)</f>
        <v>461340045.22</v>
      </c>
      <c r="E6" s="44">
        <f>SUM(E7:E51)</f>
        <v>18584390.166666664</v>
      </c>
      <c r="F6" s="42">
        <f>SUM(F7:F51)</f>
        <v>1787442543.58</v>
      </c>
      <c r="G6" s="43">
        <f>SUM(G7:G51)</f>
        <v>423420115.10999995</v>
      </c>
      <c r="H6" s="44">
        <f>SUM(H7:H51)</f>
        <v>17085770.499999993</v>
      </c>
      <c r="I6" s="20">
        <f>_xlfn.IFERROR((C6-F6)/F6,"")</f>
        <v>0.12198054367851742</v>
      </c>
      <c r="J6" s="20">
        <f>_xlfn.IFERROR((D6-G6)/G6,"")</f>
        <v>0.08955627934716537</v>
      </c>
      <c r="K6" s="20">
        <f>_xlfn.IFERROR((E6-H6)/H6,"")</f>
        <v>0.08771156481744105</v>
      </c>
    </row>
    <row r="7" spans="1:12" ht="15">
      <c r="A7" s="15"/>
      <c r="B7" s="21" t="str">
        <f>'County Data'!A2</f>
        <v>Addison</v>
      </c>
      <c r="C7" s="50">
        <f>IF('County Data'!C2&gt;9,'County Data'!B2,"*")</f>
        <v>59598802.63</v>
      </c>
      <c r="D7" s="50">
        <f>IF('County Data'!E2&gt;9,'County Data'!D2,"*")</f>
        <v>10757784.19</v>
      </c>
      <c r="E7" s="51">
        <f>IF('County Data'!G2&gt;9,'County Data'!F2,"*")</f>
        <v>319690</v>
      </c>
      <c r="F7" s="50">
        <f>IF('County Data'!I2&gt;9,'County Data'!H2,"*")</f>
        <v>55819836.18</v>
      </c>
      <c r="G7" s="50">
        <f>IF('County Data'!K2&gt;9,'County Data'!J2,"*")</f>
        <v>10138681.53</v>
      </c>
      <c r="H7" s="51">
        <f>IF('County Data'!M2&gt;9,'County Data'!L2,"*")</f>
        <v>491433.666666667</v>
      </c>
      <c r="I7" s="22">
        <f aca="true" t="shared" si="0" ref="I7:I50">_xlfn.IFERROR((C7-F7)/F7,"")</f>
        <v>0.06769934683817631</v>
      </c>
      <c r="J7" s="22">
        <f aca="true" t="shared" si="1" ref="J7:J50">_xlfn.IFERROR((D7-G7)/G7,"")</f>
        <v>0.06106342902359615</v>
      </c>
      <c r="K7" s="22">
        <f aca="true" t="shared" si="2" ref="K7:K50">_xlfn.IFERROR((E7-H7)/H7,"")</f>
        <v>-0.34947476804261857</v>
      </c>
      <c r="L7" s="15"/>
    </row>
    <row r="8" spans="1:12" ht="15">
      <c r="A8" s="15"/>
      <c r="B8" s="21" t="str">
        <f>'County Data'!A3</f>
        <v>Bennington</v>
      </c>
      <c r="C8" s="50">
        <f>IF('County Data'!C3&gt;9,'County Data'!B3,"*")</f>
        <v>94955914.28</v>
      </c>
      <c r="D8" s="50">
        <f>IF('County Data'!E3&gt;9,'County Data'!D3,"*")</f>
        <v>24398846.68</v>
      </c>
      <c r="E8" s="51">
        <f>IF('County Data'!G3&gt;9,'County Data'!F3,"*")</f>
        <v>541691.5</v>
      </c>
      <c r="F8" s="50">
        <f>IF('County Data'!I3&gt;9,'County Data'!H3,"*")</f>
        <v>80094106.58</v>
      </c>
      <c r="G8" s="50">
        <f>IF('County Data'!K3&gt;9,'County Data'!J3,"*")</f>
        <v>23436024.55</v>
      </c>
      <c r="H8" s="51">
        <f>IF('County Data'!M3&gt;9,'County Data'!L3,"*")</f>
        <v>450998</v>
      </c>
      <c r="I8" s="22">
        <f t="shared" si="0"/>
        <v>0.18555432271606223</v>
      </c>
      <c r="J8" s="22">
        <f t="shared" si="1"/>
        <v>0.041082997158748025</v>
      </c>
      <c r="K8" s="22">
        <f t="shared" si="2"/>
        <v>0.20109512680765768</v>
      </c>
      <c r="L8" s="15"/>
    </row>
    <row r="9" spans="1:12" ht="15">
      <c r="A9" s="15"/>
      <c r="B9" s="11" t="str">
        <f>'County Data'!A4</f>
        <v>Caledonia</v>
      </c>
      <c r="C9" s="48">
        <f>IF('County Data'!C4&gt;9,'County Data'!B4,"*")</f>
        <v>34972725.41</v>
      </c>
      <c r="D9" s="46">
        <f>IF('County Data'!E4&gt;9,'County Data'!D4,"*")</f>
        <v>10765965.71</v>
      </c>
      <c r="E9" s="47">
        <f>IF('County Data'!G4&gt;9,'County Data'!F4,"*")</f>
        <v>181958.333333333</v>
      </c>
      <c r="F9" s="48">
        <f>IF('County Data'!I4&gt;9,'County Data'!H4,"*")</f>
        <v>34768261.06</v>
      </c>
      <c r="G9" s="46">
        <f>IF('County Data'!K4&gt;9,'County Data'!J4,"*")</f>
        <v>10501508</v>
      </c>
      <c r="H9" s="47">
        <f>IF('County Data'!M4&gt;9,'County Data'!L4,"*")</f>
        <v>262370.833333333</v>
      </c>
      <c r="I9" s="9">
        <f t="shared" si="0"/>
        <v>0.005880775850340846</v>
      </c>
      <c r="J9" s="9">
        <f t="shared" si="1"/>
        <v>0.02518283183710386</v>
      </c>
      <c r="K9" s="9">
        <f t="shared" si="2"/>
        <v>-0.306484142990996</v>
      </c>
      <c r="L9" s="15"/>
    </row>
    <row r="10" spans="1:12" ht="15">
      <c r="A10" s="15"/>
      <c r="B10" s="21" t="str">
        <f>'County Data'!A5</f>
        <v>Chittenden</v>
      </c>
      <c r="C10" s="50">
        <f>IF('County Data'!C5&gt;9,'County Data'!B5,"*")</f>
        <v>485010114.11</v>
      </c>
      <c r="D10" s="50">
        <f>IF('County Data'!E5&gt;9,'County Data'!D5,"*")</f>
        <v>117725389.54</v>
      </c>
      <c r="E10" s="51">
        <f>IF('County Data'!G5&gt;9,'County Data'!F5,"*")</f>
        <v>5828126.16666667</v>
      </c>
      <c r="F10" s="50">
        <f>IF('County Data'!I5&gt;9,'County Data'!H5,"*")</f>
        <v>461052482.49</v>
      </c>
      <c r="G10" s="50">
        <f>IF('County Data'!K5&gt;9,'County Data'!J5,"*")</f>
        <v>111790255.8</v>
      </c>
      <c r="H10" s="51">
        <f>IF('County Data'!M5&gt;9,'County Data'!L5,"*")</f>
        <v>5996781.33333333</v>
      </c>
      <c r="I10" s="22">
        <f t="shared" si="0"/>
        <v>0.051962916435483314</v>
      </c>
      <c r="J10" s="22">
        <f t="shared" si="1"/>
        <v>0.05309169119908222</v>
      </c>
      <c r="K10" s="22">
        <f t="shared" si="2"/>
        <v>-0.028124281559039763</v>
      </c>
      <c r="L10" s="15"/>
    </row>
    <row r="11" spans="1:12" ht="15">
      <c r="A11" s="15"/>
      <c r="B11" s="11" t="str">
        <f>'County Data'!A6</f>
        <v>Essex</v>
      </c>
      <c r="C11" s="48">
        <f>IF('County Data'!C6&gt;9,'County Data'!B6,"*")</f>
        <v>942825.07</v>
      </c>
      <c r="D11" s="46">
        <f>IF('County Data'!E6&gt;9,'County Data'!D6,"*")</f>
        <v>430973.14</v>
      </c>
      <c r="E11" s="47" t="str">
        <f>IF('County Data'!G6&gt;9,'County Data'!F6,"*")</f>
        <v>*</v>
      </c>
      <c r="F11" s="48">
        <f>IF('County Data'!I6&gt;9,'County Data'!H6,"*")</f>
        <v>905564.96</v>
      </c>
      <c r="G11" s="46">
        <f>IF('County Data'!K6&gt;9,'County Data'!J6,"*")</f>
        <v>377286.8</v>
      </c>
      <c r="H11" s="47" t="str">
        <f>IF('County Data'!M6&gt;9,'County Data'!L6,"*")</f>
        <v>*</v>
      </c>
      <c r="I11" s="9">
        <f t="shared" si="0"/>
        <v>0.04114570643281073</v>
      </c>
      <c r="J11" s="9">
        <f t="shared" si="1"/>
        <v>0.14229583436261228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0">
        <f>IF('County Data'!C7&gt;9,'County Data'!B7,"*")</f>
        <v>103150363.64</v>
      </c>
      <c r="D12" s="50">
        <f>IF('County Data'!E7&gt;9,'County Data'!D7,"*")</f>
        <v>13406786.19</v>
      </c>
      <c r="E12" s="51">
        <f>IF('County Data'!G7&gt;9,'County Data'!F7,"*")</f>
        <v>648357.333333333</v>
      </c>
      <c r="F12" s="50">
        <f>IF('County Data'!I7&gt;9,'County Data'!H7,"*")</f>
        <v>92802277.8</v>
      </c>
      <c r="G12" s="50">
        <f>IF('County Data'!K7&gt;9,'County Data'!J7,"*")</f>
        <v>12546959.95</v>
      </c>
      <c r="H12" s="51">
        <f>IF('County Data'!M7&gt;9,'County Data'!L7,"*")</f>
        <v>557017.833333333</v>
      </c>
      <c r="I12" s="22">
        <f t="shared" si="0"/>
        <v>0.11150680872619706</v>
      </c>
      <c r="J12" s="22">
        <f t="shared" si="1"/>
        <v>0.06852865103789546</v>
      </c>
      <c r="K12" s="22">
        <f t="shared" si="2"/>
        <v>0.16397948958546218</v>
      </c>
      <c r="L12" s="15"/>
    </row>
    <row r="13" spans="1:12" ht="15">
      <c r="A13" s="15"/>
      <c r="B13" s="11" t="str">
        <f>'County Data'!A8</f>
        <v>Grand Isle</v>
      </c>
      <c r="C13" s="48">
        <f>IF('County Data'!C8&gt;9,'County Data'!B8,"*")</f>
        <v>4603387.85</v>
      </c>
      <c r="D13" s="46">
        <f>IF('County Data'!E8&gt;9,'County Data'!D8,"*")</f>
        <v>2524864.21</v>
      </c>
      <c r="E13" s="47" t="str">
        <f>IF('County Data'!G8&gt;9,'County Data'!F8,"*")</f>
        <v>*</v>
      </c>
      <c r="F13" s="48">
        <f>IF('County Data'!I8&gt;9,'County Data'!H8,"*")</f>
        <v>2520683.15</v>
      </c>
      <c r="G13" s="46">
        <f>IF('County Data'!K8&gt;9,'County Data'!J8,"*")</f>
        <v>648771.97</v>
      </c>
      <c r="H13" s="47" t="str">
        <f>IF('County Data'!M8&gt;9,'County Data'!L8,"*")</f>
        <v>*</v>
      </c>
      <c r="I13" s="9">
        <f t="shared" si="0"/>
        <v>0.8262461309347824</v>
      </c>
      <c r="J13" s="9">
        <f t="shared" si="1"/>
        <v>2.891759087557374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0">
        <f>IF('County Data'!C9&gt;9,'County Data'!B9,"*")</f>
        <v>57547810.51</v>
      </c>
      <c r="D14" s="50">
        <f>IF('County Data'!E9&gt;9,'County Data'!D9,"*")</f>
        <v>20712963.23</v>
      </c>
      <c r="E14" s="51">
        <f>IF('County Data'!G9&gt;9,'County Data'!F9,"*")</f>
        <v>668959.333333333</v>
      </c>
      <c r="F14" s="50">
        <f>IF('County Data'!I9&gt;9,'County Data'!H9,"*")</f>
        <v>54612970.12</v>
      </c>
      <c r="G14" s="50">
        <f>IF('County Data'!K9&gt;9,'County Data'!J9,"*")</f>
        <v>21616208.68</v>
      </c>
      <c r="H14" s="51">
        <f>IF('County Data'!M9&gt;9,'County Data'!L9,"*")</f>
        <v>409920.833333333</v>
      </c>
      <c r="I14" s="22">
        <f t="shared" si="0"/>
        <v>0.053738889929467924</v>
      </c>
      <c r="J14" s="22">
        <f t="shared" si="1"/>
        <v>-0.04178556301761236</v>
      </c>
      <c r="K14" s="22">
        <f t="shared" si="2"/>
        <v>0.6319232372104374</v>
      </c>
      <c r="L14" s="15"/>
    </row>
    <row r="15" spans="1:12" ht="15">
      <c r="A15" s="15"/>
      <c r="B15" s="24" t="str">
        <f>'County Data'!A10</f>
        <v>Orange</v>
      </c>
      <c r="C15" s="56">
        <f>IF('County Data'!C10&gt;9,'County Data'!B10,"*")</f>
        <v>19016459.45</v>
      </c>
      <c r="D15" s="56">
        <f>IF('County Data'!E10&gt;9,'County Data'!D10,"*")</f>
        <v>4483622.96</v>
      </c>
      <c r="E15" s="55">
        <f>IF('County Data'!G10&gt;9,'County Data'!F10,"*")</f>
        <v>135101.166666667</v>
      </c>
      <c r="F15" s="56">
        <f>IF('County Data'!I10&gt;9,'County Data'!H10,"*")</f>
        <v>19082078.12</v>
      </c>
      <c r="G15" s="56">
        <f>IF('County Data'!K10&gt;9,'County Data'!J10,"*")</f>
        <v>4009942.59</v>
      </c>
      <c r="H15" s="55">
        <f>IF('County Data'!M10&gt;9,'County Data'!L10,"*")</f>
        <v>204719.833333333</v>
      </c>
      <c r="I15" s="23">
        <f t="shared" si="0"/>
        <v>-0.0034387591114212347</v>
      </c>
      <c r="J15" s="23">
        <f t="shared" si="1"/>
        <v>0.1181264717308584</v>
      </c>
      <c r="K15" s="23">
        <f t="shared" si="2"/>
        <v>-0.3400680116484371</v>
      </c>
      <c r="L15" s="15"/>
    </row>
    <row r="16" spans="1:12" ht="15">
      <c r="A16" s="15"/>
      <c r="B16" s="21" t="str">
        <f>'County Data'!A11</f>
        <v>Orleans</v>
      </c>
      <c r="C16" s="50">
        <f>IF('County Data'!C11&gt;9,'County Data'!B11,"*")</f>
        <v>63508603</v>
      </c>
      <c r="D16" s="50">
        <f>IF('County Data'!E11&gt;9,'County Data'!D11,"*")</f>
        <v>13136648.18</v>
      </c>
      <c r="E16" s="51">
        <f>IF('County Data'!G11&gt;9,'County Data'!F11,"*")</f>
        <v>473145.5</v>
      </c>
      <c r="F16" s="50">
        <f>IF('County Data'!I11&gt;9,'County Data'!H11,"*")</f>
        <v>54113532.79</v>
      </c>
      <c r="G16" s="50">
        <f>IF('County Data'!K11&gt;9,'County Data'!J11,"*")</f>
        <v>12181814.82</v>
      </c>
      <c r="H16" s="51">
        <f>IF('County Data'!M11&gt;9,'County Data'!L11,"*")</f>
        <v>373728.5</v>
      </c>
      <c r="I16" s="22">
        <f t="shared" si="0"/>
        <v>0.17361775743712263</v>
      </c>
      <c r="J16" s="22">
        <f t="shared" si="1"/>
        <v>0.07838186461612945</v>
      </c>
      <c r="K16" s="22">
        <f t="shared" si="2"/>
        <v>0.2660139646829182</v>
      </c>
      <c r="L16" s="15"/>
    </row>
    <row r="17" spans="1:12" ht="15">
      <c r="A17" s="15"/>
      <c r="B17" s="11" t="str">
        <f>'County Data'!A12</f>
        <v>Other</v>
      </c>
      <c r="C17" s="48">
        <f>IF('County Data'!C12&gt;9,'County Data'!B12,"*")</f>
        <v>630553701.04</v>
      </c>
      <c r="D17" s="46">
        <f>IF('County Data'!E12&gt;9,'County Data'!D12,"*")</f>
        <v>129252676.45</v>
      </c>
      <c r="E17" s="47">
        <f>IF('County Data'!G12&gt;9,'County Data'!F12,"*")</f>
        <v>4169771.33333333</v>
      </c>
      <c r="F17" s="48">
        <f>IF('County Data'!I12&gt;9,'County Data'!H12,"*")</f>
        <v>496854846.04</v>
      </c>
      <c r="G17" s="46">
        <f>IF('County Data'!K12&gt;9,'County Data'!J12,"*")</f>
        <v>101309730.58</v>
      </c>
      <c r="H17" s="47">
        <f>IF('County Data'!M12&gt;9,'County Data'!L12,"*")</f>
        <v>3913156.5</v>
      </c>
      <c r="I17" s="9">
        <f t="shared" si="0"/>
        <v>0.26909037129374463</v>
      </c>
      <c r="J17" s="9">
        <f t="shared" si="1"/>
        <v>0.275816999117717</v>
      </c>
      <c r="K17" s="9">
        <f t="shared" si="2"/>
        <v>0.06557745220088443</v>
      </c>
      <c r="L17" s="15"/>
    </row>
    <row r="18" spans="1:12" ht="15">
      <c r="A18" s="15"/>
      <c r="B18" s="21" t="str">
        <f>'County Data'!A13</f>
        <v>Rutland</v>
      </c>
      <c r="C18" s="50">
        <f>IF('County Data'!C13&gt;9,'County Data'!B13,"*")</f>
        <v>101420454.75</v>
      </c>
      <c r="D18" s="50">
        <f>IF('County Data'!E13&gt;9,'County Data'!D13,"*")</f>
        <v>37777959.19</v>
      </c>
      <c r="E18" s="51">
        <f>IF('County Data'!G13&gt;9,'County Data'!F13,"*")</f>
        <v>2396476.33333333</v>
      </c>
      <c r="F18" s="50">
        <f>IF('County Data'!I13&gt;9,'County Data'!H13,"*")</f>
        <v>105767292.97</v>
      </c>
      <c r="G18" s="50">
        <f>IF('County Data'!K13&gt;9,'County Data'!J13,"*")</f>
        <v>40891808.95</v>
      </c>
      <c r="H18" s="51">
        <f>IF('County Data'!M13&gt;9,'County Data'!L13,"*")</f>
        <v>1828642</v>
      </c>
      <c r="I18" s="22">
        <f t="shared" si="0"/>
        <v>-0.041098132493879204</v>
      </c>
      <c r="J18" s="22">
        <f t="shared" si="1"/>
        <v>-0.07614849623814467</v>
      </c>
      <c r="K18" s="22">
        <f t="shared" si="2"/>
        <v>0.31052241681714093</v>
      </c>
      <c r="L18" s="15"/>
    </row>
    <row r="19" spans="1:12" ht="15">
      <c r="A19" s="15"/>
      <c r="B19" s="11" t="str">
        <f>'County Data'!A14</f>
        <v>Washington</v>
      </c>
      <c r="C19" s="48">
        <f>IF('County Data'!C14&gt;9,'County Data'!B14,"*")</f>
        <v>194319564.49</v>
      </c>
      <c r="D19" s="46">
        <f>IF('County Data'!E14&gt;9,'County Data'!D14,"*")</f>
        <v>31828566.19</v>
      </c>
      <c r="E19" s="47">
        <f>IF('County Data'!G14&gt;9,'County Data'!F14,"*")</f>
        <v>841409.166666667</v>
      </c>
      <c r="F19" s="48">
        <f>IF('County Data'!I14&gt;9,'County Data'!H14,"*")</f>
        <v>183841261.94</v>
      </c>
      <c r="G19" s="46">
        <f>IF('County Data'!K14&gt;9,'County Data'!J14,"*")</f>
        <v>29333097.18</v>
      </c>
      <c r="H19" s="47">
        <f>IF('County Data'!M14&gt;9,'County Data'!L14,"*")</f>
        <v>782520.833333333</v>
      </c>
      <c r="I19" s="9">
        <f t="shared" si="0"/>
        <v>0.05699646771038702</v>
      </c>
      <c r="J19" s="9">
        <f t="shared" si="1"/>
        <v>0.08507349205870669</v>
      </c>
      <c r="K19" s="9">
        <f t="shared" si="2"/>
        <v>0.0752546524320447</v>
      </c>
      <c r="L19" s="15"/>
    </row>
    <row r="20" spans="1:12" ht="15">
      <c r="A20" s="15"/>
      <c r="B20" s="21" t="str">
        <f>'County Data'!A15</f>
        <v>Windham</v>
      </c>
      <c r="C20" s="50">
        <f>IF('County Data'!C15&gt;9,'County Data'!B15,"*")</f>
        <v>79274524.68</v>
      </c>
      <c r="D20" s="50">
        <f>IF('County Data'!E15&gt;9,'County Data'!D15,"*")</f>
        <v>21116109.25</v>
      </c>
      <c r="E20" s="51">
        <f>IF('County Data'!G15&gt;9,'County Data'!F15,"*")</f>
        <v>1360955.16666667</v>
      </c>
      <c r="F20" s="50">
        <f>IF('County Data'!I15&gt;9,'County Data'!H15,"*")</f>
        <v>74865692.01</v>
      </c>
      <c r="G20" s="50">
        <f>IF('County Data'!K15&gt;9,'County Data'!J15,"*")</f>
        <v>21564215.57</v>
      </c>
      <c r="H20" s="51">
        <f>IF('County Data'!M15&gt;9,'County Data'!L15,"*")</f>
        <v>744580.333333334</v>
      </c>
      <c r="I20" s="22">
        <f t="shared" si="0"/>
        <v>0.05888989404400486</v>
      </c>
      <c r="J20" s="22">
        <f t="shared" si="1"/>
        <v>-0.02078008905751262</v>
      </c>
      <c r="K20" s="22">
        <f t="shared" si="2"/>
        <v>0.827815086887874</v>
      </c>
      <c r="L20" s="15"/>
    </row>
    <row r="21" spans="1:12" ht="15">
      <c r="A21" s="15"/>
      <c r="B21" s="11" t="str">
        <f>'County Data'!A16</f>
        <v>Windsor</v>
      </c>
      <c r="C21" s="48">
        <f>IF('County Data'!C16&gt;9,'County Data'!B16,"*")</f>
        <v>76600505.93</v>
      </c>
      <c r="D21" s="46">
        <f>IF('County Data'!E16&gt;9,'County Data'!D16,"*")</f>
        <v>23020890.11</v>
      </c>
      <c r="E21" s="47">
        <f>IF('County Data'!G16&gt;9,'County Data'!F16,"*")</f>
        <v>1018748.83333333</v>
      </c>
      <c r="F21" s="48">
        <f>IF('County Data'!I16&gt;9,'County Data'!H16,"*")</f>
        <v>70341657.37</v>
      </c>
      <c r="G21" s="46">
        <f>IF('County Data'!K16&gt;9,'County Data'!J16,"*")</f>
        <v>23073808.14</v>
      </c>
      <c r="H21" s="47">
        <f>IF('County Data'!M16&gt;9,'County Data'!L16,"*")</f>
        <v>1069900</v>
      </c>
      <c r="I21" s="9">
        <f t="shared" si="0"/>
        <v>0.08897783751494796</v>
      </c>
      <c r="J21" s="9">
        <f t="shared" si="1"/>
        <v>-0.002293424201108105</v>
      </c>
      <c r="K21" s="9">
        <f t="shared" si="2"/>
        <v>-0.04780929681902047</v>
      </c>
      <c r="L21" s="15"/>
    </row>
    <row r="22" spans="1:12" ht="1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2:11" ht="23.25" customHeight="1" thickTop="1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2:11" ht="23.25" customHeight="1">
      <c r="B4" s="72"/>
      <c r="C4" s="70" t="str">
        <f>TEXT(Cover!E7,"mm/dd/yyyy")&amp;" - "&amp;TEXT(Cover!G7,"mm/dd/yyyy")</f>
        <v>01/01/2018 - 01/31/2018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01/01/2017 - 01/31/2017</v>
      </c>
      <c r="G4" s="67"/>
      <c r="H4" s="68"/>
      <c r="I4" s="66"/>
      <c r="J4" s="66"/>
      <c r="K4" s="66"/>
    </row>
    <row r="5" spans="2:11" ht="23.25" customHeight="1" thickBot="1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2">
        <f>IF('Town Data'!C2&gt;9,'Town Data'!B2,"*")</f>
        <v>1113989.09</v>
      </c>
      <c r="D6" s="43">
        <f>IF('Town Data'!E2&gt;9,'Town Data'!D2,"*")</f>
        <v>268887.27</v>
      </c>
      <c r="E6" s="44" t="str">
        <f>IF('Town Data'!G2&gt;9,'Town Data'!F2,"*")</f>
        <v>*</v>
      </c>
      <c r="F6" s="43">
        <f>IF('Town Data'!I2&gt;9,'Town Data'!H2,"*")</f>
        <v>952933.56</v>
      </c>
      <c r="G6" s="43">
        <f>IF('Town Data'!K2&gt;9,'Town Data'!J2,"*")</f>
        <v>257360.78</v>
      </c>
      <c r="H6" s="44" t="str">
        <f>IF('Town Data'!M2&gt;9,'Town Data'!L2,"*")</f>
        <v>*</v>
      </c>
      <c r="I6" s="20">
        <f>_xlfn.IFERROR((C6-F6)/F6,"")</f>
        <v>0.16901024033616785</v>
      </c>
      <c r="J6" s="20">
        <f>_xlfn.IFERROR((D6-G6)/G6,"")</f>
        <v>0.04478728266210578</v>
      </c>
      <c r="K6" s="20">
        <f>_xlfn.IFERROR((E6-H6)/H6,"")</f>
      </c>
    </row>
    <row r="7" spans="1:12" ht="15">
      <c r="A7" s="15"/>
      <c r="B7" t="str">
        <f>'Town Data'!A3</f>
        <v>ARLINGTON</v>
      </c>
      <c r="C7" s="45">
        <f>IF('Town Data'!C3&gt;9,'Town Data'!B3,"*")</f>
        <v>9061150.95</v>
      </c>
      <c r="D7" s="46">
        <f>IF('Town Data'!E3&gt;9,'Town Data'!D3,"*")</f>
        <v>351841.5</v>
      </c>
      <c r="E7" s="47" t="str">
        <f>IF('Town Data'!G3&gt;9,'Town Data'!F3,"*")</f>
        <v>*</v>
      </c>
      <c r="F7" s="48">
        <f>IF('Town Data'!I3&gt;9,'Town Data'!H3,"*")</f>
        <v>8408935.99</v>
      </c>
      <c r="G7" s="46">
        <f>IF('Town Data'!K3&gt;9,'Town Data'!J3,"*")</f>
        <v>349544.37</v>
      </c>
      <c r="H7" s="47" t="str">
        <f>IF('Town Data'!M3&gt;9,'Town Data'!L3,"*")</f>
        <v>*</v>
      </c>
      <c r="I7" s="9">
        <f aca="true" t="shared" si="0" ref="I7:I70">_xlfn.IFERROR((C7-F7)/F7,"")</f>
        <v>0.07756212685833502</v>
      </c>
      <c r="J7" s="9">
        <f aca="true" t="shared" si="1" ref="J7:J70">_xlfn.IFERROR((D7-G7)/G7,"")</f>
        <v>0.0065717837194745965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49">
        <f>IF('Town Data'!C4&gt;9,'Town Data'!B4,"*")</f>
        <v>38699326.52</v>
      </c>
      <c r="D8" s="50">
        <f>IF('Town Data'!E4&gt;9,'Town Data'!D4,"*")</f>
        <v>9419814.13</v>
      </c>
      <c r="E8" s="51">
        <f>IF('Town Data'!G4&gt;9,'Town Data'!F4,"*")</f>
        <v>135735.5</v>
      </c>
      <c r="F8" s="50">
        <f>IF('Town Data'!I4&gt;9,'Town Data'!H4,"*")</f>
        <v>34406611.08</v>
      </c>
      <c r="G8" s="50">
        <f>IF('Town Data'!K4&gt;9,'Town Data'!J4,"*")</f>
        <v>8551257.72</v>
      </c>
      <c r="H8" s="51">
        <f>IF('Town Data'!M4&gt;9,'Town Data'!L4,"*")</f>
        <v>90356.6666666666</v>
      </c>
      <c r="I8" s="22">
        <f t="shared" si="0"/>
        <v>0.12476426201984452</v>
      </c>
      <c r="J8" s="22">
        <f t="shared" si="1"/>
        <v>0.10157060381522451</v>
      </c>
      <c r="K8" s="22">
        <f t="shared" si="2"/>
        <v>0.5022189840262674</v>
      </c>
      <c r="L8" s="15"/>
    </row>
    <row r="9" spans="1:12" ht="15">
      <c r="A9" s="15"/>
      <c r="B9" s="15" t="str">
        <f>'Town Data'!A5</f>
        <v>BARRE TOWN</v>
      </c>
      <c r="C9" s="45">
        <f>IF('Town Data'!C5&gt;9,'Town Data'!B5,"*")</f>
        <v>8712531.05</v>
      </c>
      <c r="D9" s="46">
        <f>IF('Town Data'!E5&gt;9,'Town Data'!D5,"*")</f>
        <v>1358208.86</v>
      </c>
      <c r="E9" s="47" t="str">
        <f>IF('Town Data'!G5&gt;9,'Town Data'!F5,"*")</f>
        <v>*</v>
      </c>
      <c r="F9" s="48">
        <f>IF('Town Data'!I5&gt;9,'Town Data'!H5,"*")</f>
        <v>7866977.33</v>
      </c>
      <c r="G9" s="46">
        <f>IF('Town Data'!K5&gt;9,'Town Data'!J5,"*")</f>
        <v>1021491.96</v>
      </c>
      <c r="H9" s="47" t="str">
        <f>IF('Town Data'!M5&gt;9,'Town Data'!L5,"*")</f>
        <v>*</v>
      </c>
      <c r="I9" s="9">
        <f t="shared" si="0"/>
        <v>0.10748139781407005</v>
      </c>
      <c r="J9" s="9">
        <f t="shared" si="1"/>
        <v>0.32963245251582807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49">
        <f>IF('Town Data'!C6&gt;9,'Town Data'!B6,"*")</f>
        <v>19395202.12</v>
      </c>
      <c r="D10" s="50">
        <f>IF('Town Data'!E6&gt;9,'Town Data'!D6,"*")</f>
        <v>813239.96</v>
      </c>
      <c r="E10" s="51">
        <f>IF('Town Data'!G6&gt;9,'Town Data'!F6,"*")</f>
        <v>44772</v>
      </c>
      <c r="F10" s="50">
        <f>IF('Town Data'!I6&gt;9,'Town Data'!H6,"*")</f>
        <v>16025376.74</v>
      </c>
      <c r="G10" s="50">
        <f>IF('Town Data'!K6&gt;9,'Town Data'!J6,"*")</f>
        <v>781269.22</v>
      </c>
      <c r="H10" s="51">
        <f>IF('Town Data'!M6&gt;9,'Town Data'!L6,"*")</f>
        <v>37671.5</v>
      </c>
      <c r="I10" s="22">
        <f t="shared" si="0"/>
        <v>0.21028057153806423</v>
      </c>
      <c r="J10" s="22">
        <f t="shared" si="1"/>
        <v>0.0409215404646301</v>
      </c>
      <c r="K10" s="22">
        <f t="shared" si="2"/>
        <v>0.1884846634723863</v>
      </c>
      <c r="L10" s="15"/>
    </row>
    <row r="11" spans="1:12" ht="15">
      <c r="A11" s="15"/>
      <c r="B11" s="15" t="str">
        <f>'Town Data'!A7</f>
        <v>BENNINGTON</v>
      </c>
      <c r="C11" s="45">
        <f>IF('Town Data'!C7&gt;9,'Town Data'!B7,"*")</f>
        <v>42638472.95</v>
      </c>
      <c r="D11" s="46">
        <f>IF('Town Data'!E7&gt;9,'Town Data'!D7,"*")</f>
        <v>10328419.55</v>
      </c>
      <c r="E11" s="47">
        <f>IF('Town Data'!G7&gt;9,'Town Data'!F7,"*")</f>
        <v>154747.5</v>
      </c>
      <c r="F11" s="48">
        <f>IF('Town Data'!I7&gt;9,'Town Data'!H7,"*")</f>
        <v>31420404.82</v>
      </c>
      <c r="G11" s="46">
        <f>IF('Town Data'!K7&gt;9,'Town Data'!J7,"*")</f>
        <v>9435774.13</v>
      </c>
      <c r="H11" s="47">
        <f>IF('Town Data'!M7&gt;9,'Town Data'!L7,"*")</f>
        <v>158286.5</v>
      </c>
      <c r="I11" s="9">
        <f t="shared" si="0"/>
        <v>0.3570313047927179</v>
      </c>
      <c r="J11" s="9">
        <f t="shared" si="1"/>
        <v>0.09460224542276108</v>
      </c>
      <c r="K11" s="9">
        <f t="shared" si="2"/>
        <v>-0.0223581922652911</v>
      </c>
      <c r="L11" s="15"/>
    </row>
    <row r="12" spans="1:12" ht="15">
      <c r="A12" s="15"/>
      <c r="B12" s="27" t="str">
        <f>'Town Data'!A8</f>
        <v>BERLIN</v>
      </c>
      <c r="C12" s="49">
        <f>IF('Town Data'!C8&gt;9,'Town Data'!B8,"*")</f>
        <v>23905401.28</v>
      </c>
      <c r="D12" s="50">
        <f>IF('Town Data'!E8&gt;9,'Town Data'!D8,"*")</f>
        <v>4815829.32</v>
      </c>
      <c r="E12" s="51">
        <f>IF('Town Data'!G8&gt;9,'Town Data'!F8,"*")</f>
        <v>202867.166666667</v>
      </c>
      <c r="F12" s="50">
        <f>IF('Town Data'!I8&gt;9,'Town Data'!H8,"*")</f>
        <v>19528919.19</v>
      </c>
      <c r="G12" s="50">
        <f>IF('Town Data'!K8&gt;9,'Town Data'!J8,"*")</f>
        <v>4752370.75</v>
      </c>
      <c r="H12" s="51">
        <f>IF('Town Data'!M8&gt;9,'Town Data'!L8,"*")</f>
        <v>82712.9999999999</v>
      </c>
      <c r="I12" s="22">
        <f t="shared" si="0"/>
        <v>0.22410262684895668</v>
      </c>
      <c r="J12" s="22">
        <f t="shared" si="1"/>
        <v>0.01335303437763148</v>
      </c>
      <c r="K12" s="22">
        <f t="shared" si="2"/>
        <v>1.4526636280471903</v>
      </c>
      <c r="L12" s="15"/>
    </row>
    <row r="13" spans="1:12" ht="15">
      <c r="A13" s="15"/>
      <c r="B13" s="15" t="str">
        <f>'Town Data'!A9</f>
        <v>BETHEL</v>
      </c>
      <c r="C13" s="45">
        <f>IF('Town Data'!C9&gt;9,'Town Data'!B9,"*")</f>
        <v>2899057.79</v>
      </c>
      <c r="D13" s="46">
        <f>IF('Town Data'!E9&gt;9,'Town Data'!D9,"*")</f>
        <v>346135.6</v>
      </c>
      <c r="E13" s="47" t="str">
        <f>IF('Town Data'!G9&gt;9,'Town Data'!F9,"*")</f>
        <v>*</v>
      </c>
      <c r="F13" s="48">
        <f>IF('Town Data'!I9&gt;9,'Town Data'!H9,"*")</f>
        <v>1141605.39</v>
      </c>
      <c r="G13" s="46">
        <f>IF('Town Data'!K9&gt;9,'Town Data'!J9,"*")</f>
        <v>369089.29</v>
      </c>
      <c r="H13" s="47" t="str">
        <f>IF('Town Data'!M9&gt;9,'Town Data'!L9,"*")</f>
        <v>*</v>
      </c>
      <c r="I13" s="9">
        <f t="shared" si="0"/>
        <v>1.5394569922274108</v>
      </c>
      <c r="J13" s="9">
        <f t="shared" si="1"/>
        <v>-0.06219007330177476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49">
        <f>IF('Town Data'!C10&gt;9,'Town Data'!B10,"*")</f>
        <v>5090862.41</v>
      </c>
      <c r="D14" s="50">
        <f>IF('Town Data'!E10&gt;9,'Town Data'!D10,"*")</f>
        <v>1178045.31</v>
      </c>
      <c r="E14" s="51">
        <f>IF('Town Data'!G10&gt;9,'Town Data'!F10,"*")</f>
        <v>56624.1666666667</v>
      </c>
      <c r="F14" s="50">
        <f>IF('Town Data'!I10&gt;9,'Town Data'!H10,"*")</f>
        <v>6184464.14</v>
      </c>
      <c r="G14" s="50">
        <f>IF('Town Data'!K10&gt;9,'Town Data'!J10,"*")</f>
        <v>1094268.93</v>
      </c>
      <c r="H14" s="51">
        <f>IF('Town Data'!M10&gt;9,'Town Data'!L10,"*")</f>
        <v>112226.833333333</v>
      </c>
      <c r="I14" s="22">
        <f t="shared" si="0"/>
        <v>-0.1768304747579957</v>
      </c>
      <c r="J14" s="22">
        <f t="shared" si="1"/>
        <v>0.07655922388292623</v>
      </c>
      <c r="K14" s="22">
        <f t="shared" si="2"/>
        <v>-0.49544894937485057</v>
      </c>
      <c r="L14" s="15"/>
    </row>
    <row r="15" spans="1:12" ht="15">
      <c r="A15" s="15"/>
      <c r="B15" s="15" t="str">
        <f>'Town Data'!A11</f>
        <v>BRANDON</v>
      </c>
      <c r="C15" s="45">
        <f>IF('Town Data'!C11&gt;9,'Town Data'!B11,"*")</f>
        <v>7206365.57</v>
      </c>
      <c r="D15" s="46">
        <f>IF('Town Data'!E11&gt;9,'Town Data'!D11,"*")</f>
        <v>914721.12</v>
      </c>
      <c r="E15" s="47" t="str">
        <f>IF('Town Data'!G11&gt;9,'Town Data'!F11,"*")</f>
        <v>*</v>
      </c>
      <c r="F15" s="48">
        <f>IF('Town Data'!I11&gt;9,'Town Data'!H11,"*")</f>
        <v>4413168.19</v>
      </c>
      <c r="G15" s="46">
        <f>IF('Town Data'!K11&gt;9,'Town Data'!J11,"*")</f>
        <v>723303.87</v>
      </c>
      <c r="H15" s="47" t="str">
        <f>IF('Town Data'!M11&gt;9,'Town Data'!L11,"*")</f>
        <v>*</v>
      </c>
      <c r="I15" s="9">
        <f t="shared" si="0"/>
        <v>0.6329233919362588</v>
      </c>
      <c r="J15" s="9">
        <f t="shared" si="1"/>
        <v>0.26464292248291166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2">
        <f>IF('Town Data'!C12&gt;9,'Town Data'!B12,"*")</f>
        <v>38790640.31</v>
      </c>
      <c r="D16" s="53">
        <f>IF('Town Data'!E12&gt;9,'Town Data'!D12,"*")</f>
        <v>6785181.75</v>
      </c>
      <c r="E16" s="54">
        <f>IF('Town Data'!G12&gt;9,'Town Data'!F12,"*")</f>
        <v>1015489.33333333</v>
      </c>
      <c r="F16" s="53">
        <f>IF('Town Data'!I12&gt;9,'Town Data'!H12,"*")</f>
        <v>36676937.24</v>
      </c>
      <c r="G16" s="53">
        <f>IF('Town Data'!K12&gt;9,'Town Data'!J12,"*")</f>
        <v>6339356.64</v>
      </c>
      <c r="H16" s="54">
        <f>IF('Town Data'!M12&gt;9,'Town Data'!L12,"*")</f>
        <v>314651</v>
      </c>
      <c r="I16" s="26">
        <f t="shared" si="0"/>
        <v>0.057630304738062695</v>
      </c>
      <c r="J16" s="26">
        <f t="shared" si="1"/>
        <v>0.07032655446247309</v>
      </c>
      <c r="K16" s="26">
        <f t="shared" si="2"/>
        <v>2.227351361773298</v>
      </c>
      <c r="L16" s="15"/>
    </row>
    <row r="17" spans="1:12" ht="15">
      <c r="A17" s="15"/>
      <c r="B17" s="27" t="str">
        <f>'Town Data'!A13</f>
        <v>BRIGHTON</v>
      </c>
      <c r="C17" s="49">
        <f>IF('Town Data'!C13&gt;9,'Town Data'!B13,"*")</f>
        <v>379580.82</v>
      </c>
      <c r="D17" s="50">
        <f>IF('Town Data'!E13&gt;9,'Town Data'!D13,"*")</f>
        <v>183760.99</v>
      </c>
      <c r="E17" s="51" t="str">
        <f>IF('Town Data'!G13&gt;9,'Town Data'!F13,"*")</f>
        <v>*</v>
      </c>
      <c r="F17" s="50">
        <f>IF('Town Data'!I13&gt;9,'Town Data'!H13,"*")</f>
        <v>471113.31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>
        <f t="shared" si="0"/>
        <v>-0.194289755897578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BRISTOL</v>
      </c>
      <c r="C18" s="45">
        <f>IF('Town Data'!C14&gt;9,'Town Data'!B14,"*")</f>
        <v>4802437.55</v>
      </c>
      <c r="D18" s="46">
        <f>IF('Town Data'!E14&gt;9,'Town Data'!D14,"*")</f>
        <v>1109965.88</v>
      </c>
      <c r="E18" s="47" t="str">
        <f>IF('Town Data'!G14&gt;9,'Town Data'!F14,"*")</f>
        <v>*</v>
      </c>
      <c r="F18" s="48">
        <f>IF('Town Data'!I14&gt;9,'Town Data'!H14,"*")</f>
        <v>3956187.07</v>
      </c>
      <c r="G18" s="46">
        <f>IF('Town Data'!K14&gt;9,'Town Data'!J14,"*")</f>
        <v>969696.88</v>
      </c>
      <c r="H18" s="47" t="str">
        <f>IF('Town Data'!M14&gt;9,'Town Data'!L14,"*")</f>
        <v>*</v>
      </c>
      <c r="I18" s="9">
        <f t="shared" si="0"/>
        <v>0.21390557752366346</v>
      </c>
      <c r="J18" s="9">
        <f t="shared" si="1"/>
        <v>0.1446524196303487</v>
      </c>
      <c r="K18" s="9">
        <f t="shared" si="2"/>
      </c>
      <c r="L18" s="15"/>
    </row>
    <row r="19" spans="1:12" ht="15">
      <c r="A19" s="15"/>
      <c r="B19" s="27" t="str">
        <f>'Town Data'!A15</f>
        <v>BURKE</v>
      </c>
      <c r="C19" s="49">
        <f>IF('Town Data'!C15&gt;9,'Town Data'!B15,"*")</f>
        <v>953087.46</v>
      </c>
      <c r="D19" s="50">
        <f>IF('Town Data'!E15&gt;9,'Town Data'!D15,"*")</f>
        <v>478729.89</v>
      </c>
      <c r="E19" s="51" t="str">
        <f>IF('Town Data'!G15&gt;9,'Town Data'!F15,"*")</f>
        <v>*</v>
      </c>
      <c r="F19" s="50">
        <f>IF('Town Data'!I15&gt;9,'Town Data'!H15,"*")</f>
        <v>1088746.84</v>
      </c>
      <c r="G19" s="50">
        <f>IF('Town Data'!K15&gt;9,'Town Data'!J15,"*")</f>
        <v>603241.9</v>
      </c>
      <c r="H19" s="51" t="str">
        <f>IF('Town Data'!M15&gt;9,'Town Data'!L15,"*")</f>
        <v>*</v>
      </c>
      <c r="I19" s="22">
        <f t="shared" si="0"/>
        <v>-0.12460139953196109</v>
      </c>
      <c r="J19" s="22">
        <f t="shared" si="1"/>
        <v>-0.20640477725436512</v>
      </c>
      <c r="K19" s="22">
        <f t="shared" si="2"/>
      </c>
      <c r="L19" s="15"/>
    </row>
    <row r="20" spans="1:12" ht="15">
      <c r="A20" s="15"/>
      <c r="B20" s="15" t="str">
        <f>'Town Data'!A16</f>
        <v>BURLINGTON</v>
      </c>
      <c r="C20" s="45">
        <f>IF('Town Data'!C16&gt;9,'Town Data'!B16,"*")</f>
        <v>64002117.53</v>
      </c>
      <c r="D20" s="46">
        <f>IF('Town Data'!E16&gt;9,'Town Data'!D16,"*")</f>
        <v>16552188.25</v>
      </c>
      <c r="E20" s="47">
        <f>IF('Town Data'!G16&gt;9,'Town Data'!F16,"*")</f>
        <v>610110.5</v>
      </c>
      <c r="F20" s="48">
        <f>IF('Town Data'!I16&gt;9,'Town Data'!H16,"*")</f>
        <v>81876369.84</v>
      </c>
      <c r="G20" s="46">
        <f>IF('Town Data'!K16&gt;9,'Town Data'!J16,"*")</f>
        <v>16329928.04</v>
      </c>
      <c r="H20" s="47">
        <f>IF('Town Data'!M16&gt;9,'Town Data'!L16,"*")</f>
        <v>470852</v>
      </c>
      <c r="I20" s="9">
        <f t="shared" si="0"/>
        <v>-0.21830782611551114</v>
      </c>
      <c r="J20" s="9">
        <f t="shared" si="1"/>
        <v>0.013610605598235135</v>
      </c>
      <c r="K20" s="9">
        <f t="shared" si="2"/>
        <v>0.29575853983842054</v>
      </c>
      <c r="L20" s="15"/>
    </row>
    <row r="21" spans="1:12" ht="15">
      <c r="A21" s="15"/>
      <c r="B21" s="27" t="str">
        <f>'Town Data'!A17</f>
        <v>CAMBRIDGE</v>
      </c>
      <c r="C21" s="49">
        <f>IF('Town Data'!C17&gt;9,'Town Data'!B17,"*")</f>
        <v>4070713.52</v>
      </c>
      <c r="D21" s="50">
        <f>IF('Town Data'!E17&gt;9,'Town Data'!D17,"*")</f>
        <v>2513892.65</v>
      </c>
      <c r="E21" s="51" t="str">
        <f>IF('Town Data'!G17&gt;9,'Town Data'!F17,"*")</f>
        <v>*</v>
      </c>
      <c r="F21" s="50">
        <f>IF('Town Data'!I17&gt;9,'Town Data'!H17,"*")</f>
        <v>4080647.05</v>
      </c>
      <c r="G21" s="50">
        <f>IF('Town Data'!K17&gt;9,'Town Data'!J17,"*")</f>
        <v>2336426.63</v>
      </c>
      <c r="H21" s="51" t="str">
        <f>IF('Town Data'!M17&gt;9,'Town Data'!L17,"*")</f>
        <v>*</v>
      </c>
      <c r="I21" s="22">
        <f t="shared" si="0"/>
        <v>-0.002434302667759466</v>
      </c>
      <c r="J21" s="22">
        <f t="shared" si="1"/>
        <v>0.07595617072726141</v>
      </c>
      <c r="K21" s="22">
        <f t="shared" si="2"/>
      </c>
      <c r="L21" s="15"/>
    </row>
    <row r="22" spans="1:12" ht="15">
      <c r="A22" s="15"/>
      <c r="B22" s="15" t="str">
        <f>'Town Data'!A18</f>
        <v>CASTLETON</v>
      </c>
      <c r="C22" s="45">
        <f>IF('Town Data'!C18&gt;9,'Town Data'!B18,"*")</f>
        <v>3888943.85</v>
      </c>
      <c r="D22" s="46">
        <f>IF('Town Data'!E18&gt;9,'Town Data'!D18,"*")</f>
        <v>914138.43</v>
      </c>
      <c r="E22" s="47" t="str">
        <f>IF('Town Data'!G18&gt;9,'Town Data'!F18,"*")</f>
        <v>*</v>
      </c>
      <c r="F22" s="48">
        <f>IF('Town Data'!I18&gt;9,'Town Data'!H18,"*")</f>
        <v>5838979.51</v>
      </c>
      <c r="G22" s="46">
        <f>IF('Town Data'!K18&gt;9,'Town Data'!J18,"*")</f>
        <v>842409.03</v>
      </c>
      <c r="H22" s="47" t="str">
        <f>IF('Town Data'!M18&gt;9,'Town Data'!L18,"*")</f>
        <v>*</v>
      </c>
      <c r="I22" s="9">
        <f t="shared" si="0"/>
        <v>-0.3339685739023941</v>
      </c>
      <c r="J22" s="9">
        <f t="shared" si="1"/>
        <v>0.08514794766623053</v>
      </c>
      <c r="K22" s="9">
        <f t="shared" si="2"/>
      </c>
      <c r="L22" s="15"/>
    </row>
    <row r="23" spans="1:12" ht="15">
      <c r="A23" s="15"/>
      <c r="B23" s="27" t="str">
        <f>'Town Data'!A19</f>
        <v>CHARLOTTE</v>
      </c>
      <c r="C23" s="49">
        <f>IF('Town Data'!C19&gt;9,'Town Data'!B19,"*")</f>
        <v>842062.21</v>
      </c>
      <c r="D23" s="50">
        <f>IF('Town Data'!E19&gt;9,'Town Data'!D19,"*")</f>
        <v>203283.46</v>
      </c>
      <c r="E23" s="51" t="str">
        <f>IF('Town Data'!G19&gt;9,'Town Data'!F19,"*")</f>
        <v>*</v>
      </c>
      <c r="F23" s="50">
        <f>IF('Town Data'!I19&gt;9,'Town Data'!H19,"*")</f>
        <v>715876.12</v>
      </c>
      <c r="G23" s="50">
        <f>IF('Town Data'!K19&gt;9,'Town Data'!J19,"*")</f>
        <v>127790.67</v>
      </c>
      <c r="H23" s="51" t="str">
        <f>IF('Town Data'!M19&gt;9,'Town Data'!L19,"*")</f>
        <v>*</v>
      </c>
      <c r="I23" s="22">
        <f t="shared" si="0"/>
        <v>0.17626805319333738</v>
      </c>
      <c r="J23" s="22">
        <f t="shared" si="1"/>
        <v>0.5907535346672804</v>
      </c>
      <c r="K23" s="22">
        <f t="shared" si="2"/>
      </c>
      <c r="L23" s="15"/>
    </row>
    <row r="24" spans="1:12" ht="15">
      <c r="A24" s="15"/>
      <c r="B24" s="15" t="str">
        <f>'Town Data'!A20</f>
        <v>CHELSEA</v>
      </c>
      <c r="C24" s="45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>
        <f>IF('Town Data'!I20&gt;9,'Town Data'!H20,"*")</f>
        <v>163414.53</v>
      </c>
      <c r="G24" s="46">
        <f>IF('Town Data'!K20&gt;9,'Town Data'!J20,"*")</f>
        <v>50601.52</v>
      </c>
      <c r="H24" s="47" t="str">
        <f>IF('Town Data'!M20&gt;9,'Town Data'!L20,"*")</f>
        <v>*</v>
      </c>
      <c r="I24" s="9">
        <f t="shared" si="0"/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CHESTER</v>
      </c>
      <c r="C25" s="49">
        <f>IF('Town Data'!C21&gt;9,'Town Data'!B21,"*")</f>
        <v>2178475.22</v>
      </c>
      <c r="D25" s="50">
        <f>IF('Town Data'!E21&gt;9,'Town Data'!D21,"*")</f>
        <v>532712.46</v>
      </c>
      <c r="E25" s="51">
        <f>IF('Town Data'!G21&gt;9,'Town Data'!F21,"*")</f>
        <v>43120.3333333333</v>
      </c>
      <c r="F25" s="50">
        <f>IF('Town Data'!I21&gt;9,'Town Data'!H21,"*")</f>
        <v>2403354.63</v>
      </c>
      <c r="G25" s="50">
        <f>IF('Town Data'!K21&gt;9,'Town Data'!J21,"*")</f>
        <v>542109.66</v>
      </c>
      <c r="H25" s="51" t="str">
        <f>IF('Town Data'!M21&gt;9,'Town Data'!L21,"*")</f>
        <v>*</v>
      </c>
      <c r="I25" s="22">
        <f t="shared" si="0"/>
        <v>-0.09356896697346728</v>
      </c>
      <c r="J25" s="22">
        <f t="shared" si="1"/>
        <v>-0.017334500182121952</v>
      </c>
      <c r="K25" s="22">
        <f t="shared" si="2"/>
      </c>
      <c r="L25" s="15"/>
    </row>
    <row r="26" spans="1:12" ht="15">
      <c r="A26" s="15"/>
      <c r="B26" s="15" t="str">
        <f>'Town Data'!A22</f>
        <v>CLARENDON</v>
      </c>
      <c r="C26" s="45">
        <f>IF('Town Data'!C22&gt;9,'Town Data'!B22,"*")</f>
        <v>2831239.41</v>
      </c>
      <c r="D26" s="46">
        <f>IF('Town Data'!E22&gt;9,'Town Data'!D22,"*")</f>
        <v>1089143.59</v>
      </c>
      <c r="E26" s="47" t="str">
        <f>IF('Town Data'!G22&gt;9,'Town Data'!F22,"*")</f>
        <v>*</v>
      </c>
      <c r="F26" s="48">
        <f>IF('Town Data'!I22&gt;9,'Town Data'!H22,"*")</f>
        <v>2835640.78</v>
      </c>
      <c r="G26" s="46">
        <f>IF('Town Data'!K22&gt;9,'Town Data'!J22,"*")</f>
        <v>927512.27</v>
      </c>
      <c r="H26" s="47" t="str">
        <f>IF('Town Data'!M22&gt;9,'Town Data'!L22,"*")</f>
        <v>*</v>
      </c>
      <c r="I26" s="9">
        <f t="shared" si="0"/>
        <v>-0.0015521606372157076</v>
      </c>
      <c r="J26" s="9">
        <f t="shared" si="1"/>
        <v>0.17426326877594844</v>
      </c>
      <c r="K26" s="9">
        <f t="shared" si="2"/>
      </c>
      <c r="L26" s="15"/>
    </row>
    <row r="27" spans="1:12" ht="15">
      <c r="A27" s="15"/>
      <c r="B27" s="27" t="str">
        <f>'Town Data'!A23</f>
        <v>COLCHESTER</v>
      </c>
      <c r="C27" s="49">
        <f>IF('Town Data'!C23&gt;9,'Town Data'!B23,"*")</f>
        <v>124944239.26</v>
      </c>
      <c r="D27" s="50">
        <f>IF('Town Data'!E23&gt;9,'Town Data'!D23,"*")</f>
        <v>26754331.25</v>
      </c>
      <c r="E27" s="51">
        <f>IF('Town Data'!G23&gt;9,'Town Data'!F23,"*")</f>
        <v>903394</v>
      </c>
      <c r="F27" s="50">
        <f>IF('Town Data'!I23&gt;9,'Town Data'!H23,"*")</f>
        <v>112332236.31</v>
      </c>
      <c r="G27" s="50">
        <f>IF('Town Data'!K23&gt;9,'Town Data'!J23,"*")</f>
        <v>26123548.85</v>
      </c>
      <c r="H27" s="51">
        <f>IF('Town Data'!M23&gt;9,'Town Data'!L23,"*")</f>
        <v>414726.333333333</v>
      </c>
      <c r="I27" s="22">
        <f t="shared" si="0"/>
        <v>0.1122741197388346</v>
      </c>
      <c r="J27" s="22">
        <f t="shared" si="1"/>
        <v>0.02414612209167739</v>
      </c>
      <c r="K27" s="22">
        <f t="shared" si="2"/>
        <v>1.1782894583496442</v>
      </c>
      <c r="L27" s="15"/>
    </row>
    <row r="28" spans="1:12" ht="15">
      <c r="A28" s="15"/>
      <c r="B28" s="15" t="str">
        <f>'Town Data'!A24</f>
        <v>CRAFTSBURY</v>
      </c>
      <c r="C28" s="45">
        <f>IF('Town Data'!C24&gt;9,'Town Data'!B24,"*")</f>
        <v>379314.12</v>
      </c>
      <c r="D28" s="46" t="str">
        <f>IF('Town Data'!E24&gt;9,'Town Data'!D24,"*")</f>
        <v>*</v>
      </c>
      <c r="E28" s="47" t="str">
        <f>IF('Town Data'!G24&gt;9,'Town Data'!F24,"*")</f>
        <v>*</v>
      </c>
      <c r="F28" s="48">
        <f>IF('Town Data'!I24&gt;9,'Town Data'!H24,"*")</f>
        <v>258611.83</v>
      </c>
      <c r="G28" s="46">
        <f>IF('Town Data'!K24&gt;9,'Town Data'!J24,"*")</f>
        <v>144707.76</v>
      </c>
      <c r="H28" s="47" t="str">
        <f>IF('Town Data'!M24&gt;9,'Town Data'!L24,"*")</f>
        <v>*</v>
      </c>
      <c r="I28" s="9">
        <f t="shared" si="0"/>
        <v>0.4667315103102593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DANVILLE</v>
      </c>
      <c r="C29" s="49">
        <f>IF('Town Data'!C25&gt;9,'Town Data'!B25,"*")</f>
        <v>510836.74</v>
      </c>
      <c r="D29" s="50">
        <f>IF('Town Data'!E25&gt;9,'Town Data'!D25,"*")</f>
        <v>385253.56</v>
      </c>
      <c r="E29" s="51" t="str">
        <f>IF('Town Data'!G25&gt;9,'Town Data'!F25,"*")</f>
        <v>*</v>
      </c>
      <c r="F29" s="50">
        <f>IF('Town Data'!I25&gt;9,'Town Data'!H25,"*")</f>
        <v>462353.41</v>
      </c>
      <c r="G29" s="50">
        <f>IF('Town Data'!K25&gt;9,'Town Data'!J25,"*")</f>
        <v>354702.98</v>
      </c>
      <c r="H29" s="51" t="str">
        <f>IF('Town Data'!M25&gt;9,'Town Data'!L25,"*")</f>
        <v>*</v>
      </c>
      <c r="I29" s="22">
        <f t="shared" si="0"/>
        <v>0.1048620577925445</v>
      </c>
      <c r="J29" s="22">
        <f t="shared" si="1"/>
        <v>0.0861300347688086</v>
      </c>
      <c r="K29" s="22">
        <f t="shared" si="2"/>
      </c>
      <c r="L29" s="15"/>
    </row>
    <row r="30" spans="1:12" ht="15">
      <c r="A30" s="15"/>
      <c r="B30" s="15" t="str">
        <f>'Town Data'!A26</f>
        <v>DERBY</v>
      </c>
      <c r="C30" s="45">
        <f>IF('Town Data'!C26&gt;9,'Town Data'!B26,"*")</f>
        <v>20903363.24</v>
      </c>
      <c r="D30" s="46">
        <f>IF('Town Data'!E26&gt;9,'Town Data'!D26,"*")</f>
        <v>5759994.58</v>
      </c>
      <c r="E30" s="47">
        <f>IF('Town Data'!G26&gt;9,'Town Data'!F26,"*")</f>
        <v>130063.333333333</v>
      </c>
      <c r="F30" s="48">
        <f>IF('Town Data'!I26&gt;9,'Town Data'!H26,"*")</f>
        <v>17067325.25</v>
      </c>
      <c r="G30" s="46">
        <f>IF('Town Data'!K26&gt;9,'Town Data'!J26,"*")</f>
        <v>5149172.17</v>
      </c>
      <c r="H30" s="47">
        <f>IF('Town Data'!M26&gt;9,'Town Data'!L26,"*")</f>
        <v>158827</v>
      </c>
      <c r="I30" s="9">
        <f t="shared" si="0"/>
        <v>0.2247591777745021</v>
      </c>
      <c r="J30" s="9">
        <f t="shared" si="1"/>
        <v>0.11862536148213512</v>
      </c>
      <c r="K30" s="9">
        <f t="shared" si="2"/>
        <v>-0.1811006105175254</v>
      </c>
      <c r="L30" s="15"/>
    </row>
    <row r="31" spans="1:12" ht="15">
      <c r="A31" s="15"/>
      <c r="B31" s="27" t="str">
        <f>'Town Data'!A27</f>
        <v>DORSET</v>
      </c>
      <c r="C31" s="49">
        <f>IF('Town Data'!C27&gt;9,'Town Data'!B27,"*")</f>
        <v>3489589.98</v>
      </c>
      <c r="D31" s="50">
        <f>IF('Town Data'!E27&gt;9,'Town Data'!D27,"*")</f>
        <v>2565268.45</v>
      </c>
      <c r="E31" s="51" t="str">
        <f>IF('Town Data'!G27&gt;9,'Town Data'!F27,"*")</f>
        <v>*</v>
      </c>
      <c r="F31" s="50">
        <f>IF('Town Data'!I27&gt;9,'Town Data'!H27,"*")</f>
        <v>3262947.91</v>
      </c>
      <c r="G31" s="50">
        <f>IF('Town Data'!K27&gt;9,'Town Data'!J27,"*")</f>
        <v>2327399.19</v>
      </c>
      <c r="H31" s="51" t="str">
        <f>IF('Town Data'!M27&gt;9,'Town Data'!L27,"*")</f>
        <v>*</v>
      </c>
      <c r="I31" s="22">
        <f t="shared" si="0"/>
        <v>0.06945929762023073</v>
      </c>
      <c r="J31" s="22">
        <f t="shared" si="1"/>
        <v>0.10220389395254548</v>
      </c>
      <c r="K31" s="22">
        <f t="shared" si="2"/>
      </c>
      <c r="L31" s="15"/>
    </row>
    <row r="32" spans="1:12" ht="15">
      <c r="A32" s="15"/>
      <c r="B32" s="15" t="str">
        <f>'Town Data'!A28</f>
        <v>DOVER</v>
      </c>
      <c r="C32" s="45">
        <f>IF('Town Data'!C28&gt;9,'Town Data'!B28,"*")</f>
        <v>4864954.67</v>
      </c>
      <c r="D32" s="46">
        <f>IF('Town Data'!E28&gt;9,'Town Data'!D28,"*")</f>
        <v>4086163.84</v>
      </c>
      <c r="E32" s="47" t="str">
        <f>IF('Town Data'!G28&gt;9,'Town Data'!F28,"*")</f>
        <v>*</v>
      </c>
      <c r="F32" s="48">
        <f>IF('Town Data'!I28&gt;9,'Town Data'!H28,"*")</f>
        <v>5606566.54</v>
      </c>
      <c r="G32" s="46">
        <f>IF('Town Data'!K28&gt;9,'Town Data'!J28,"*")</f>
        <v>5071654.51</v>
      </c>
      <c r="H32" s="47" t="str">
        <f>IF('Town Data'!M28&gt;9,'Town Data'!L28,"*")</f>
        <v>*</v>
      </c>
      <c r="I32" s="9">
        <f t="shared" si="0"/>
        <v>-0.1322755851926445</v>
      </c>
      <c r="J32" s="9">
        <f t="shared" si="1"/>
        <v>-0.19431344703328382</v>
      </c>
      <c r="K32" s="9">
        <f t="shared" si="2"/>
      </c>
      <c r="L32" s="15"/>
    </row>
    <row r="33" spans="1:12" ht="15">
      <c r="A33" s="15"/>
      <c r="B33" s="27" t="str">
        <f>'Town Data'!A29</f>
        <v>DUMMERSTON</v>
      </c>
      <c r="C33" s="49">
        <f>IF('Town Data'!C29&gt;9,'Town Data'!B29,"*")</f>
        <v>916953.72</v>
      </c>
      <c r="D33" s="50" t="str">
        <f>IF('Town Data'!E29&gt;9,'Town Data'!D29,"*")</f>
        <v>*</v>
      </c>
      <c r="E33" s="51" t="str">
        <f>IF('Town Data'!G29&gt;9,'Town Data'!F29,"*")</f>
        <v>*</v>
      </c>
      <c r="F33" s="50" t="str">
        <f>IF('Town Data'!I29&gt;9,'Town Data'!H29,"*")</f>
        <v>*</v>
      </c>
      <c r="G33" s="50" t="str">
        <f>IF('Town Data'!K29&gt;9,'Town Data'!J29,"*")</f>
        <v>*</v>
      </c>
      <c r="H33" s="51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EAST MONTPELIER</v>
      </c>
      <c r="C34" s="45">
        <f>IF('Town Data'!C30&gt;9,'Town Data'!B30,"*")</f>
        <v>4256200.84</v>
      </c>
      <c r="D34" s="46">
        <f>IF('Town Data'!E30&gt;9,'Town Data'!D30,"*")</f>
        <v>961982.78</v>
      </c>
      <c r="E34" s="47" t="str">
        <f>IF('Town Data'!G30&gt;9,'Town Data'!F30,"*")</f>
        <v>*</v>
      </c>
      <c r="F34" s="48">
        <f>IF('Town Data'!I30&gt;9,'Town Data'!H30,"*")</f>
        <v>3325707</v>
      </c>
      <c r="G34" s="46">
        <f>IF('Town Data'!K30&gt;9,'Town Data'!J30,"*")</f>
        <v>746050.22</v>
      </c>
      <c r="H34" s="47" t="str">
        <f>IF('Town Data'!M30&gt;9,'Town Data'!L30,"*")</f>
        <v>*</v>
      </c>
      <c r="I34" s="9">
        <f t="shared" si="0"/>
        <v>0.27978827960490804</v>
      </c>
      <c r="J34" s="9">
        <f t="shared" si="1"/>
        <v>0.2894343493391103</v>
      </c>
      <c r="K34" s="9">
        <f t="shared" si="2"/>
      </c>
      <c r="L34" s="15"/>
    </row>
    <row r="35" spans="1:12" ht="15">
      <c r="A35" s="15"/>
      <c r="B35" s="27" t="str">
        <f>'Town Data'!A31</f>
        <v>ENOSBURG</v>
      </c>
      <c r="C35" s="49">
        <f>IF('Town Data'!C31&gt;9,'Town Data'!B31,"*")</f>
        <v>10484159.76</v>
      </c>
      <c r="D35" s="50">
        <f>IF('Town Data'!E31&gt;9,'Town Data'!D31,"*")</f>
        <v>1263416.33</v>
      </c>
      <c r="E35" s="51">
        <f>IF('Town Data'!G31&gt;9,'Town Data'!F31,"*")</f>
        <v>60774.5</v>
      </c>
      <c r="F35" s="50">
        <f>IF('Town Data'!I31&gt;9,'Town Data'!H31,"*")</f>
        <v>5299460.84</v>
      </c>
      <c r="G35" s="50">
        <f>IF('Town Data'!K31&gt;9,'Town Data'!J31,"*")</f>
        <v>1282021.71</v>
      </c>
      <c r="H35" s="51">
        <f>IF('Town Data'!M31&gt;9,'Town Data'!L31,"*")</f>
        <v>22449.5</v>
      </c>
      <c r="I35" s="22">
        <f t="shared" si="0"/>
        <v>0.9783446045805672</v>
      </c>
      <c r="J35" s="22">
        <f t="shared" si="1"/>
        <v>-0.014512531148945901</v>
      </c>
      <c r="K35" s="22">
        <f t="shared" si="2"/>
        <v>1.7071649702665983</v>
      </c>
      <c r="L35" s="15"/>
    </row>
    <row r="36" spans="1:12" ht="15">
      <c r="A36" s="15"/>
      <c r="B36" s="15" t="str">
        <f>'Town Data'!A32</f>
        <v>ESSEX</v>
      </c>
      <c r="C36" s="45">
        <f>IF('Town Data'!C32&gt;9,'Town Data'!B32,"*")</f>
        <v>35562994.64</v>
      </c>
      <c r="D36" s="46">
        <f>IF('Town Data'!E32&gt;9,'Town Data'!D32,"*")</f>
        <v>10106998.76</v>
      </c>
      <c r="E36" s="47">
        <f>IF('Town Data'!G32&gt;9,'Town Data'!F32,"*")</f>
        <v>265061.166666667</v>
      </c>
      <c r="F36" s="48">
        <f>IF('Town Data'!I32&gt;9,'Town Data'!H32,"*")</f>
        <v>29187074.4</v>
      </c>
      <c r="G36" s="46">
        <f>IF('Town Data'!K32&gt;9,'Town Data'!J32,"*")</f>
        <v>9648261.1</v>
      </c>
      <c r="H36" s="47">
        <f>IF('Town Data'!M32&gt;9,'Town Data'!L32,"*")</f>
        <v>1382307.33333333</v>
      </c>
      <c r="I36" s="9">
        <f t="shared" si="0"/>
        <v>0.2184501314732662</v>
      </c>
      <c r="J36" s="9">
        <f t="shared" si="1"/>
        <v>0.04754614901539099</v>
      </c>
      <c r="K36" s="9">
        <f t="shared" si="2"/>
        <v>-0.8082472976342446</v>
      </c>
      <c r="L36" s="15"/>
    </row>
    <row r="37" spans="1:12" ht="15">
      <c r="A37" s="15"/>
      <c r="B37" s="27" t="str">
        <f>'Town Data'!A33</f>
        <v>FAIR HAVEN</v>
      </c>
      <c r="C37" s="49">
        <f>IF('Town Data'!C33&gt;9,'Town Data'!B33,"*")</f>
        <v>6522200.24</v>
      </c>
      <c r="D37" s="50">
        <f>IF('Town Data'!E33&gt;9,'Town Data'!D33,"*")</f>
        <v>1048255.29</v>
      </c>
      <c r="E37" s="51" t="str">
        <f>IF('Town Data'!G33&gt;9,'Town Data'!F33,"*")</f>
        <v>*</v>
      </c>
      <c r="F37" s="50">
        <f>IF('Town Data'!I33&gt;9,'Town Data'!H33,"*")</f>
        <v>5775139.12</v>
      </c>
      <c r="G37" s="50">
        <f>IF('Town Data'!K33&gt;9,'Town Data'!J33,"*")</f>
        <v>1055529.56</v>
      </c>
      <c r="H37" s="51" t="str">
        <f>IF('Town Data'!M33&gt;9,'Town Data'!L33,"*")</f>
        <v>*</v>
      </c>
      <c r="I37" s="22">
        <f t="shared" si="0"/>
        <v>0.12935811665780272</v>
      </c>
      <c r="J37" s="22">
        <f t="shared" si="1"/>
        <v>-0.006891583405774082</v>
      </c>
      <c r="K37" s="22">
        <f>_xlfn.IFERROR((E37-H37)/H37,"")</f>
      </c>
      <c r="L37" s="15"/>
    </row>
    <row r="38" spans="1:12" ht="15">
      <c r="A38" s="15"/>
      <c r="B38" s="15" t="str">
        <f>'Town Data'!A34</f>
        <v>FAIRFAX</v>
      </c>
      <c r="C38" s="45">
        <f>IF('Town Data'!C34&gt;9,'Town Data'!B34,"*")</f>
        <v>1648566.22</v>
      </c>
      <c r="D38" s="46">
        <f>IF('Town Data'!E34&gt;9,'Town Data'!D34,"*")</f>
        <v>640399.34</v>
      </c>
      <c r="E38" s="47" t="str">
        <f>IF('Town Data'!G34&gt;9,'Town Data'!F34,"*")</f>
        <v>*</v>
      </c>
      <c r="F38" s="48">
        <f>IF('Town Data'!I34&gt;9,'Town Data'!H34,"*")</f>
        <v>1793638.91</v>
      </c>
      <c r="G38" s="46">
        <f>IF('Town Data'!K34&gt;9,'Town Data'!J34,"*")</f>
        <v>577116.15</v>
      </c>
      <c r="H38" s="47" t="str">
        <f>IF('Town Data'!M34&gt;9,'Town Data'!L34,"*")</f>
        <v>*</v>
      </c>
      <c r="I38" s="9">
        <f t="shared" si="0"/>
        <v>-0.08088177012172419</v>
      </c>
      <c r="J38" s="9">
        <f t="shared" si="1"/>
        <v>0.10965416580353875</v>
      </c>
      <c r="K38" s="9">
        <f t="shared" si="2"/>
      </c>
      <c r="L38" s="15"/>
    </row>
    <row r="39" spans="1:12" ht="15">
      <c r="A39" s="15"/>
      <c r="B39" s="27" t="str">
        <f>'Town Data'!A35</f>
        <v>FAIRLEE</v>
      </c>
      <c r="C39" s="49">
        <f>IF('Town Data'!C35&gt;9,'Town Data'!B35,"*")</f>
        <v>598854.22</v>
      </c>
      <c r="D39" s="50">
        <f>IF('Town Data'!E35&gt;9,'Town Data'!D35,"*")</f>
        <v>242001.95</v>
      </c>
      <c r="E39" s="51" t="str">
        <f>IF('Town Data'!G35&gt;9,'Town Data'!F35,"*")</f>
        <v>*</v>
      </c>
      <c r="F39" s="50">
        <f>IF('Town Data'!I35&gt;9,'Town Data'!H35,"*")</f>
        <v>595925.47</v>
      </c>
      <c r="G39" s="50">
        <f>IF('Town Data'!K35&gt;9,'Town Data'!J35,"*")</f>
        <v>188727.95</v>
      </c>
      <c r="H39" s="51" t="str">
        <f>IF('Town Data'!M35&gt;9,'Town Data'!L35,"*")</f>
        <v>*</v>
      </c>
      <c r="I39" s="22">
        <f t="shared" si="0"/>
        <v>0.004914624642574851</v>
      </c>
      <c r="J39" s="22">
        <f t="shared" si="1"/>
        <v>0.28227933382416326</v>
      </c>
      <c r="K39" s="22">
        <f t="shared" si="2"/>
      </c>
      <c r="L39" s="15"/>
    </row>
    <row r="40" spans="1:12" ht="15">
      <c r="A40" s="15"/>
      <c r="B40" s="15" t="str">
        <f>'Town Data'!A36</f>
        <v>FERRISBURGH</v>
      </c>
      <c r="C40" s="45">
        <f>IF('Town Data'!C36&gt;9,'Town Data'!B36,"*")</f>
        <v>1396893.55</v>
      </c>
      <c r="D40" s="46">
        <f>IF('Town Data'!E36&gt;9,'Town Data'!D36,"*")</f>
        <v>413699.16</v>
      </c>
      <c r="E40" s="47" t="str">
        <f>IF('Town Data'!G36&gt;9,'Town Data'!F36,"*")</f>
        <v>*</v>
      </c>
      <c r="F40" s="48">
        <f>IF('Town Data'!I36&gt;9,'Town Data'!H36,"*")</f>
        <v>1139908.13</v>
      </c>
      <c r="G40" s="46">
        <f>IF('Town Data'!K36&gt;9,'Town Data'!J36,"*")</f>
        <v>359890.33</v>
      </c>
      <c r="H40" s="47" t="str">
        <f>IF('Town Data'!M36&gt;9,'Town Data'!L36,"*")</f>
        <v>*</v>
      </c>
      <c r="I40" s="9">
        <f t="shared" si="0"/>
        <v>0.22544397503332148</v>
      </c>
      <c r="J40" s="9">
        <f t="shared" si="1"/>
        <v>0.14951452015951625</v>
      </c>
      <c r="K40" s="9">
        <f t="shared" si="2"/>
      </c>
      <c r="L40" s="15"/>
    </row>
    <row r="41" spans="1:12" ht="15">
      <c r="A41" s="15"/>
      <c r="B41" s="27" t="str">
        <f>'Town Data'!A37</f>
        <v>GEORGIA</v>
      </c>
      <c r="C41" s="49">
        <f>IF('Town Data'!C37&gt;9,'Town Data'!B37,"*")</f>
        <v>1941072.23</v>
      </c>
      <c r="D41" s="50">
        <f>IF('Town Data'!E37&gt;9,'Town Data'!D37,"*")</f>
        <v>633205.04</v>
      </c>
      <c r="E41" s="51" t="str">
        <f>IF('Town Data'!G37&gt;9,'Town Data'!F37,"*")</f>
        <v>*</v>
      </c>
      <c r="F41" s="50">
        <f>IF('Town Data'!I37&gt;9,'Town Data'!H37,"*")</f>
        <v>1599401.84</v>
      </c>
      <c r="G41" s="50">
        <f>IF('Town Data'!K37&gt;9,'Town Data'!J37,"*")</f>
        <v>503889.51</v>
      </c>
      <c r="H41" s="51" t="str">
        <f>IF('Town Data'!M37&gt;9,'Town Data'!L37,"*")</f>
        <v>*</v>
      </c>
      <c r="I41" s="22">
        <f t="shared" si="0"/>
        <v>0.2136238570289502</v>
      </c>
      <c r="J41" s="22">
        <f t="shared" si="1"/>
        <v>0.25663469358590146</v>
      </c>
      <c r="K41" s="22">
        <f t="shared" si="2"/>
      </c>
      <c r="L41" s="15"/>
    </row>
    <row r="42" spans="1:12" ht="15">
      <c r="A42" s="15"/>
      <c r="B42" s="15" t="str">
        <f>'Town Data'!A38</f>
        <v>HARDWICK</v>
      </c>
      <c r="C42" s="45">
        <f>IF('Town Data'!C38&gt;9,'Town Data'!B38,"*")</f>
        <v>6416803.56</v>
      </c>
      <c r="D42" s="46">
        <f>IF('Town Data'!E38&gt;9,'Town Data'!D38,"*")</f>
        <v>1086666.09</v>
      </c>
      <c r="E42" s="47" t="str">
        <f>IF('Town Data'!G38&gt;9,'Town Data'!F38,"*")</f>
        <v>*</v>
      </c>
      <c r="F42" s="48">
        <f>IF('Town Data'!I38&gt;9,'Town Data'!H38,"*")</f>
        <v>5878972.19</v>
      </c>
      <c r="G42" s="46">
        <f>IF('Town Data'!K38&gt;9,'Town Data'!J38,"*")</f>
        <v>1122722.12</v>
      </c>
      <c r="H42" s="47" t="str">
        <f>IF('Town Data'!M38&gt;9,'Town Data'!L38,"*")</f>
        <v>*</v>
      </c>
      <c r="I42" s="9">
        <f t="shared" si="0"/>
        <v>0.09148391123789261</v>
      </c>
      <c r="J42" s="9">
        <f t="shared" si="1"/>
        <v>-0.03211482998126021</v>
      </c>
      <c r="K42" s="9">
        <f t="shared" si="2"/>
      </c>
      <c r="L42" s="15"/>
    </row>
    <row r="43" spans="1:12" ht="15">
      <c r="A43" s="15"/>
      <c r="B43" s="27" t="str">
        <f>'Town Data'!A39</f>
        <v>HARTFORD</v>
      </c>
      <c r="C43" s="49">
        <f>IF('Town Data'!C39&gt;9,'Town Data'!B39,"*")</f>
        <v>24065421.63</v>
      </c>
      <c r="D43" s="50">
        <f>IF('Town Data'!E39&gt;9,'Town Data'!D39,"*")</f>
        <v>5807942.33</v>
      </c>
      <c r="E43" s="51">
        <f>IF('Town Data'!G39&gt;9,'Town Data'!F39,"*")</f>
        <v>82774.8333333334</v>
      </c>
      <c r="F43" s="50">
        <f>IF('Town Data'!I39&gt;9,'Town Data'!H39,"*")</f>
        <v>22411015.86</v>
      </c>
      <c r="G43" s="50">
        <f>IF('Town Data'!K39&gt;9,'Town Data'!J39,"*")</f>
        <v>5054425.28</v>
      </c>
      <c r="H43" s="51">
        <f>IF('Town Data'!M39&gt;9,'Town Data'!L39,"*")</f>
        <v>131275</v>
      </c>
      <c r="I43" s="22">
        <f t="shared" si="0"/>
        <v>0.07382109674701733</v>
      </c>
      <c r="J43" s="22">
        <f t="shared" si="1"/>
        <v>0.14908065868173243</v>
      </c>
      <c r="K43" s="22">
        <f t="shared" si="2"/>
        <v>-0.3694547070399284</v>
      </c>
      <c r="L43" s="15"/>
    </row>
    <row r="44" spans="1:12" ht="15">
      <c r="A44" s="15"/>
      <c r="B44" s="15" t="str">
        <f>'Town Data'!A40</f>
        <v>HARTLAND</v>
      </c>
      <c r="C44" s="45">
        <f>IF('Town Data'!C40&gt;9,'Town Data'!B40,"*")</f>
        <v>986472.12</v>
      </c>
      <c r="D44" s="46">
        <f>IF('Town Data'!E40&gt;9,'Town Data'!D40,"*")</f>
        <v>318942.83</v>
      </c>
      <c r="E44" s="47" t="str">
        <f>IF('Town Data'!G40&gt;9,'Town Data'!F40,"*")</f>
        <v>*</v>
      </c>
      <c r="F44" s="48">
        <f>IF('Town Data'!I40&gt;9,'Town Data'!H40,"*")</f>
        <v>878372.7</v>
      </c>
      <c r="G44" s="46">
        <f>IF('Town Data'!K40&gt;9,'Town Data'!J40,"*")</f>
        <v>307444.22</v>
      </c>
      <c r="H44" s="47" t="str">
        <f>IF('Town Data'!M40&gt;9,'Town Data'!L40,"*")</f>
        <v>*</v>
      </c>
      <c r="I44" s="9">
        <f t="shared" si="0"/>
        <v>0.12306782758617162</v>
      </c>
      <c r="J44" s="9">
        <f t="shared" si="1"/>
        <v>0.03740063807346922</v>
      </c>
      <c r="K44" s="9">
        <f t="shared" si="2"/>
      </c>
      <c r="L44" s="15"/>
    </row>
    <row r="45" spans="1:12" ht="15">
      <c r="A45" s="15"/>
      <c r="B45" s="27" t="str">
        <f>'Town Data'!A41</f>
        <v>HIGHGATE</v>
      </c>
      <c r="C45" s="49">
        <f>IF('Town Data'!C41&gt;9,'Town Data'!B41,"*")</f>
        <v>1423581.33</v>
      </c>
      <c r="D45" s="50">
        <f>IF('Town Data'!E41&gt;9,'Town Data'!D41,"*")</f>
        <v>354688.29</v>
      </c>
      <c r="E45" s="51" t="str">
        <f>IF('Town Data'!G41&gt;9,'Town Data'!F41,"*")</f>
        <v>*</v>
      </c>
      <c r="F45" s="50">
        <f>IF('Town Data'!I41&gt;9,'Town Data'!H41,"*")</f>
        <v>1072470.32</v>
      </c>
      <c r="G45" s="50">
        <f>IF('Town Data'!K41&gt;9,'Town Data'!J41,"*")</f>
        <v>324639.33</v>
      </c>
      <c r="H45" s="51" t="str">
        <f>IF('Town Data'!M41&gt;9,'Town Data'!L41,"*")</f>
        <v>*</v>
      </c>
      <c r="I45" s="22">
        <f t="shared" si="0"/>
        <v>0.3273852930494151</v>
      </c>
      <c r="J45" s="22">
        <f t="shared" si="1"/>
        <v>0.0925610584521597</v>
      </c>
      <c r="K45" s="22">
        <f t="shared" si="2"/>
      </c>
      <c r="L45" s="15"/>
    </row>
    <row r="46" spans="1:12" ht="15">
      <c r="A46" s="15"/>
      <c r="B46" s="15" t="str">
        <f>'Town Data'!A42</f>
        <v>HINESBURG</v>
      </c>
      <c r="C46" s="45">
        <f>IF('Town Data'!C42&gt;9,'Town Data'!B42,"*")</f>
        <v>7199717.37</v>
      </c>
      <c r="D46" s="46">
        <f>IF('Town Data'!E42&gt;9,'Town Data'!D42,"*")</f>
        <v>1050982.98</v>
      </c>
      <c r="E46" s="47" t="str">
        <f>IF('Town Data'!G42&gt;9,'Town Data'!F42,"*")</f>
        <v>*</v>
      </c>
      <c r="F46" s="48">
        <f>IF('Town Data'!I42&gt;9,'Town Data'!H42,"*")</f>
        <v>7123038.42</v>
      </c>
      <c r="G46" s="46">
        <f>IF('Town Data'!K42&gt;9,'Town Data'!J42,"*")</f>
        <v>970457.83</v>
      </c>
      <c r="H46" s="47" t="str">
        <f>IF('Town Data'!M42&gt;9,'Town Data'!L42,"*")</f>
        <v>*</v>
      </c>
      <c r="I46" s="9">
        <f t="shared" si="0"/>
        <v>0.010764921579631208</v>
      </c>
      <c r="J46" s="9">
        <f t="shared" si="1"/>
        <v>0.08297645452559234</v>
      </c>
      <c r="K46" s="9">
        <f t="shared" si="2"/>
      </c>
      <c r="L46" s="15"/>
    </row>
    <row r="47" spans="1:12" ht="15">
      <c r="A47" s="15"/>
      <c r="B47" s="27" t="str">
        <f>'Town Data'!A43</f>
        <v>HYDE PARK</v>
      </c>
      <c r="C47" s="49">
        <f>IF('Town Data'!C43&gt;9,'Town Data'!B43,"*")</f>
        <v>2137395.91</v>
      </c>
      <c r="D47" s="50">
        <f>IF('Town Data'!E43&gt;9,'Town Data'!D43,"*")</f>
        <v>226490.53</v>
      </c>
      <c r="E47" s="51" t="str">
        <f>IF('Town Data'!G43&gt;9,'Town Data'!F43,"*")</f>
        <v>*</v>
      </c>
      <c r="F47" s="50">
        <f>IF('Town Data'!I43&gt;9,'Town Data'!H43,"*")</f>
        <v>1926930.69</v>
      </c>
      <c r="G47" s="50">
        <f>IF('Town Data'!K43&gt;9,'Town Data'!J43,"*")</f>
        <v>206104.12</v>
      </c>
      <c r="H47" s="51" t="str">
        <f>IF('Town Data'!M43&gt;9,'Town Data'!L43,"*")</f>
        <v>*</v>
      </c>
      <c r="I47" s="22">
        <f t="shared" si="0"/>
        <v>0.1092230359359735</v>
      </c>
      <c r="J47" s="22">
        <f t="shared" si="1"/>
        <v>0.09891316097902363</v>
      </c>
      <c r="K47" s="22">
        <f t="shared" si="2"/>
      </c>
      <c r="L47" s="15"/>
    </row>
    <row r="48" spans="1:12" ht="15">
      <c r="A48" s="15"/>
      <c r="B48" s="15" t="str">
        <f>'Town Data'!A44</f>
        <v>JAMAICA</v>
      </c>
      <c r="C48" s="45">
        <f>IF('Town Data'!C44&gt;9,'Town Data'!B44,"*")</f>
        <v>1182251.18</v>
      </c>
      <c r="D48" s="46">
        <f>IF('Town Data'!E44&gt;9,'Town Data'!D44,"*")</f>
        <v>351926.99</v>
      </c>
      <c r="E48" s="47" t="str">
        <f>IF('Town Data'!G44&gt;9,'Town Data'!F44,"*")</f>
        <v>*</v>
      </c>
      <c r="F48" s="48">
        <f>IF('Town Data'!I44&gt;9,'Town Data'!H44,"*")</f>
        <v>817786.97</v>
      </c>
      <c r="G48" s="46">
        <f>IF('Town Data'!K44&gt;9,'Town Data'!J44,"*")</f>
        <v>410692.88</v>
      </c>
      <c r="H48" s="47" t="str">
        <f>IF('Town Data'!M44&gt;9,'Town Data'!L44,"*")</f>
        <v>*</v>
      </c>
      <c r="I48" s="9">
        <f t="shared" si="0"/>
        <v>0.4456713341862123</v>
      </c>
      <c r="J48" s="9">
        <f t="shared" si="1"/>
        <v>-0.14308962453890123</v>
      </c>
      <c r="K48" s="9">
        <f t="shared" si="2"/>
      </c>
      <c r="L48" s="15"/>
    </row>
    <row r="49" spans="1:12" ht="15">
      <c r="A49" s="15"/>
      <c r="B49" s="27" t="str">
        <f>'Town Data'!A45</f>
        <v>JERICHO</v>
      </c>
      <c r="C49" s="49">
        <f>IF('Town Data'!C45&gt;9,'Town Data'!B45,"*")</f>
        <v>1927110.21</v>
      </c>
      <c r="D49" s="50">
        <f>IF('Town Data'!E45&gt;9,'Town Data'!D45,"*")</f>
        <v>553704.58</v>
      </c>
      <c r="E49" s="51" t="str">
        <f>IF('Town Data'!G45&gt;9,'Town Data'!F45,"*")</f>
        <v>*</v>
      </c>
      <c r="F49" s="50">
        <f>IF('Town Data'!I45&gt;9,'Town Data'!H45,"*")</f>
        <v>1706216.63</v>
      </c>
      <c r="G49" s="50">
        <f>IF('Town Data'!K45&gt;9,'Town Data'!J45,"*")</f>
        <v>485960.69</v>
      </c>
      <c r="H49" s="51" t="str">
        <f>IF('Town Data'!M45&gt;9,'Town Data'!L45,"*")</f>
        <v>*</v>
      </c>
      <c r="I49" s="22">
        <f t="shared" si="0"/>
        <v>0.12946397082063377</v>
      </c>
      <c r="J49" s="22">
        <f t="shared" si="1"/>
        <v>0.1394019956634763</v>
      </c>
      <c r="K49" s="22">
        <f t="shared" si="2"/>
      </c>
      <c r="L49" s="15"/>
    </row>
    <row r="50" spans="1:12" ht="15">
      <c r="A50" s="15"/>
      <c r="B50" s="15" t="str">
        <f>'Town Data'!A46</f>
        <v>JOHNSON</v>
      </c>
      <c r="C50" s="45">
        <f>IF('Town Data'!C46&gt;9,'Town Data'!B46,"*")</f>
        <v>10231916.16</v>
      </c>
      <c r="D50" s="46">
        <f>IF('Town Data'!E46&gt;9,'Town Data'!D46,"*")</f>
        <v>2691686.57</v>
      </c>
      <c r="E50" s="47" t="str">
        <f>IF('Town Data'!G46&gt;9,'Town Data'!F46,"*")</f>
        <v>*</v>
      </c>
      <c r="F50" s="48">
        <f>IF('Town Data'!I46&gt;9,'Town Data'!H46,"*")</f>
        <v>9554265.89</v>
      </c>
      <c r="G50" s="46">
        <f>IF('Town Data'!K46&gt;9,'Town Data'!J46,"*")</f>
        <v>2551544.61</v>
      </c>
      <c r="H50" s="47" t="str">
        <f>IF('Town Data'!M46&gt;9,'Town Data'!L46,"*")</f>
        <v>*</v>
      </c>
      <c r="I50" s="9">
        <f t="shared" si="0"/>
        <v>0.070926461310781</v>
      </c>
      <c r="J50" s="9">
        <f t="shared" si="1"/>
        <v>0.05492436207102018</v>
      </c>
      <c r="K50" s="9">
        <f t="shared" si="2"/>
      </c>
      <c r="L50" s="15"/>
    </row>
    <row r="51" spans="1:12" ht="15">
      <c r="A51" s="15"/>
      <c r="B51" s="27" t="str">
        <f>'Town Data'!A47</f>
        <v>KILLINGTON</v>
      </c>
      <c r="C51" s="49">
        <f>IF('Town Data'!C47&gt;9,'Town Data'!B47,"*")</f>
        <v>8638882.99</v>
      </c>
      <c r="D51" s="50">
        <f>IF('Town Data'!E47&gt;9,'Town Data'!D47,"*")</f>
        <v>7548504.77</v>
      </c>
      <c r="E51" s="51" t="str">
        <f>IF('Town Data'!G47&gt;9,'Town Data'!F47,"*")</f>
        <v>*</v>
      </c>
      <c r="F51" s="50">
        <f>IF('Town Data'!I47&gt;9,'Town Data'!H47,"*")</f>
        <v>14291554.99</v>
      </c>
      <c r="G51" s="50">
        <f>IF('Town Data'!K47&gt;9,'Town Data'!J47,"*")</f>
        <v>13267665.04</v>
      </c>
      <c r="H51" s="51" t="str">
        <f>IF('Town Data'!M47&gt;9,'Town Data'!L47,"*")</f>
        <v>*</v>
      </c>
      <c r="I51" s="22">
        <f t="shared" si="0"/>
        <v>-0.3955253297458012</v>
      </c>
      <c r="J51" s="22">
        <f t="shared" si="1"/>
        <v>-0.43106004355382793</v>
      </c>
      <c r="K51" s="22">
        <f t="shared" si="2"/>
      </c>
      <c r="L51" s="15"/>
    </row>
    <row r="52" spans="1:12" ht="15">
      <c r="A52" s="15"/>
      <c r="B52" s="15" t="str">
        <f>'Town Data'!A48</f>
        <v>LONDONDERRY</v>
      </c>
      <c r="C52" s="45">
        <f>IF('Town Data'!C48&gt;9,'Town Data'!B48,"*")</f>
        <v>2369875.86</v>
      </c>
      <c r="D52" s="46">
        <f>IF('Town Data'!E48&gt;9,'Town Data'!D48,"*")</f>
        <v>862052.08</v>
      </c>
      <c r="E52" s="47" t="str">
        <f>IF('Town Data'!G48&gt;9,'Town Data'!F48,"*")</f>
        <v>*</v>
      </c>
      <c r="F52" s="48">
        <f>IF('Town Data'!I48&gt;9,'Town Data'!H48,"*")</f>
        <v>2072923.24</v>
      </c>
      <c r="G52" s="46">
        <f>IF('Town Data'!K48&gt;9,'Town Data'!J48,"*")</f>
        <v>750089.53</v>
      </c>
      <c r="H52" s="47" t="str">
        <f>IF('Town Data'!M48&gt;9,'Town Data'!L48,"*")</f>
        <v>*</v>
      </c>
      <c r="I52" s="9">
        <f t="shared" si="0"/>
        <v>0.14325307096272405</v>
      </c>
      <c r="J52" s="9">
        <f t="shared" si="1"/>
        <v>0.149265581669964</v>
      </c>
      <c r="K52" s="9">
        <f t="shared" si="2"/>
      </c>
      <c r="L52" s="15"/>
    </row>
    <row r="53" spans="1:12" ht="15">
      <c r="A53" s="15"/>
      <c r="B53" s="27" t="str">
        <f>'Town Data'!A49</f>
        <v>LUDLOW</v>
      </c>
      <c r="C53" s="49">
        <f>IF('Town Data'!C49&gt;9,'Town Data'!B49,"*")</f>
        <v>11254610.95</v>
      </c>
      <c r="D53" s="50">
        <f>IF('Town Data'!E49&gt;9,'Town Data'!D49,"*")</f>
        <v>7222205.08</v>
      </c>
      <c r="E53" s="51" t="str">
        <f>IF('Town Data'!G49&gt;9,'Town Data'!F49,"*")</f>
        <v>*</v>
      </c>
      <c r="F53" s="50">
        <f>IF('Town Data'!I49&gt;9,'Town Data'!H49,"*")</f>
        <v>12202721.1</v>
      </c>
      <c r="G53" s="50">
        <f>IF('Town Data'!K49&gt;9,'Town Data'!J49,"*")</f>
        <v>8276668.8</v>
      </c>
      <c r="H53" s="51" t="str">
        <f>IF('Town Data'!M49&gt;9,'Town Data'!L49,"*")</f>
        <v>*</v>
      </c>
      <c r="I53" s="22">
        <f t="shared" si="0"/>
        <v>-0.07769661719139023</v>
      </c>
      <c r="J53" s="22">
        <f t="shared" si="1"/>
        <v>-0.12740194702487065</v>
      </c>
      <c r="K53" s="22">
        <f t="shared" si="2"/>
      </c>
      <c r="L53" s="15"/>
    </row>
    <row r="54" spans="1:12" ht="15">
      <c r="A54" s="15"/>
      <c r="B54" s="15" t="str">
        <f>'Town Data'!A50</f>
        <v>LYNDON</v>
      </c>
      <c r="C54" s="45">
        <f>IF('Town Data'!C50&gt;9,'Town Data'!B50,"*")</f>
        <v>6502971.49</v>
      </c>
      <c r="D54" s="46">
        <f>IF('Town Data'!E50&gt;9,'Town Data'!D50,"*")</f>
        <v>2412247.25</v>
      </c>
      <c r="E54" s="47">
        <f>IF('Town Data'!G50&gt;9,'Town Data'!F50,"*")</f>
        <v>29089.1666666667</v>
      </c>
      <c r="F54" s="48">
        <f>IF('Town Data'!I50&gt;9,'Town Data'!H50,"*")</f>
        <v>7339150.77</v>
      </c>
      <c r="G54" s="46">
        <f>IF('Town Data'!K50&gt;9,'Town Data'!J50,"*")</f>
        <v>2276745.28</v>
      </c>
      <c r="H54" s="47">
        <f>IF('Town Data'!M50&gt;9,'Town Data'!L50,"*")</f>
        <v>44107.0000000001</v>
      </c>
      <c r="I54" s="9">
        <f t="shared" si="0"/>
        <v>-0.11393406488091529</v>
      </c>
      <c r="J54" s="9">
        <f t="shared" si="1"/>
        <v>0.05951564770565824</v>
      </c>
      <c r="K54" s="9">
        <f t="shared" si="2"/>
        <v>-0.34048639293838545</v>
      </c>
      <c r="L54" s="15"/>
    </row>
    <row r="55" spans="1:12" ht="15">
      <c r="A55" s="15"/>
      <c r="B55" s="27" t="str">
        <f>'Town Data'!A51</f>
        <v>MANCHESTER</v>
      </c>
      <c r="C55" s="49">
        <f>IF('Town Data'!C51&gt;9,'Town Data'!B51,"*")</f>
        <v>30491915.69</v>
      </c>
      <c r="D55" s="50">
        <f>IF('Town Data'!E51&gt;9,'Town Data'!D51,"*")</f>
        <v>9267738.7</v>
      </c>
      <c r="E55" s="51">
        <f>IF('Town Data'!G51&gt;9,'Town Data'!F51,"*")</f>
        <v>242986.333333333</v>
      </c>
      <c r="F55" s="50">
        <f>IF('Town Data'!I51&gt;9,'Town Data'!H51,"*")</f>
        <v>28875871.87</v>
      </c>
      <c r="G55" s="50">
        <f>IF('Town Data'!K51&gt;9,'Town Data'!J51,"*")</f>
        <v>9157721.82</v>
      </c>
      <c r="H55" s="51">
        <f>IF('Town Data'!M51&gt;9,'Town Data'!L51,"*")</f>
        <v>200842</v>
      </c>
      <c r="I55" s="22">
        <f t="shared" si="0"/>
        <v>0.05596519569263486</v>
      </c>
      <c r="J55" s="22">
        <f t="shared" si="1"/>
        <v>0.012013564308071432</v>
      </c>
      <c r="K55" s="22">
        <f t="shared" si="2"/>
        <v>0.20983824764408338</v>
      </c>
      <c r="L55" s="15"/>
    </row>
    <row r="56" spans="1:12" ht="15">
      <c r="A56" s="15"/>
      <c r="B56" s="15" t="str">
        <f>'Town Data'!A52</f>
        <v>MIDDLEBURY</v>
      </c>
      <c r="C56" s="45">
        <f>IF('Town Data'!C52&gt;9,'Town Data'!B52,"*")</f>
        <v>25737303.74</v>
      </c>
      <c r="D56" s="46">
        <f>IF('Town Data'!E52&gt;9,'Town Data'!D52,"*")</f>
        <v>6535266.6</v>
      </c>
      <c r="E56" s="47">
        <f>IF('Town Data'!G52&gt;9,'Town Data'!F52,"*")</f>
        <v>126612.333333333</v>
      </c>
      <c r="F56" s="48">
        <f>IF('Town Data'!I52&gt;9,'Town Data'!H52,"*")</f>
        <v>25666062.82</v>
      </c>
      <c r="G56" s="46">
        <f>IF('Town Data'!K52&gt;9,'Town Data'!J52,"*")</f>
        <v>6463023.32</v>
      </c>
      <c r="H56" s="47">
        <f>IF('Town Data'!M52&gt;9,'Town Data'!L52,"*")</f>
        <v>153583.166666667</v>
      </c>
      <c r="I56" s="9">
        <f t="shared" si="0"/>
        <v>0.002775685561888532</v>
      </c>
      <c r="J56" s="9">
        <f t="shared" si="1"/>
        <v>0.011177938934003309</v>
      </c>
      <c r="K56" s="9">
        <f t="shared" si="2"/>
        <v>-0.1756106083674575</v>
      </c>
      <c r="L56" s="15"/>
    </row>
    <row r="57" spans="1:12" ht="15">
      <c r="A57" s="15"/>
      <c r="B57" s="27" t="str">
        <f>'Town Data'!A53</f>
        <v>MILTON</v>
      </c>
      <c r="C57" s="49">
        <f>IF('Town Data'!C53&gt;9,'Town Data'!B53,"*")</f>
        <v>13131278.45</v>
      </c>
      <c r="D57" s="50">
        <f>IF('Town Data'!E53&gt;9,'Town Data'!D53,"*")</f>
        <v>2777789.32</v>
      </c>
      <c r="E57" s="51">
        <f>IF('Town Data'!G53&gt;9,'Town Data'!F53,"*")</f>
        <v>73919.1666666667</v>
      </c>
      <c r="F57" s="50">
        <f>IF('Town Data'!I53&gt;9,'Town Data'!H53,"*")</f>
        <v>12691056.5</v>
      </c>
      <c r="G57" s="50">
        <f>IF('Town Data'!K53&gt;9,'Town Data'!J53,"*")</f>
        <v>2453210.18</v>
      </c>
      <c r="H57" s="51">
        <f>IF('Town Data'!M53&gt;9,'Town Data'!L53,"*")</f>
        <v>27632.3333333333</v>
      </c>
      <c r="I57" s="22">
        <f t="shared" si="0"/>
        <v>0.03468757309527377</v>
      </c>
      <c r="J57" s="22">
        <f t="shared" si="1"/>
        <v>0.13230792153324572</v>
      </c>
      <c r="K57" s="22">
        <f t="shared" si="2"/>
        <v>1.6750968068808325</v>
      </c>
      <c r="L57" s="15"/>
    </row>
    <row r="58" spans="1:12" ht="15">
      <c r="A58" s="15"/>
      <c r="B58" s="15" t="str">
        <f>'Town Data'!A54</f>
        <v>MONTPELIER</v>
      </c>
      <c r="C58" s="45">
        <f>IF('Town Data'!C54&gt;9,'Town Data'!B54,"*")</f>
        <v>12257362.21</v>
      </c>
      <c r="D58" s="46">
        <f>IF('Town Data'!E54&gt;9,'Town Data'!D54,"*")</f>
        <v>4336798.53</v>
      </c>
      <c r="E58" s="47">
        <f>IF('Town Data'!G54&gt;9,'Town Data'!F54,"*")</f>
        <v>112250.5</v>
      </c>
      <c r="F58" s="48">
        <f>IF('Town Data'!I54&gt;9,'Town Data'!H54,"*")</f>
        <v>12625039.42</v>
      </c>
      <c r="G58" s="46">
        <f>IF('Town Data'!K54&gt;9,'Town Data'!J54,"*")</f>
        <v>4053936.29</v>
      </c>
      <c r="H58" s="47">
        <f>IF('Town Data'!M54&gt;9,'Town Data'!L54,"*")</f>
        <v>83570.8333333333</v>
      </c>
      <c r="I58" s="9">
        <f t="shared" si="0"/>
        <v>-0.02912285639421782</v>
      </c>
      <c r="J58" s="9">
        <f t="shared" si="1"/>
        <v>0.0697747127150832</v>
      </c>
      <c r="K58" s="9">
        <f t="shared" si="2"/>
        <v>0.3431779428628414</v>
      </c>
      <c r="L58" s="15"/>
    </row>
    <row r="59" spans="1:12" ht="15">
      <c r="A59" s="15"/>
      <c r="B59" s="27" t="str">
        <f>'Town Data'!A55</f>
        <v>MORETOWN</v>
      </c>
      <c r="C59" s="49">
        <f>IF('Town Data'!C55&gt;9,'Town Data'!B55,"*")</f>
        <v>345402.5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 t="str">
        <f>IF('Town Data'!I55&gt;9,'Town Data'!H55,"*")</f>
        <v>*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>
        <f t="shared" si="0"/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MORRISTOWN</v>
      </c>
      <c r="C60" s="45">
        <f>IF('Town Data'!C56&gt;9,'Town Data'!B56,"*")</f>
        <v>23975356.76</v>
      </c>
      <c r="D60" s="46">
        <f>IF('Town Data'!E56&gt;9,'Town Data'!D56,"*")</f>
        <v>6713569.65</v>
      </c>
      <c r="E60" s="47">
        <f>IF('Town Data'!G56&gt;9,'Town Data'!F56,"*")</f>
        <v>229882.833333333</v>
      </c>
      <c r="F60" s="48">
        <f>IF('Town Data'!I56&gt;9,'Town Data'!H56,"*")</f>
        <v>20468787.12</v>
      </c>
      <c r="G60" s="46">
        <f>IF('Town Data'!K56&gt;9,'Town Data'!J56,"*")</f>
        <v>6196924.16</v>
      </c>
      <c r="H60" s="47">
        <f>IF('Town Data'!M56&gt;9,'Town Data'!L56,"*")</f>
        <v>167568.5</v>
      </c>
      <c r="I60" s="9">
        <f t="shared" si="0"/>
        <v>0.17131301524816486</v>
      </c>
      <c r="J60" s="9">
        <f t="shared" si="1"/>
        <v>0.08337127850214003</v>
      </c>
      <c r="K60" s="9">
        <f t="shared" si="2"/>
        <v>0.37187379091734424</v>
      </c>
      <c r="L60" s="15"/>
    </row>
    <row r="61" spans="1:12" ht="15">
      <c r="A61" s="15"/>
      <c r="B61" s="27" t="str">
        <f>'Town Data'!A57</f>
        <v>NEW HAVEN</v>
      </c>
      <c r="C61" s="49">
        <f>IF('Town Data'!C57&gt;9,'Town Data'!B57,"*")</f>
        <v>9656944.68</v>
      </c>
      <c r="D61" s="50">
        <f>IF('Town Data'!E57&gt;9,'Town Data'!D57,"*")</f>
        <v>301130.62</v>
      </c>
      <c r="E61" s="51" t="str">
        <f>IF('Town Data'!G57&gt;9,'Town Data'!F57,"*")</f>
        <v>*</v>
      </c>
      <c r="F61" s="50">
        <f>IF('Town Data'!I57&gt;9,'Town Data'!H57,"*")</f>
        <v>9154645.1</v>
      </c>
      <c r="G61" s="50">
        <f>IF('Town Data'!K57&gt;9,'Town Data'!J57,"*")</f>
        <v>303017.46</v>
      </c>
      <c r="H61" s="51" t="str">
        <f>IF('Town Data'!M57&gt;9,'Town Data'!L57,"*")</f>
        <v>*</v>
      </c>
      <c r="I61" s="22">
        <f t="shared" si="0"/>
        <v>0.054868274467570574</v>
      </c>
      <c r="J61" s="22">
        <f t="shared" si="1"/>
        <v>-0.006226835905759442</v>
      </c>
      <c r="K61" s="22">
        <f t="shared" si="2"/>
      </c>
      <c r="L61" s="15"/>
    </row>
    <row r="62" spans="1:12" ht="15">
      <c r="A62" s="15"/>
      <c r="B62" s="15" t="str">
        <f>'Town Data'!A58</f>
        <v>NEWBURY</v>
      </c>
      <c r="C62" s="45">
        <f>IF('Town Data'!C58&gt;9,'Town Data'!B58,"*")</f>
        <v>3090152.02</v>
      </c>
      <c r="D62" s="46">
        <f>IF('Town Data'!E58&gt;9,'Town Data'!D58,"*")</f>
        <v>240711.75</v>
      </c>
      <c r="E62" s="47" t="str">
        <f>IF('Town Data'!G58&gt;9,'Town Data'!F58,"*")</f>
        <v>*</v>
      </c>
      <c r="F62" s="48">
        <f>IF('Town Data'!I58&gt;9,'Town Data'!H58,"*")</f>
        <v>2601053.95</v>
      </c>
      <c r="G62" s="46">
        <f>IF('Town Data'!K58&gt;9,'Town Data'!J58,"*")</f>
        <v>174608.16</v>
      </c>
      <c r="H62" s="47" t="str">
        <f>IF('Town Data'!M58&gt;9,'Town Data'!L58,"*")</f>
        <v>*</v>
      </c>
      <c r="I62" s="9">
        <f t="shared" si="0"/>
        <v>0.18803841804204016</v>
      </c>
      <c r="J62" s="9">
        <f t="shared" si="1"/>
        <v>0.3785824786195559</v>
      </c>
      <c r="K62" s="9">
        <f t="shared" si="2"/>
      </c>
      <c r="L62" s="15"/>
    </row>
    <row r="63" spans="1:12" ht="15">
      <c r="A63" s="15"/>
      <c r="B63" s="27" t="str">
        <f>'Town Data'!A59</f>
        <v>NEWPORT</v>
      </c>
      <c r="C63" s="49">
        <f>IF('Town Data'!C59&gt;9,'Town Data'!B59,"*")</f>
        <v>15226044.79</v>
      </c>
      <c r="D63" s="50">
        <f>IF('Town Data'!E59&gt;9,'Town Data'!D59,"*")</f>
        <v>3103232.41</v>
      </c>
      <c r="E63" s="51">
        <f>IF('Town Data'!G59&gt;9,'Town Data'!F59,"*")</f>
        <v>103141.5</v>
      </c>
      <c r="F63" s="50">
        <f>IF('Town Data'!I59&gt;9,'Town Data'!H59,"*")</f>
        <v>14113973.34</v>
      </c>
      <c r="G63" s="50">
        <f>IF('Town Data'!K59&gt;9,'Town Data'!J59,"*")</f>
        <v>2879420.91</v>
      </c>
      <c r="H63" s="51">
        <f>IF('Town Data'!M59&gt;9,'Town Data'!L59,"*")</f>
        <v>70996.8333333334</v>
      </c>
      <c r="I63" s="22">
        <f t="shared" si="0"/>
        <v>0.0787922311606123</v>
      </c>
      <c r="J63" s="22">
        <f t="shared" si="1"/>
        <v>0.07772795537558279</v>
      </c>
      <c r="K63" s="22">
        <f t="shared" si="2"/>
        <v>0.45276197764688897</v>
      </c>
      <c r="L63" s="15"/>
    </row>
    <row r="64" spans="1:12" ht="15">
      <c r="A64" s="15"/>
      <c r="B64" s="15" t="str">
        <f>'Town Data'!A60</f>
        <v>NORTHFIELD</v>
      </c>
      <c r="C64" s="45">
        <f>IF('Town Data'!C60&gt;9,'Town Data'!B60,"*")</f>
        <v>6610419.04</v>
      </c>
      <c r="D64" s="46">
        <f>IF('Town Data'!E60&gt;9,'Town Data'!D60,"*")</f>
        <v>1458871.87</v>
      </c>
      <c r="E64" s="47" t="str">
        <f>IF('Town Data'!G60&gt;9,'Town Data'!F60,"*")</f>
        <v>*</v>
      </c>
      <c r="F64" s="48">
        <f>IF('Town Data'!I60&gt;9,'Town Data'!H60,"*")</f>
        <v>5025022.88</v>
      </c>
      <c r="G64" s="46">
        <f>IF('Town Data'!K60&gt;9,'Town Data'!J60,"*")</f>
        <v>1276000.08</v>
      </c>
      <c r="H64" s="47" t="str">
        <f>IF('Town Data'!M60&gt;9,'Town Data'!L60,"*")</f>
        <v>*</v>
      </c>
      <c r="I64" s="9">
        <f t="shared" si="0"/>
        <v>0.31550028683650494</v>
      </c>
      <c r="J64" s="9">
        <f t="shared" si="1"/>
        <v>0.1433164408579034</v>
      </c>
      <c r="K64" s="9">
        <f t="shared" si="2"/>
      </c>
      <c r="L64" s="15"/>
    </row>
    <row r="65" spans="1:12" ht="15">
      <c r="A65" s="15"/>
      <c r="B65" s="27" t="str">
        <f>'Town Data'!A61</f>
        <v>NORWICH</v>
      </c>
      <c r="C65" s="49">
        <f>IF('Town Data'!C61&gt;9,'Town Data'!B61,"*")</f>
        <v>6591146.71</v>
      </c>
      <c r="D65" s="50">
        <f>IF('Town Data'!E61&gt;9,'Town Data'!D61,"*")</f>
        <v>741836.89</v>
      </c>
      <c r="E65" s="51" t="str">
        <f>IF('Town Data'!G61&gt;9,'Town Data'!F61,"*")</f>
        <v>*</v>
      </c>
      <c r="F65" s="50">
        <f>IF('Town Data'!I61&gt;9,'Town Data'!H61,"*")</f>
        <v>5278693.4</v>
      </c>
      <c r="G65" s="50">
        <f>IF('Town Data'!K61&gt;9,'Town Data'!J61,"*")</f>
        <v>521195.33</v>
      </c>
      <c r="H65" s="51" t="str">
        <f>IF('Town Data'!M61&gt;9,'Town Data'!L61,"*")</f>
        <v>*</v>
      </c>
      <c r="I65" s="22">
        <f t="shared" si="0"/>
        <v>0.2486322297104809</v>
      </c>
      <c r="J65" s="22">
        <f t="shared" si="1"/>
        <v>0.4233375613707053</v>
      </c>
      <c r="K65" s="22">
        <f t="shared" si="2"/>
      </c>
      <c r="L65" s="15"/>
    </row>
    <row r="66" spans="1:12" ht="15">
      <c r="A66" s="15"/>
      <c r="B66" s="15" t="str">
        <f>'Town Data'!A62</f>
        <v>PAWLET</v>
      </c>
      <c r="C66" s="45">
        <f>IF('Town Data'!C62&gt;9,'Town Data'!B62,"*")</f>
        <v>738500.33</v>
      </c>
      <c r="D66" s="46">
        <f>IF('Town Data'!E62&gt;9,'Town Data'!D62,"*")</f>
        <v>249661.24</v>
      </c>
      <c r="E66" s="47" t="str">
        <f>IF('Town Data'!G62&gt;9,'Town Data'!F62,"*")</f>
        <v>*</v>
      </c>
      <c r="F66" s="48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PITTSFORD</v>
      </c>
      <c r="C67" s="49">
        <f>IF('Town Data'!C63&gt;9,'Town Data'!B63,"*")</f>
        <v>1274962.08</v>
      </c>
      <c r="D67" s="50">
        <f>IF('Town Data'!E63&gt;9,'Town Data'!D63,"*")</f>
        <v>268984.08</v>
      </c>
      <c r="E67" s="51" t="str">
        <f>IF('Town Data'!G63&gt;9,'Town Data'!F63,"*")</f>
        <v>*</v>
      </c>
      <c r="F67" s="50">
        <f>IF('Town Data'!I63&gt;9,'Town Data'!H63,"*")</f>
        <v>1360797.94</v>
      </c>
      <c r="G67" s="50">
        <f>IF('Town Data'!K63&gt;9,'Town Data'!J63,"*")</f>
        <v>337517.46</v>
      </c>
      <c r="H67" s="51" t="str">
        <f>IF('Town Data'!M63&gt;9,'Town Data'!L63,"*")</f>
        <v>*</v>
      </c>
      <c r="I67" s="22">
        <f t="shared" si="0"/>
        <v>-0.06307759401810961</v>
      </c>
      <c r="J67" s="22">
        <f t="shared" si="1"/>
        <v>-0.20305136214286515</v>
      </c>
      <c r="K67" s="22">
        <f t="shared" si="2"/>
      </c>
      <c r="L67" s="15"/>
    </row>
    <row r="68" spans="1:12" ht="15">
      <c r="A68" s="15"/>
      <c r="B68" s="15" t="str">
        <f>'Town Data'!A64</f>
        <v>PLAINFIELD</v>
      </c>
      <c r="C68" s="45">
        <f>IF('Town Data'!C64&gt;9,'Town Data'!B64,"*")</f>
        <v>288681.24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POULTNEY</v>
      </c>
      <c r="C69" s="49">
        <f>IF('Town Data'!C65&gt;9,'Town Data'!B65,"*")</f>
        <v>2097249.4</v>
      </c>
      <c r="D69" s="50">
        <f>IF('Town Data'!E65&gt;9,'Town Data'!D65,"*")</f>
        <v>605703.04</v>
      </c>
      <c r="E69" s="51" t="str">
        <f>IF('Town Data'!G65&gt;9,'Town Data'!F65,"*")</f>
        <v>*</v>
      </c>
      <c r="F69" s="50">
        <f>IF('Town Data'!I65&gt;9,'Town Data'!H65,"*")</f>
        <v>2156777.51</v>
      </c>
      <c r="G69" s="50">
        <f>IF('Town Data'!K65&gt;9,'Town Data'!J65,"*")</f>
        <v>577094.68</v>
      </c>
      <c r="H69" s="51" t="str">
        <f>IF('Town Data'!M65&gt;9,'Town Data'!L65,"*")</f>
        <v>*</v>
      </c>
      <c r="I69" s="22">
        <f t="shared" si="0"/>
        <v>-0.02760048717310664</v>
      </c>
      <c r="J69" s="22">
        <f t="shared" si="1"/>
        <v>0.049573078719076014</v>
      </c>
      <c r="K69" s="22">
        <f t="shared" si="2"/>
      </c>
      <c r="L69" s="15"/>
    </row>
    <row r="70" spans="1:12" ht="15">
      <c r="A70" s="15"/>
      <c r="B70" s="15" t="str">
        <f>'Town Data'!A66</f>
        <v>POWNAL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605209.48</v>
      </c>
      <c r="G70" s="46">
        <f>IF('Town Data'!K66&gt;9,'Town Data'!J66,"*")</f>
        <v>355230.21</v>
      </c>
      <c r="H70" s="47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PUTNEY</v>
      </c>
      <c r="C71" s="49">
        <f>IF('Town Data'!C67&gt;9,'Town Data'!B67,"*")</f>
        <v>827135.44</v>
      </c>
      <c r="D71" s="50">
        <f>IF('Town Data'!E67&gt;9,'Town Data'!D67,"*")</f>
        <v>256325.72</v>
      </c>
      <c r="E71" s="51" t="str">
        <f>IF('Town Data'!G67&gt;9,'Town Data'!F67,"*")</f>
        <v>*</v>
      </c>
      <c r="F71" s="50">
        <f>IF('Town Data'!I67&gt;9,'Town Data'!H67,"*")</f>
        <v>892533.87</v>
      </c>
      <c r="G71" s="50">
        <f>IF('Town Data'!K67&gt;9,'Town Data'!J67,"*")</f>
        <v>284721.39</v>
      </c>
      <c r="H71" s="51" t="str">
        <f>IF('Town Data'!M67&gt;9,'Town Data'!L67,"*")</f>
        <v>*</v>
      </c>
      <c r="I71" s="22">
        <f aca="true" t="shared" si="3" ref="I71:I100">_xlfn.IFERROR((C71-F71)/F71,"")</f>
        <v>-0.07327277114985009</v>
      </c>
      <c r="J71" s="22">
        <f aca="true" t="shared" si="4" ref="J71:J100">_xlfn.IFERROR((D71-G71)/G71,"")</f>
        <v>-0.09973142516619496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RANDOLPH</v>
      </c>
      <c r="C72" s="45">
        <f>IF('Town Data'!C68&gt;9,'Town Data'!B68,"*")</f>
        <v>7152978.92</v>
      </c>
      <c r="D72" s="46">
        <f>IF('Town Data'!E68&gt;9,'Town Data'!D68,"*")</f>
        <v>1812809.28</v>
      </c>
      <c r="E72" s="47">
        <f>IF('Town Data'!G68&gt;9,'Town Data'!F68,"*")</f>
        <v>19633.8333333333</v>
      </c>
      <c r="F72" s="48">
        <f>IF('Town Data'!I68&gt;9,'Town Data'!H68,"*")</f>
        <v>6504048.29</v>
      </c>
      <c r="G72" s="46">
        <f>IF('Town Data'!K68&gt;9,'Town Data'!J68,"*")</f>
        <v>1449983.39</v>
      </c>
      <c r="H72" s="47">
        <f>IF('Town Data'!M68&gt;9,'Town Data'!L68,"*")</f>
        <v>49803.5</v>
      </c>
      <c r="I72" s="9">
        <f t="shared" si="3"/>
        <v>0.09977334132001038</v>
      </c>
      <c r="J72" s="9">
        <f t="shared" si="4"/>
        <v>0.25022761812464633</v>
      </c>
      <c r="K72" s="9">
        <f t="shared" si="5"/>
        <v>-0.6057740252525766</v>
      </c>
      <c r="L72" s="15"/>
    </row>
    <row r="73" spans="1:12" ht="15">
      <c r="A73" s="15"/>
      <c r="B73" s="27" t="str">
        <f>'Town Data'!A69</f>
        <v>RICHFORD</v>
      </c>
      <c r="C73" s="49">
        <f>IF('Town Data'!C69&gt;9,'Town Data'!B69,"*")</f>
        <v>4985021.32</v>
      </c>
      <c r="D73" s="50">
        <f>IF('Town Data'!E69&gt;9,'Town Data'!D69,"*")</f>
        <v>230548.83</v>
      </c>
      <c r="E73" s="51" t="str">
        <f>IF('Town Data'!G69&gt;9,'Town Data'!F69,"*")</f>
        <v>*</v>
      </c>
      <c r="F73" s="50">
        <f>IF('Town Data'!I69&gt;9,'Town Data'!H69,"*")</f>
        <v>4962603.36</v>
      </c>
      <c r="G73" s="50">
        <f>IF('Town Data'!K69&gt;9,'Town Data'!J69,"*")</f>
        <v>233353.11</v>
      </c>
      <c r="H73" s="51" t="str">
        <f>IF('Town Data'!M69&gt;9,'Town Data'!L69,"*")</f>
        <v>*</v>
      </c>
      <c r="I73" s="22">
        <f t="shared" si="3"/>
        <v>0.004517378958934159</v>
      </c>
      <c r="J73" s="22">
        <f t="shared" si="4"/>
        <v>-0.012017324303070138</v>
      </c>
      <c r="K73" s="22">
        <f t="shared" si="5"/>
      </c>
      <c r="L73" s="15"/>
    </row>
    <row r="74" spans="1:12" ht="15">
      <c r="A74" s="15"/>
      <c r="B74" s="15" t="str">
        <f>'Town Data'!A70</f>
        <v>RICHMOND</v>
      </c>
      <c r="C74" s="45">
        <f>IF('Town Data'!C70&gt;9,'Town Data'!B70,"*")</f>
        <v>8645813.46</v>
      </c>
      <c r="D74" s="46">
        <f>IF('Town Data'!E70&gt;9,'Town Data'!D70,"*")</f>
        <v>1666861.1</v>
      </c>
      <c r="E74" s="47" t="str">
        <f>IF('Town Data'!G70&gt;9,'Town Data'!F70,"*")</f>
        <v>*</v>
      </c>
      <c r="F74" s="48">
        <f>IF('Town Data'!I70&gt;9,'Town Data'!H70,"*")</f>
        <v>7624649.39</v>
      </c>
      <c r="G74" s="46">
        <f>IF('Town Data'!K70&gt;9,'Town Data'!J70,"*")</f>
        <v>1614394.63</v>
      </c>
      <c r="H74" s="47" t="str">
        <f>IF('Town Data'!M70&gt;9,'Town Data'!L70,"*")</f>
        <v>*</v>
      </c>
      <c r="I74" s="9">
        <f t="shared" si="3"/>
        <v>0.1339293150107721</v>
      </c>
      <c r="J74" s="9">
        <f t="shared" si="4"/>
        <v>0.032499160381870326</v>
      </c>
      <c r="K74" s="9">
        <f t="shared" si="5"/>
      </c>
      <c r="L74" s="15"/>
    </row>
    <row r="75" spans="1:12" ht="15">
      <c r="A75" s="15"/>
      <c r="B75" s="27" t="str">
        <f>'Town Data'!A71</f>
        <v>ROCHESTER</v>
      </c>
      <c r="C75" s="49">
        <f>IF('Town Data'!C71&gt;9,'Town Data'!B71,"*")</f>
        <v>1320150.96</v>
      </c>
      <c r="D75" s="50">
        <f>IF('Town Data'!E71&gt;9,'Town Data'!D71,"*")</f>
        <v>112044.73</v>
      </c>
      <c r="E75" s="51" t="str">
        <f>IF('Town Data'!G71&gt;9,'Town Data'!F71,"*")</f>
        <v>*</v>
      </c>
      <c r="F75" s="50">
        <f>IF('Town Data'!I71&gt;9,'Town Data'!H71,"*")</f>
        <v>530289.22</v>
      </c>
      <c r="G75" s="50" t="str">
        <f>IF('Town Data'!K71&gt;9,'Town Data'!J71,"*")</f>
        <v>*</v>
      </c>
      <c r="H75" s="51" t="str">
        <f>IF('Town Data'!M71&gt;9,'Town Data'!L71,"*")</f>
        <v>*</v>
      </c>
      <c r="I75" s="22">
        <f t="shared" si="3"/>
        <v>1.4894923566426639</v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ROCKINGHAM</v>
      </c>
      <c r="C76" s="45">
        <f>IF('Town Data'!C72&gt;9,'Town Data'!B72,"*")</f>
        <v>8905996.09</v>
      </c>
      <c r="D76" s="46">
        <f>IF('Town Data'!E72&gt;9,'Town Data'!D72,"*")</f>
        <v>1261058.84</v>
      </c>
      <c r="E76" s="47">
        <f>IF('Town Data'!G72&gt;9,'Town Data'!F72,"*")</f>
        <v>36598</v>
      </c>
      <c r="F76" s="48">
        <f>IF('Town Data'!I72&gt;9,'Town Data'!H72,"*")</f>
        <v>6840810.75</v>
      </c>
      <c r="G76" s="46">
        <f>IF('Town Data'!K72&gt;9,'Town Data'!J72,"*")</f>
        <v>1118978.04</v>
      </c>
      <c r="H76" s="47">
        <f>IF('Town Data'!M72&gt;9,'Town Data'!L72,"*")</f>
        <v>41069.6666666667</v>
      </c>
      <c r="I76" s="9">
        <f t="shared" si="3"/>
        <v>0.30189189782804615</v>
      </c>
      <c r="J76" s="9">
        <f t="shared" si="4"/>
        <v>0.1269737161240448</v>
      </c>
      <c r="K76" s="9">
        <f t="shared" si="5"/>
        <v>-0.10888003311446477</v>
      </c>
      <c r="L76" s="15"/>
    </row>
    <row r="77" spans="1:12" ht="15">
      <c r="A77" s="15"/>
      <c r="B77" s="27" t="str">
        <f>'Town Data'!A73</f>
        <v>ROYALTON</v>
      </c>
      <c r="C77" s="49">
        <f>IF('Town Data'!C73&gt;9,'Town Data'!B73,"*")</f>
        <v>3495556.64</v>
      </c>
      <c r="D77" s="50">
        <f>IF('Town Data'!E73&gt;9,'Town Data'!D73,"*")</f>
        <v>1089371.41</v>
      </c>
      <c r="E77" s="51" t="str">
        <f>IF('Town Data'!G73&gt;9,'Town Data'!F73,"*")</f>
        <v>*</v>
      </c>
      <c r="F77" s="50">
        <f>IF('Town Data'!I73&gt;9,'Town Data'!H73,"*")</f>
        <v>2855118.28</v>
      </c>
      <c r="G77" s="50">
        <f>IF('Town Data'!K73&gt;9,'Town Data'!J73,"*")</f>
        <v>971811.96</v>
      </c>
      <c r="H77" s="51" t="str">
        <f>IF('Town Data'!M73&gt;9,'Town Data'!L73,"*")</f>
        <v>*</v>
      </c>
      <c r="I77" s="22">
        <f t="shared" si="3"/>
        <v>0.22431237419698086</v>
      </c>
      <c r="J77" s="22">
        <f t="shared" si="4"/>
        <v>0.12096933855393173</v>
      </c>
      <c r="K77" s="22">
        <f t="shared" si="5"/>
      </c>
      <c r="L77" s="15"/>
    </row>
    <row r="78" spans="1:12" ht="15">
      <c r="A78" s="15"/>
      <c r="B78" s="15" t="str">
        <f>'Town Data'!A74</f>
        <v>RUTLAND</v>
      </c>
      <c r="C78" s="45">
        <f>IF('Town Data'!C74&gt;9,'Town Data'!B74,"*")</f>
        <v>40899616.98</v>
      </c>
      <c r="D78" s="46">
        <f>IF('Town Data'!E74&gt;9,'Town Data'!D74,"*")</f>
        <v>14068810.52</v>
      </c>
      <c r="E78" s="47">
        <f>IF('Town Data'!G74&gt;9,'Town Data'!F74,"*")</f>
        <v>416819.666666667</v>
      </c>
      <c r="F78" s="48">
        <f>IF('Town Data'!I74&gt;9,'Town Data'!H74,"*")</f>
        <v>37316784.06</v>
      </c>
      <c r="G78" s="46">
        <f>IF('Town Data'!K74&gt;9,'Town Data'!J74,"*")</f>
        <v>12859218.45</v>
      </c>
      <c r="H78" s="47">
        <f>IF('Town Data'!M74&gt;9,'Town Data'!L74,"*")</f>
        <v>520283.333333333</v>
      </c>
      <c r="I78" s="9">
        <f t="shared" si="3"/>
        <v>0.09601129921161791</v>
      </c>
      <c r="J78" s="9">
        <f t="shared" si="4"/>
        <v>0.09406419796842322</v>
      </c>
      <c r="K78" s="9">
        <f t="shared" si="5"/>
        <v>-0.1988602364096475</v>
      </c>
      <c r="L78" s="15"/>
    </row>
    <row r="79" spans="1:12" ht="15">
      <c r="A79" s="15"/>
      <c r="B79" s="27" t="str">
        <f>'Town Data'!A75</f>
        <v>RUTLAND TOWN</v>
      </c>
      <c r="C79" s="49">
        <f>IF('Town Data'!C75&gt;9,'Town Data'!B75,"*")</f>
        <v>16690030.72</v>
      </c>
      <c r="D79" s="50">
        <f>IF('Town Data'!E75&gt;9,'Town Data'!D75,"*")</f>
        <v>8766171.35</v>
      </c>
      <c r="E79" s="51">
        <f>IF('Town Data'!G75&gt;9,'Town Data'!F75,"*")</f>
        <v>1487515.5</v>
      </c>
      <c r="F79" s="50">
        <f>IF('Town Data'!I75&gt;9,'Town Data'!H75,"*")</f>
        <v>20584161.12</v>
      </c>
      <c r="G79" s="50">
        <f>IF('Town Data'!K75&gt;9,'Town Data'!J75,"*")</f>
        <v>8068182.27</v>
      </c>
      <c r="H79" s="51">
        <f>IF('Town Data'!M75&gt;9,'Town Data'!L75,"*")</f>
        <v>971863.333333334</v>
      </c>
      <c r="I79" s="22">
        <f t="shared" si="3"/>
        <v>-0.1891809132904805</v>
      </c>
      <c r="J79" s="22">
        <f t="shared" si="4"/>
        <v>0.08651131774691552</v>
      </c>
      <c r="K79" s="22">
        <f t="shared" si="5"/>
        <v>0.5305809458805927</v>
      </c>
      <c r="L79" s="15"/>
    </row>
    <row r="80" spans="1:12" ht="15">
      <c r="A80" s="15"/>
      <c r="B80" s="15" t="str">
        <f>'Town Data'!A76</f>
        <v>SHAFTSBURY</v>
      </c>
      <c r="C80" s="45">
        <f>IF('Town Data'!C76&gt;9,'Town Data'!B76,"*")</f>
        <v>6719798.81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5054582.25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0.3294469211575298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SHELBURNE</v>
      </c>
      <c r="C81" s="49">
        <f>IF('Town Data'!C77&gt;9,'Town Data'!B77,"*")</f>
        <v>18306648.96</v>
      </c>
      <c r="D81" s="50">
        <f>IF('Town Data'!E77&gt;9,'Town Data'!D77,"*")</f>
        <v>3205206.9</v>
      </c>
      <c r="E81" s="51">
        <f>IF('Town Data'!G77&gt;9,'Town Data'!F77,"*")</f>
        <v>57268</v>
      </c>
      <c r="F81" s="50">
        <f>IF('Town Data'!I77&gt;9,'Town Data'!H77,"*")</f>
        <v>12895592.11</v>
      </c>
      <c r="G81" s="50">
        <f>IF('Town Data'!K77&gt;9,'Town Data'!J77,"*")</f>
        <v>3231361.39</v>
      </c>
      <c r="H81" s="51">
        <f>IF('Town Data'!M77&gt;9,'Town Data'!L77,"*")</f>
        <v>60419.1666666666</v>
      </c>
      <c r="I81" s="22">
        <f t="shared" si="3"/>
        <v>0.4196051490961745</v>
      </c>
      <c r="J81" s="22">
        <f t="shared" si="4"/>
        <v>-0.008093953861347654</v>
      </c>
      <c r="K81" s="22">
        <f t="shared" si="5"/>
        <v>-0.052155083237933914</v>
      </c>
      <c r="L81" s="15"/>
    </row>
    <row r="82" spans="1:12" ht="15">
      <c r="A82" s="15"/>
      <c r="B82" s="15" t="str">
        <f>'Town Data'!A78</f>
        <v>SOUTH BURLINGTON</v>
      </c>
      <c r="C82" s="45">
        <f>IF('Town Data'!C78&gt;9,'Town Data'!B78,"*")</f>
        <v>137378965.35</v>
      </c>
      <c r="D82" s="46">
        <f>IF('Town Data'!E78&gt;9,'Town Data'!D78,"*")</f>
        <v>26933694.05</v>
      </c>
      <c r="E82" s="47">
        <f>IF('Town Data'!G78&gt;9,'Town Data'!F78,"*")</f>
        <v>1250271.33333333</v>
      </c>
      <c r="F82" s="48">
        <f>IF('Town Data'!I78&gt;9,'Town Data'!H78,"*")</f>
        <v>124497236.52</v>
      </c>
      <c r="G82" s="46">
        <f>IF('Town Data'!K78&gt;9,'Town Data'!J78,"*")</f>
        <v>23914280.94</v>
      </c>
      <c r="H82" s="47">
        <f>IF('Town Data'!M78&gt;9,'Town Data'!L78,"*")</f>
        <v>1333227</v>
      </c>
      <c r="I82" s="9">
        <f t="shared" si="3"/>
        <v>0.1034699981306862</v>
      </c>
      <c r="J82" s="9">
        <f t="shared" si="4"/>
        <v>0.12625983267385665</v>
      </c>
      <c r="K82" s="9">
        <f t="shared" si="5"/>
        <v>-0.06222171218154898</v>
      </c>
      <c r="L82" s="15"/>
    </row>
    <row r="83" spans="1:12" ht="15">
      <c r="A83" s="15"/>
      <c r="B83" s="27" t="str">
        <f>'Town Data'!A79</f>
        <v>SOUTH HERO</v>
      </c>
      <c r="C83" s="49">
        <f>IF('Town Data'!C79&gt;9,'Town Data'!B79,"*")</f>
        <v>1355831.16</v>
      </c>
      <c r="D83" s="50">
        <f>IF('Town Data'!E79&gt;9,'Town Data'!D79,"*")</f>
        <v>334683.46</v>
      </c>
      <c r="E83" s="51" t="str">
        <f>IF('Town Data'!G79&gt;9,'Town Data'!F79,"*")</f>
        <v>*</v>
      </c>
      <c r="F83" s="50">
        <f>IF('Town Data'!I79&gt;9,'Town Data'!H79,"*")</f>
        <v>1148671.11</v>
      </c>
      <c r="G83" s="50">
        <f>IF('Town Data'!K79&gt;9,'Town Data'!J79,"*")</f>
        <v>274139.65</v>
      </c>
      <c r="H83" s="51" t="str">
        <f>IF('Town Data'!M79&gt;9,'Town Data'!L79,"*")</f>
        <v>*</v>
      </c>
      <c r="I83" s="22">
        <f t="shared" si="3"/>
        <v>0.18034757573035837</v>
      </c>
      <c r="J83" s="22">
        <f t="shared" si="4"/>
        <v>0.2208502491339724</v>
      </c>
      <c r="K83" s="22">
        <f t="shared" si="5"/>
      </c>
      <c r="L83" s="15"/>
    </row>
    <row r="84" spans="1:12" ht="15">
      <c r="A84" s="15"/>
      <c r="B84" s="15" t="str">
        <f>'Town Data'!A80</f>
        <v>SPRINGFIELD</v>
      </c>
      <c r="C84" s="45">
        <f>IF('Town Data'!C80&gt;9,'Town Data'!B80,"*")</f>
        <v>10805313.31</v>
      </c>
      <c r="D84" s="48">
        <f>IF('Town Data'!E80&gt;9,'Town Data'!D80,"*")</f>
        <v>3492972.4</v>
      </c>
      <c r="E84" s="55">
        <f>IF('Town Data'!G80&gt;9,'Town Data'!F80,"*")</f>
        <v>191767.333333334</v>
      </c>
      <c r="F84" s="48">
        <f>IF('Town Data'!I80&gt;9,'Town Data'!H80,"*")</f>
        <v>9684680.72</v>
      </c>
      <c r="G84" s="46">
        <f>IF('Town Data'!K80&gt;9,'Town Data'!J80,"*")</f>
        <v>3528027.38</v>
      </c>
      <c r="H84" s="47">
        <f>IF('Town Data'!M80&gt;9,'Town Data'!L80,"*")</f>
        <v>171827.5</v>
      </c>
      <c r="I84" s="9">
        <f t="shared" si="3"/>
        <v>0.11571187759300751</v>
      </c>
      <c r="J84" s="9">
        <f t="shared" si="4"/>
        <v>-0.009936141708741495</v>
      </c>
      <c r="K84" s="9">
        <f t="shared" si="5"/>
        <v>0.11604564655444566</v>
      </c>
      <c r="L84" s="15"/>
    </row>
    <row r="85" spans="1:12" ht="15">
      <c r="A85" s="15"/>
      <c r="B85" s="27" t="str">
        <f>'Town Data'!A81</f>
        <v>ST ALBANS</v>
      </c>
      <c r="C85" s="49">
        <f>IF('Town Data'!C81&gt;9,'Town Data'!B81,"*")</f>
        <v>52771303.57</v>
      </c>
      <c r="D85" s="50">
        <f>IF('Town Data'!E81&gt;9,'Town Data'!D81,"*")</f>
        <v>4128205.99</v>
      </c>
      <c r="E85" s="51">
        <f>IF('Town Data'!G81&gt;9,'Town Data'!F81,"*")</f>
        <v>239391</v>
      </c>
      <c r="F85" s="50">
        <f>IF('Town Data'!I81&gt;9,'Town Data'!H81,"*")</f>
        <v>52829448.86</v>
      </c>
      <c r="G85" s="50">
        <f>IF('Town Data'!K81&gt;9,'Town Data'!J81,"*")</f>
        <v>3571506.3</v>
      </c>
      <c r="H85" s="51">
        <f>IF('Town Data'!M81&gt;9,'Town Data'!L81,"*")</f>
        <v>197244.666666667</v>
      </c>
      <c r="I85" s="22">
        <f t="shared" si="3"/>
        <v>-0.0011006226878135011</v>
      </c>
      <c r="J85" s="22">
        <f t="shared" si="4"/>
        <v>0.15587252079045763</v>
      </c>
      <c r="K85" s="22">
        <f t="shared" si="5"/>
        <v>0.21367540144726982</v>
      </c>
      <c r="L85" s="15"/>
    </row>
    <row r="86" spans="1:12" ht="15">
      <c r="A86" s="15"/>
      <c r="B86" s="15" t="str">
        <f>'Town Data'!A82</f>
        <v>ST ALBANS TOWN</v>
      </c>
      <c r="C86" s="45">
        <f>IF('Town Data'!C82&gt;9,'Town Data'!B82,"*")</f>
        <v>16925124.63</v>
      </c>
      <c r="D86" s="46">
        <f>IF('Town Data'!E82&gt;9,'Town Data'!D82,"*")</f>
        <v>4305232.18</v>
      </c>
      <c r="E86" s="47">
        <f>IF('Town Data'!G82&gt;9,'Town Data'!F82,"*")</f>
        <v>62717</v>
      </c>
      <c r="F86" s="48">
        <f>IF('Town Data'!I82&gt;9,'Town Data'!H82,"*")</f>
        <v>16025813.69</v>
      </c>
      <c r="G86" s="46">
        <f>IF('Town Data'!K82&gt;9,'Town Data'!J82,"*")</f>
        <v>4237208.49</v>
      </c>
      <c r="H86" s="47">
        <f>IF('Town Data'!M82&gt;9,'Town Data'!L82,"*")</f>
        <v>173223</v>
      </c>
      <c r="I86" s="9">
        <f t="shared" si="3"/>
        <v>0.05611639804356165</v>
      </c>
      <c r="J86" s="9">
        <f t="shared" si="4"/>
        <v>0.01605389259474449</v>
      </c>
      <c r="K86" s="9">
        <f t="shared" si="5"/>
        <v>-0.6379406891694521</v>
      </c>
      <c r="L86" s="15"/>
    </row>
    <row r="87" spans="1:12" ht="15">
      <c r="A87" s="15"/>
      <c r="B87" s="27" t="str">
        <f>'Town Data'!A83</f>
        <v>ST JOHNSBURY</v>
      </c>
      <c r="C87" s="49">
        <f>IF('Town Data'!C83&gt;9,'Town Data'!B83,"*")</f>
        <v>17171246.69</v>
      </c>
      <c r="D87" s="50">
        <f>IF('Town Data'!E83&gt;9,'Town Data'!D83,"*")</f>
        <v>5539493.92</v>
      </c>
      <c r="E87" s="51">
        <f>IF('Town Data'!G83&gt;9,'Town Data'!F83,"*")</f>
        <v>108299.666666667</v>
      </c>
      <c r="F87" s="50">
        <f>IF('Town Data'!I83&gt;9,'Town Data'!H83,"*")</f>
        <v>17242324.6</v>
      </c>
      <c r="G87" s="50">
        <f>IF('Town Data'!K83&gt;9,'Town Data'!J83,"*")</f>
        <v>5489880.22</v>
      </c>
      <c r="H87" s="51">
        <f>IF('Town Data'!M83&gt;9,'Town Data'!L83,"*")</f>
        <v>165677.833333333</v>
      </c>
      <c r="I87" s="22">
        <f t="shared" si="3"/>
        <v>-0.0041222927678788825</v>
      </c>
      <c r="J87" s="22">
        <f t="shared" si="4"/>
        <v>0.009037300999620022</v>
      </c>
      <c r="K87" s="22">
        <f t="shared" si="5"/>
        <v>-0.34632373874195266</v>
      </c>
      <c r="L87" s="15"/>
    </row>
    <row r="88" spans="1:12" ht="15">
      <c r="A88" s="15"/>
      <c r="B88" s="15" t="str">
        <f>'Town Data'!A84</f>
        <v>STOWE</v>
      </c>
      <c r="C88" s="45">
        <f>IF('Town Data'!C84&gt;9,'Town Data'!B84,"*")</f>
        <v>16271214.89</v>
      </c>
      <c r="D88" s="46">
        <f>IF('Town Data'!E84&gt;9,'Town Data'!D84,"*")</f>
        <v>8301213.93</v>
      </c>
      <c r="E88" s="47">
        <f>IF('Town Data'!G84&gt;9,'Town Data'!F84,"*")</f>
        <v>281691.5</v>
      </c>
      <c r="F88" s="48">
        <f>IF('Town Data'!I84&gt;9,'Town Data'!H84,"*")</f>
        <v>18000647.41</v>
      </c>
      <c r="G88" s="46">
        <f>IF('Town Data'!K84&gt;9,'Town Data'!J84,"*")</f>
        <v>10145345.2</v>
      </c>
      <c r="H88" s="47">
        <f>IF('Town Data'!M84&gt;9,'Town Data'!L84,"*")</f>
        <v>183015.5</v>
      </c>
      <c r="I88" s="9">
        <f t="shared" si="3"/>
        <v>-0.09607612885296771</v>
      </c>
      <c r="J88" s="9">
        <f t="shared" si="4"/>
        <v>-0.18177117028999662</v>
      </c>
      <c r="K88" s="9">
        <f t="shared" si="5"/>
        <v>0.5391674475659165</v>
      </c>
      <c r="L88" s="15"/>
    </row>
    <row r="89" spans="1:12" ht="15">
      <c r="A89" s="15"/>
      <c r="B89" s="27" t="str">
        <f>'Town Data'!A85</f>
        <v>SWANTON</v>
      </c>
      <c r="C89" s="49">
        <f>IF('Town Data'!C85&gt;9,'Town Data'!B85,"*")</f>
        <v>10994135.81</v>
      </c>
      <c r="D89" s="50">
        <f>IF('Town Data'!E85&gt;9,'Town Data'!D85,"*")</f>
        <v>1298026.7</v>
      </c>
      <c r="E89" s="51">
        <f>IF('Town Data'!G85&gt;9,'Town Data'!F85,"*")</f>
        <v>35552.8333333333</v>
      </c>
      <c r="F89" s="50">
        <f>IF('Town Data'!I85&gt;9,'Town Data'!H85,"*")</f>
        <v>7568681.53</v>
      </c>
      <c r="G89" s="50">
        <f>IF('Town Data'!K85&gt;9,'Town Data'!J85,"*")</f>
        <v>1289547.85</v>
      </c>
      <c r="H89" s="51">
        <f>IF('Town Data'!M85&gt;9,'Town Data'!L85,"*")</f>
        <v>25085.1666666667</v>
      </c>
      <c r="I89" s="22">
        <f t="shared" si="3"/>
        <v>0.4525826944128273</v>
      </c>
      <c r="J89" s="22">
        <f t="shared" si="4"/>
        <v>0.006575056520779636</v>
      </c>
      <c r="K89" s="22">
        <f t="shared" si="5"/>
        <v>0.4172851153736239</v>
      </c>
      <c r="L89" s="15"/>
    </row>
    <row r="90" spans="1:12" ht="15">
      <c r="A90" s="15"/>
      <c r="B90" s="15" t="str">
        <f>'Town Data'!A86</f>
        <v>THETFORD</v>
      </c>
      <c r="C90" s="45">
        <f>IF('Town Data'!C86&gt;9,'Town Data'!B86,"*")</f>
        <v>839262.69</v>
      </c>
      <c r="D90" s="46">
        <f>IF('Town Data'!E86&gt;9,'Town Data'!D86,"*")</f>
        <v>295422.45</v>
      </c>
      <c r="E90" s="47" t="str">
        <f>IF('Town Data'!G86&gt;9,'Town Data'!F86,"*")</f>
        <v>*</v>
      </c>
      <c r="F90" s="48">
        <f>IF('Town Data'!I86&gt;9,'Town Data'!H86,"*")</f>
        <v>1237242.51</v>
      </c>
      <c r="G90" s="46">
        <f>IF('Town Data'!K86&gt;9,'Town Data'!J86,"*")</f>
        <v>433858.97</v>
      </c>
      <c r="H90" s="47" t="str">
        <f>IF('Town Data'!M86&gt;9,'Town Data'!L86,"*")</f>
        <v>*</v>
      </c>
      <c r="I90" s="9">
        <f t="shared" si="3"/>
        <v>-0.3216667846306057</v>
      </c>
      <c r="J90" s="9">
        <f t="shared" si="4"/>
        <v>-0.3190818435769577</v>
      </c>
      <c r="K90" s="9">
        <f t="shared" si="5"/>
      </c>
      <c r="L90" s="15"/>
    </row>
    <row r="91" spans="1:12" ht="15">
      <c r="A91" s="15"/>
      <c r="B91" s="27" t="str">
        <f>'Town Data'!A87</f>
        <v>TROY</v>
      </c>
      <c r="C91" s="49" t="str">
        <f>IF('Town Data'!C87&gt;9,'Town Data'!B87,"*")</f>
        <v>*</v>
      </c>
      <c r="D91" s="50" t="str">
        <f>IF('Town Data'!E87&gt;9,'Town Data'!D87,"*")</f>
        <v>*</v>
      </c>
      <c r="E91" s="51" t="str">
        <f>IF('Town Data'!G87&gt;9,'Town Data'!F87,"*")</f>
        <v>*</v>
      </c>
      <c r="F91" s="50">
        <f>IF('Town Data'!I87&gt;9,'Town Data'!H87,"*")</f>
        <v>1432143.51</v>
      </c>
      <c r="G91" s="50">
        <f>IF('Town Data'!K87&gt;9,'Town Data'!J87,"*")</f>
        <v>291624.4</v>
      </c>
      <c r="H91" s="51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VERGENNES</v>
      </c>
      <c r="C92" s="45">
        <f>IF('Town Data'!C88&gt;9,'Town Data'!B88,"*")</f>
        <v>9722428.62</v>
      </c>
      <c r="D92" s="46">
        <f>IF('Town Data'!E88&gt;9,'Town Data'!D88,"*")</f>
        <v>1243157.15</v>
      </c>
      <c r="E92" s="47">
        <f>IF('Town Data'!G88&gt;9,'Town Data'!F88,"*")</f>
        <v>78484.8333333333</v>
      </c>
      <c r="F92" s="48">
        <f>IF('Town Data'!I88&gt;9,'Town Data'!H88,"*")</f>
        <v>9932907.67</v>
      </c>
      <c r="G92" s="46">
        <f>IF('Town Data'!K88&gt;9,'Town Data'!J88,"*")</f>
        <v>1064339.7</v>
      </c>
      <c r="H92" s="47">
        <f>IF('Town Data'!M88&gt;9,'Town Data'!L88,"*")</f>
        <v>218094.666666667</v>
      </c>
      <c r="I92" s="9">
        <f t="shared" si="3"/>
        <v>-0.021190074144724305</v>
      </c>
      <c r="J92" s="9">
        <f t="shared" si="4"/>
        <v>0.16800787380194496</v>
      </c>
      <c r="K92" s="9">
        <f t="shared" si="5"/>
        <v>-0.6401341007880378</v>
      </c>
      <c r="L92" s="15"/>
    </row>
    <row r="93" spans="1:12" ht="15">
      <c r="A93" s="15"/>
      <c r="B93" s="27" t="str">
        <f>'Town Data'!A89</f>
        <v>VERNON</v>
      </c>
      <c r="C93" s="49">
        <f>IF('Town Data'!C89&gt;9,'Town Data'!B89,"*")</f>
        <v>915304.25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 t="str">
        <f>IF('Town Data'!I89&gt;9,'Town Data'!H89,"*")</f>
        <v>*</v>
      </c>
      <c r="G93" s="50" t="str">
        <f>IF('Town Data'!K89&gt;9,'Town Data'!J89,"*")</f>
        <v>*</v>
      </c>
      <c r="H93" s="51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WAITSFIELD</v>
      </c>
      <c r="C94" s="45">
        <f>IF('Town Data'!C90&gt;9,'Town Data'!B90,"*")</f>
        <v>8122542.48</v>
      </c>
      <c r="D94" s="46">
        <f>IF('Town Data'!E90&gt;9,'Town Data'!D90,"*")</f>
        <v>3006767.69</v>
      </c>
      <c r="E94" s="47" t="str">
        <f>IF('Town Data'!G90&gt;9,'Town Data'!F90,"*")</f>
        <v>*</v>
      </c>
      <c r="F94" s="48">
        <f>IF('Town Data'!I90&gt;9,'Town Data'!H90,"*")</f>
        <v>7585397.17</v>
      </c>
      <c r="G94" s="46">
        <f>IF('Town Data'!K90&gt;9,'Town Data'!J90,"*")</f>
        <v>3074174.62</v>
      </c>
      <c r="H94" s="47" t="str">
        <f>IF('Town Data'!M90&gt;9,'Town Data'!L90,"*")</f>
        <v>*</v>
      </c>
      <c r="I94" s="9">
        <f t="shared" si="3"/>
        <v>0.07081307648917749</v>
      </c>
      <c r="J94" s="9">
        <f t="shared" si="4"/>
        <v>-0.02192683836547976</v>
      </c>
      <c r="K94" s="9">
        <f t="shared" si="5"/>
      </c>
      <c r="L94" s="15"/>
    </row>
    <row r="95" spans="1:12" ht="15">
      <c r="A95" s="15"/>
      <c r="B95" s="27" t="str">
        <f>'Town Data'!A91</f>
        <v>WARREN</v>
      </c>
      <c r="C95" s="49">
        <f>IF('Town Data'!C91&gt;9,'Town Data'!B91,"*")</f>
        <v>3299391.56</v>
      </c>
      <c r="D95" s="50">
        <f>IF('Town Data'!E91&gt;9,'Town Data'!D91,"*")</f>
        <v>2747778.44</v>
      </c>
      <c r="E95" s="51" t="str">
        <f>IF('Town Data'!G91&gt;9,'Town Data'!F91,"*")</f>
        <v>*</v>
      </c>
      <c r="F95" s="50">
        <f>IF('Town Data'!I91&gt;9,'Town Data'!H91,"*")</f>
        <v>2882043.27</v>
      </c>
      <c r="G95" s="50">
        <f>IF('Town Data'!K91&gt;9,'Town Data'!J91,"*")</f>
        <v>2348703.17</v>
      </c>
      <c r="H95" s="51" t="str">
        <f>IF('Town Data'!M91&gt;9,'Town Data'!L91,"*")</f>
        <v>*</v>
      </c>
      <c r="I95" s="22">
        <f t="shared" si="3"/>
        <v>0.1448098626222222</v>
      </c>
      <c r="J95" s="22">
        <f t="shared" si="4"/>
        <v>0.1699130290695695</v>
      </c>
      <c r="K95" s="22">
        <f t="shared" si="5"/>
      </c>
      <c r="L95" s="15"/>
    </row>
    <row r="96" spans="1:12" ht="15">
      <c r="A96" s="15"/>
      <c r="B96" s="15" t="str">
        <f>'Town Data'!A92</f>
        <v>WATERBURY</v>
      </c>
      <c r="C96" s="45">
        <f>IF('Town Data'!C92&gt;9,'Town Data'!B92,"*")</f>
        <v>7811776.93</v>
      </c>
      <c r="D96" s="46">
        <f>IF('Town Data'!E92&gt;9,'Town Data'!D92,"*")</f>
        <v>2562764</v>
      </c>
      <c r="E96" s="47">
        <f>IF('Town Data'!G92&gt;9,'Town Data'!F92,"*")</f>
        <v>34180</v>
      </c>
      <c r="F96" s="48">
        <f>IF('Town Data'!I92&gt;9,'Town Data'!H92,"*")</f>
        <v>7628791.78</v>
      </c>
      <c r="G96" s="46">
        <f>IF('Town Data'!K92&gt;9,'Town Data'!J92,"*")</f>
        <v>2528322.51</v>
      </c>
      <c r="H96" s="47">
        <f>IF('Town Data'!M92&gt;9,'Town Data'!L92,"*")</f>
        <v>261791.833333333</v>
      </c>
      <c r="I96" s="9">
        <f t="shared" si="3"/>
        <v>0.023986124576072704</v>
      </c>
      <c r="J96" s="9">
        <f t="shared" si="4"/>
        <v>0.013622269257097358</v>
      </c>
      <c r="K96" s="9">
        <f t="shared" si="5"/>
        <v>-0.8694382496016235</v>
      </c>
      <c r="L96" s="15"/>
    </row>
    <row r="97" spans="1:12" ht="15">
      <c r="A97" s="15"/>
      <c r="B97" s="27" t="str">
        <f>'Town Data'!A93</f>
        <v>WEATHERSFIELD</v>
      </c>
      <c r="C97" s="49">
        <f>IF('Town Data'!C93&gt;9,'Town Data'!B93,"*")</f>
        <v>1268539.65</v>
      </c>
      <c r="D97" s="50">
        <f>IF('Town Data'!E93&gt;9,'Town Data'!D93,"*")</f>
        <v>254043.65</v>
      </c>
      <c r="E97" s="51" t="str">
        <f>IF('Town Data'!G93&gt;9,'Town Data'!F93,"*")</f>
        <v>*</v>
      </c>
      <c r="F97" s="50">
        <f>IF('Town Data'!I93&gt;9,'Town Data'!H93,"*")</f>
        <v>1219017.45</v>
      </c>
      <c r="G97" s="50">
        <f>IF('Town Data'!K93&gt;9,'Town Data'!J93,"*")</f>
        <v>229333.23</v>
      </c>
      <c r="H97" s="51" t="str">
        <f>IF('Town Data'!M93&gt;9,'Town Data'!L93,"*")</f>
        <v>*</v>
      </c>
      <c r="I97" s="22">
        <f t="shared" si="3"/>
        <v>0.040624685069110336</v>
      </c>
      <c r="J97" s="22">
        <f t="shared" si="4"/>
        <v>0.10774897296828716</v>
      </c>
      <c r="K97" s="22">
        <f t="shared" si="5"/>
      </c>
      <c r="L97" s="15"/>
    </row>
    <row r="98" spans="1:12" ht="15">
      <c r="A98" s="15"/>
      <c r="B98" s="15" t="str">
        <f>'Town Data'!A94</f>
        <v>WEST RUTLAND</v>
      </c>
      <c r="C98" s="45">
        <f>IF('Town Data'!C94&gt;9,'Town Data'!B94,"*")</f>
        <v>2940780.28</v>
      </c>
      <c r="D98" s="46">
        <f>IF('Town Data'!E94&gt;9,'Town Data'!D94,"*")</f>
        <v>769098.07</v>
      </c>
      <c r="E98" s="47" t="str">
        <f>IF('Town Data'!G94&gt;9,'Town Data'!F94,"*")</f>
        <v>*</v>
      </c>
      <c r="F98" s="48">
        <f>IF('Town Data'!I94&gt;9,'Town Data'!H94,"*")</f>
        <v>3009083.57</v>
      </c>
      <c r="G98" s="46">
        <f>IF('Town Data'!K94&gt;9,'Town Data'!J94,"*")</f>
        <v>609458.45</v>
      </c>
      <c r="H98" s="47" t="str">
        <f>IF('Town Data'!M94&gt;9,'Town Data'!L94,"*")</f>
        <v>*</v>
      </c>
      <c r="I98" s="9">
        <f t="shared" si="3"/>
        <v>-0.022699033912175474</v>
      </c>
      <c r="J98" s="9">
        <f t="shared" si="4"/>
        <v>0.2619368391725474</v>
      </c>
      <c r="K98" s="9">
        <f t="shared" si="5"/>
      </c>
      <c r="L98" s="15"/>
    </row>
    <row r="99" spans="1:12" ht="15">
      <c r="A99" s="15"/>
      <c r="B99" s="27" t="str">
        <f>'Town Data'!A95</f>
        <v>WESTMINSTER</v>
      </c>
      <c r="C99" s="49">
        <f>IF('Town Data'!C95&gt;9,'Town Data'!B95,"*")</f>
        <v>2300690.66</v>
      </c>
      <c r="D99" s="50">
        <f>IF('Town Data'!E95&gt;9,'Town Data'!D95,"*")</f>
        <v>468778.9</v>
      </c>
      <c r="E99" s="51" t="str">
        <f>IF('Town Data'!G95&gt;9,'Town Data'!F95,"*")</f>
        <v>*</v>
      </c>
      <c r="F99" s="50">
        <f>IF('Town Data'!I95&gt;9,'Town Data'!H95,"*")</f>
        <v>1471853.36</v>
      </c>
      <c r="G99" s="50">
        <f>IF('Town Data'!K95&gt;9,'Town Data'!J95,"*")</f>
        <v>318477.91</v>
      </c>
      <c r="H99" s="51" t="str">
        <f>IF('Town Data'!M95&gt;9,'Town Data'!L95,"*")</f>
        <v>*</v>
      </c>
      <c r="I99" s="22">
        <f t="shared" si="3"/>
        <v>0.563124916194097</v>
      </c>
      <c r="J99" s="22">
        <f t="shared" si="4"/>
        <v>0.4719353690810143</v>
      </c>
      <c r="K99" s="22">
        <f t="shared" si="5"/>
      </c>
      <c r="L99" s="15"/>
    </row>
    <row r="100" spans="1:12" ht="15">
      <c r="A100" s="15"/>
      <c r="B100" s="27" t="str">
        <f>'Town Data'!A96</f>
        <v>WHITINGHAM</v>
      </c>
      <c r="C100" s="49">
        <f>IF('Town Data'!C96&gt;9,'Town Data'!B96,"*")</f>
        <v>385825.86</v>
      </c>
      <c r="D100" s="50">
        <f>IF('Town Data'!E96&gt;9,'Town Data'!D96,"*")</f>
        <v>102003.92</v>
      </c>
      <c r="E100" s="51" t="str">
        <f>IF('Town Data'!G96&gt;9,'Town Data'!F96,"*")</f>
        <v>*</v>
      </c>
      <c r="F100" s="50" t="str">
        <f>IF('Town Data'!I96&gt;9,'Town Data'!H96,"*")</f>
        <v>*</v>
      </c>
      <c r="G100" s="50" t="str">
        <f>IF('Town Data'!K96&gt;9,'Town Data'!J96,"*")</f>
        <v>*</v>
      </c>
      <c r="H100" s="51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 t="str">
        <f>'Town Data'!A97</f>
        <v>WILLIAMSTOWN</v>
      </c>
      <c r="C101" s="49">
        <f>IF('Town Data'!C97&gt;9,'Town Data'!B97,"*")</f>
        <v>1094360.35</v>
      </c>
      <c r="D101" s="50">
        <f>IF('Town Data'!E97&gt;9,'Town Data'!D97,"*")</f>
        <v>310124.9</v>
      </c>
      <c r="E101" s="51" t="str">
        <f>IF('Town Data'!G97&gt;9,'Town Data'!F97,"*")</f>
        <v>*</v>
      </c>
      <c r="F101" s="50">
        <f>IF('Town Data'!I97&gt;9,'Town Data'!H97,"*")</f>
        <v>996913.48</v>
      </c>
      <c r="G101" s="50">
        <f>IF('Town Data'!K97&gt;9,'Town Data'!J97,"*")</f>
        <v>301827.87</v>
      </c>
      <c r="H101" s="51" t="str">
        <f>IF('Town Data'!M97&gt;9,'Town Data'!L97,"*")</f>
        <v>*</v>
      </c>
      <c r="I101" s="22">
        <f aca="true" t="shared" si="6" ref="I101:I164">_xlfn.IFERROR((C101-F101)/F101,"")</f>
        <v>0.09774857292530553</v>
      </c>
      <c r="J101" s="22">
        <f aca="true" t="shared" si="7" ref="J101:J164">_xlfn.IFERROR((D101-G101)/G101,"")</f>
        <v>0.027489277249314412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WILLISTON</v>
      </c>
      <c r="C102" s="49">
        <f>IF('Town Data'!C98&gt;9,'Town Data'!B98,"*")</f>
        <v>60535410.58</v>
      </c>
      <c r="D102" s="50">
        <f>IF('Town Data'!E98&gt;9,'Town Data'!D98,"*")</f>
        <v>25747908.49</v>
      </c>
      <c r="E102" s="51">
        <f>IF('Town Data'!G98&gt;9,'Town Data'!F98,"*")</f>
        <v>1465266</v>
      </c>
      <c r="F102" s="50">
        <f>IF('Town Data'!I98&gt;9,'Town Data'!H98,"*")</f>
        <v>55705854.34</v>
      </c>
      <c r="G102" s="50">
        <f>IF('Town Data'!K98&gt;9,'Town Data'!J98,"*")</f>
        <v>24854196.41</v>
      </c>
      <c r="H102" s="51">
        <f>IF('Town Data'!M98&gt;9,'Town Data'!L98,"*")</f>
        <v>1809173</v>
      </c>
      <c r="I102" s="22">
        <f t="shared" si="6"/>
        <v>0.08669746290080854</v>
      </c>
      <c r="J102" s="22">
        <f t="shared" si="7"/>
        <v>0.03595819656596969</v>
      </c>
      <c r="K102" s="22">
        <f t="shared" si="8"/>
        <v>-0.1900907210089914</v>
      </c>
      <c r="L102" s="15"/>
    </row>
    <row r="103" spans="2:12" ht="15">
      <c r="B103" s="27" t="str">
        <f>'Town Data'!A99</f>
        <v>WILMINGTON</v>
      </c>
      <c r="C103" s="49">
        <f>IF('Town Data'!C99&gt;9,'Town Data'!B99,"*")</f>
        <v>5414914.12</v>
      </c>
      <c r="D103" s="50">
        <f>IF('Town Data'!E99&gt;9,'Town Data'!D99,"*")</f>
        <v>1835122</v>
      </c>
      <c r="E103" s="51" t="str">
        <f>IF('Town Data'!G99&gt;9,'Town Data'!F99,"*")</f>
        <v>*</v>
      </c>
      <c r="F103" s="50">
        <f>IF('Town Data'!I99&gt;9,'Town Data'!H99,"*")</f>
        <v>5120633.33</v>
      </c>
      <c r="G103" s="50">
        <f>IF('Town Data'!K99&gt;9,'Town Data'!J99,"*")</f>
        <v>1774006.41</v>
      </c>
      <c r="H103" s="51" t="str">
        <f>IF('Town Data'!M99&gt;9,'Town Data'!L99,"*")</f>
        <v>*</v>
      </c>
      <c r="I103" s="22">
        <f t="shared" si="6"/>
        <v>0.05746960796351338</v>
      </c>
      <c r="J103" s="22">
        <f t="shared" si="7"/>
        <v>0.03445060268976147</v>
      </c>
      <c r="K103" s="22">
        <f t="shared" si="8"/>
      </c>
      <c r="L103" s="15"/>
    </row>
    <row r="104" spans="2:12" ht="15">
      <c r="B104" s="27" t="str">
        <f>'Town Data'!A100</f>
        <v>WINDSOR</v>
      </c>
      <c r="C104" s="49">
        <f>IF('Town Data'!C100&gt;9,'Town Data'!B100,"*")</f>
        <v>2399040</v>
      </c>
      <c r="D104" s="50">
        <f>IF('Town Data'!E100&gt;9,'Town Data'!D100,"*")</f>
        <v>695777.04</v>
      </c>
      <c r="E104" s="51">
        <f>IF('Town Data'!G100&gt;9,'Town Data'!F100,"*")</f>
        <v>19025.8333333333</v>
      </c>
      <c r="F104" s="50">
        <f>IF('Town Data'!I100&gt;9,'Town Data'!H100,"*")</f>
        <v>2521974.28</v>
      </c>
      <c r="G104" s="50">
        <f>IF('Town Data'!K100&gt;9,'Town Data'!J100,"*")</f>
        <v>707841.23</v>
      </c>
      <c r="H104" s="51">
        <f>IF('Town Data'!M100&gt;9,'Town Data'!L100,"*")</f>
        <v>12336</v>
      </c>
      <c r="I104" s="22">
        <f t="shared" si="6"/>
        <v>-0.04874525524502962</v>
      </c>
      <c r="J104" s="22">
        <f t="shared" si="7"/>
        <v>-0.017043638444174756</v>
      </c>
      <c r="K104" s="22">
        <f t="shared" si="8"/>
        <v>0.5423016645049692</v>
      </c>
      <c r="L104" s="15"/>
    </row>
    <row r="105" spans="2:12" ht="15">
      <c r="B105" s="27" t="str">
        <f>'Town Data'!A101</f>
        <v>WINHALL</v>
      </c>
      <c r="C105" s="49">
        <f>IF('Town Data'!C101&gt;9,'Town Data'!B101,"*")</f>
        <v>1001876.04</v>
      </c>
      <c r="D105" s="50" t="str">
        <f>IF('Town Data'!E101&gt;9,'Town Data'!D101,"*")</f>
        <v>*</v>
      </c>
      <c r="E105" s="51" t="str">
        <f>IF('Town Data'!G101&gt;9,'Town Data'!F101,"*")</f>
        <v>*</v>
      </c>
      <c r="F105" s="50">
        <f>IF('Town Data'!I101&gt;9,'Town Data'!H101,"*")</f>
        <v>1046065.79</v>
      </c>
      <c r="G105" s="50" t="str">
        <f>IF('Town Data'!K101&gt;9,'Town Data'!J101,"*")</f>
        <v>*</v>
      </c>
      <c r="H105" s="51" t="str">
        <f>IF('Town Data'!M101&gt;9,'Town Data'!L101,"*")</f>
        <v>*</v>
      </c>
      <c r="I105" s="22">
        <f t="shared" si="6"/>
        <v>-0.04224375791889724</v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WINOOSKI</v>
      </c>
      <c r="C106" s="49">
        <f>IF('Town Data'!C102&gt;9,'Town Data'!B102,"*")</f>
        <v>9001575.77</v>
      </c>
      <c r="D106" s="50">
        <f>IF('Town Data'!E102&gt;9,'Town Data'!D102,"*")</f>
        <v>1259213.84</v>
      </c>
      <c r="E106" s="51">
        <f>IF('Town Data'!G102&gt;9,'Town Data'!F102,"*")</f>
        <v>936108.5</v>
      </c>
      <c r="F106" s="50">
        <f>IF('Town Data'!I102&gt;9,'Town Data'!H102,"*")</f>
        <v>12248396.74</v>
      </c>
      <c r="G106" s="50">
        <f>IF('Town Data'!K102&gt;9,'Town Data'!J102,"*")</f>
        <v>1234512.25</v>
      </c>
      <c r="H106" s="51">
        <f>IF('Town Data'!M102&gt;9,'Town Data'!L102,"*")</f>
        <v>383575.666666666</v>
      </c>
      <c r="I106" s="22">
        <f t="shared" si="6"/>
        <v>-0.26508130320409595</v>
      </c>
      <c r="J106" s="22">
        <f t="shared" si="7"/>
        <v>0.020009189864256174</v>
      </c>
      <c r="K106" s="22">
        <f t="shared" si="8"/>
        <v>1.4404793665222115</v>
      </c>
      <c r="L106" s="15"/>
    </row>
    <row r="107" spans="2:12" ht="15">
      <c r="B107" s="27" t="str">
        <f>'Town Data'!A103</f>
        <v>WOLCOTT</v>
      </c>
      <c r="C107" s="49" t="str">
        <f>IF('Town Data'!C103&gt;9,'Town Data'!B103,"*")</f>
        <v>*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>
        <f>IF('Town Data'!I103&gt;9,'Town Data'!H103,"*")</f>
        <v>226036.61</v>
      </c>
      <c r="G107" s="50" t="str">
        <f>IF('Town Data'!K103&gt;9,'Town Data'!J103,"*")</f>
        <v>*</v>
      </c>
      <c r="H107" s="51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WOODSTOCK</v>
      </c>
      <c r="C108" s="49">
        <f>IF('Town Data'!C104&gt;9,'Town Data'!B104,"*")</f>
        <v>6921904.74</v>
      </c>
      <c r="D108" s="50">
        <f>IF('Town Data'!E104&gt;9,'Town Data'!D104,"*")</f>
        <v>1477754.67</v>
      </c>
      <c r="E108" s="51">
        <f>IF('Town Data'!G104&gt;9,'Town Data'!F104,"*")</f>
        <v>185100.666666667</v>
      </c>
      <c r="F108" s="50">
        <f>IF('Town Data'!I104&gt;9,'Town Data'!H104,"*")</f>
        <v>6710270.3</v>
      </c>
      <c r="G108" s="50">
        <f>IF('Town Data'!K104&gt;9,'Town Data'!J104,"*")</f>
        <v>1314938.89</v>
      </c>
      <c r="H108" s="51">
        <f>IF('Town Data'!M104&gt;9,'Town Data'!L104,"*")</f>
        <v>65115.5</v>
      </c>
      <c r="I108" s="22">
        <f t="shared" si="6"/>
        <v>0.03153888450663461</v>
      </c>
      <c r="J108" s="22">
        <f t="shared" si="7"/>
        <v>0.12382003546948105</v>
      </c>
      <c r="K108" s="22">
        <f t="shared" si="8"/>
        <v>1.8426513912458171</v>
      </c>
      <c r="L108" s="15"/>
    </row>
    <row r="109" spans="2:12" ht="1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04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77" t="s">
        <v>52</v>
      </c>
      <c r="B2" s="78">
        <v>1113989.09</v>
      </c>
      <c r="C2" s="79">
        <v>12</v>
      </c>
      <c r="D2" s="78">
        <v>268887.27</v>
      </c>
      <c r="E2" s="79">
        <v>11</v>
      </c>
      <c r="F2" s="78">
        <v>0</v>
      </c>
      <c r="G2" s="79">
        <v>0</v>
      </c>
      <c r="H2" s="78">
        <v>952933.56</v>
      </c>
      <c r="I2" s="79">
        <v>12</v>
      </c>
      <c r="J2" s="78">
        <v>257360.78</v>
      </c>
      <c r="K2" s="79">
        <v>11</v>
      </c>
      <c r="L2" s="78">
        <v>0</v>
      </c>
      <c r="M2" s="79">
        <v>0</v>
      </c>
      <c r="N2" s="37"/>
      <c r="O2" s="37"/>
      <c r="P2" s="37"/>
      <c r="Q2" s="37"/>
    </row>
    <row r="3" spans="1:17" ht="15">
      <c r="A3" s="77" t="s">
        <v>53</v>
      </c>
      <c r="B3" s="78">
        <v>9061150.95</v>
      </c>
      <c r="C3" s="79">
        <v>14</v>
      </c>
      <c r="D3" s="78">
        <v>351841.5</v>
      </c>
      <c r="E3" s="79">
        <v>12</v>
      </c>
      <c r="F3" s="78">
        <v>0</v>
      </c>
      <c r="G3" s="79">
        <v>0</v>
      </c>
      <c r="H3" s="78">
        <v>8408935.99</v>
      </c>
      <c r="I3" s="79">
        <v>14</v>
      </c>
      <c r="J3" s="78">
        <v>349544.37</v>
      </c>
      <c r="K3" s="79">
        <v>13</v>
      </c>
      <c r="L3" s="78">
        <v>0</v>
      </c>
      <c r="M3" s="79">
        <v>0</v>
      </c>
      <c r="N3" s="37"/>
      <c r="O3" s="37"/>
      <c r="P3" s="37"/>
      <c r="Q3" s="37"/>
    </row>
    <row r="4" spans="1:17" ht="15">
      <c r="A4" s="77" t="s">
        <v>54</v>
      </c>
      <c r="B4" s="78">
        <v>38699326.52</v>
      </c>
      <c r="C4" s="79">
        <v>162</v>
      </c>
      <c r="D4" s="78">
        <v>9419814.13</v>
      </c>
      <c r="E4" s="79">
        <v>155</v>
      </c>
      <c r="F4" s="78">
        <v>135735.5</v>
      </c>
      <c r="G4" s="79">
        <v>40</v>
      </c>
      <c r="H4" s="78">
        <v>34406611.08</v>
      </c>
      <c r="I4" s="79">
        <v>157</v>
      </c>
      <c r="J4" s="78">
        <v>8551257.72</v>
      </c>
      <c r="K4" s="79">
        <v>151</v>
      </c>
      <c r="L4" s="78">
        <v>90356.6666666666</v>
      </c>
      <c r="M4" s="79">
        <v>36</v>
      </c>
      <c r="N4" s="37"/>
      <c r="O4" s="37"/>
      <c r="P4" s="37"/>
      <c r="Q4" s="37"/>
    </row>
    <row r="5" spans="1:17" ht="15">
      <c r="A5" s="77" t="s">
        <v>55</v>
      </c>
      <c r="B5" s="78">
        <v>8712531.05</v>
      </c>
      <c r="C5" s="79">
        <v>27</v>
      </c>
      <c r="D5" s="78">
        <v>1358208.86</v>
      </c>
      <c r="E5" s="79">
        <v>23</v>
      </c>
      <c r="F5" s="78">
        <v>0</v>
      </c>
      <c r="G5" s="79">
        <v>0</v>
      </c>
      <c r="H5" s="78">
        <v>7866977.33</v>
      </c>
      <c r="I5" s="79">
        <v>29</v>
      </c>
      <c r="J5" s="78">
        <v>1021491.96</v>
      </c>
      <c r="K5" s="79">
        <v>26</v>
      </c>
      <c r="L5" s="78">
        <v>0</v>
      </c>
      <c r="M5" s="79">
        <v>0</v>
      </c>
      <c r="N5" s="37"/>
      <c r="O5" s="37"/>
      <c r="P5" s="37"/>
      <c r="Q5" s="37"/>
    </row>
    <row r="6" spans="1:17" ht="15">
      <c r="A6" s="77" t="s">
        <v>56</v>
      </c>
      <c r="B6" s="78">
        <v>19395202.12</v>
      </c>
      <c r="C6" s="79">
        <v>32</v>
      </c>
      <c r="D6" s="78">
        <v>813239.96</v>
      </c>
      <c r="E6" s="79">
        <v>28</v>
      </c>
      <c r="F6" s="78">
        <v>44772</v>
      </c>
      <c r="G6" s="79">
        <v>11</v>
      </c>
      <c r="H6" s="78">
        <v>16025376.74</v>
      </c>
      <c r="I6" s="79">
        <v>30</v>
      </c>
      <c r="J6" s="78">
        <v>781269.22</v>
      </c>
      <c r="K6" s="79">
        <v>26</v>
      </c>
      <c r="L6" s="78">
        <v>37671.5</v>
      </c>
      <c r="M6" s="79">
        <v>11</v>
      </c>
      <c r="N6" s="37"/>
      <c r="O6" s="37"/>
      <c r="P6" s="37"/>
      <c r="Q6" s="37"/>
    </row>
    <row r="7" spans="1:17" ht="15">
      <c r="A7" s="77" t="s">
        <v>57</v>
      </c>
      <c r="B7" s="78">
        <v>42638472.95</v>
      </c>
      <c r="C7" s="79">
        <v>170</v>
      </c>
      <c r="D7" s="78">
        <v>10328419.55</v>
      </c>
      <c r="E7" s="79">
        <v>166</v>
      </c>
      <c r="F7" s="78">
        <v>154747.5</v>
      </c>
      <c r="G7" s="79">
        <v>49</v>
      </c>
      <c r="H7" s="78">
        <v>31420404.82</v>
      </c>
      <c r="I7" s="79">
        <v>167</v>
      </c>
      <c r="J7" s="78">
        <v>9435774.13</v>
      </c>
      <c r="K7" s="79">
        <v>159</v>
      </c>
      <c r="L7" s="78">
        <v>158286.5</v>
      </c>
      <c r="M7" s="79">
        <v>55</v>
      </c>
      <c r="N7" s="37"/>
      <c r="O7" s="37"/>
      <c r="P7" s="37"/>
      <c r="Q7" s="37"/>
    </row>
    <row r="8" spans="1:17" ht="15">
      <c r="A8" s="77" t="s">
        <v>58</v>
      </c>
      <c r="B8" s="78">
        <v>23905401.28</v>
      </c>
      <c r="C8" s="79">
        <v>53</v>
      </c>
      <c r="D8" s="78">
        <v>4815829.32</v>
      </c>
      <c r="E8" s="79">
        <v>52</v>
      </c>
      <c r="F8" s="78">
        <v>202867.166666667</v>
      </c>
      <c r="G8" s="79">
        <v>27</v>
      </c>
      <c r="H8" s="78">
        <v>19528919.19</v>
      </c>
      <c r="I8" s="79">
        <v>51</v>
      </c>
      <c r="J8" s="78">
        <v>4752370.75</v>
      </c>
      <c r="K8" s="79">
        <v>49</v>
      </c>
      <c r="L8" s="78">
        <v>82712.9999999999</v>
      </c>
      <c r="M8" s="79">
        <v>26</v>
      </c>
      <c r="N8" s="37"/>
      <c r="O8" s="37"/>
      <c r="P8" s="37"/>
      <c r="Q8" s="37"/>
    </row>
    <row r="9" spans="1:17" ht="15">
      <c r="A9" s="77" t="s">
        <v>59</v>
      </c>
      <c r="B9" s="78">
        <v>2899057.79</v>
      </c>
      <c r="C9" s="79">
        <v>19</v>
      </c>
      <c r="D9" s="78">
        <v>346135.6</v>
      </c>
      <c r="E9" s="79">
        <v>16</v>
      </c>
      <c r="F9" s="78">
        <v>0</v>
      </c>
      <c r="G9" s="79">
        <v>0</v>
      </c>
      <c r="H9" s="78">
        <v>1141605.39</v>
      </c>
      <c r="I9" s="79">
        <v>19</v>
      </c>
      <c r="J9" s="78">
        <v>369089.29</v>
      </c>
      <c r="K9" s="79">
        <v>19</v>
      </c>
      <c r="L9" s="78">
        <v>0</v>
      </c>
      <c r="M9" s="79">
        <v>0</v>
      </c>
      <c r="N9" s="37"/>
      <c r="O9" s="37"/>
      <c r="P9" s="37"/>
      <c r="Q9" s="37"/>
    </row>
    <row r="10" spans="1:17" ht="15">
      <c r="A10" s="77" t="s">
        <v>60</v>
      </c>
      <c r="B10" s="78">
        <v>5090862.41</v>
      </c>
      <c r="C10" s="79">
        <v>26</v>
      </c>
      <c r="D10" s="78">
        <v>1178045.31</v>
      </c>
      <c r="E10" s="79">
        <v>24</v>
      </c>
      <c r="F10" s="78">
        <v>56624.1666666667</v>
      </c>
      <c r="G10" s="79">
        <v>12</v>
      </c>
      <c r="H10" s="78">
        <v>6184464.14</v>
      </c>
      <c r="I10" s="79">
        <v>25</v>
      </c>
      <c r="J10" s="78">
        <v>1094268.93</v>
      </c>
      <c r="K10" s="79">
        <v>23</v>
      </c>
      <c r="L10" s="78">
        <v>112226.833333333</v>
      </c>
      <c r="M10" s="79">
        <v>12</v>
      </c>
      <c r="N10" s="37"/>
      <c r="O10" s="37"/>
      <c r="P10" s="37"/>
      <c r="Q10" s="37"/>
    </row>
    <row r="11" spans="1:17" ht="15">
      <c r="A11" s="77" t="s">
        <v>61</v>
      </c>
      <c r="B11" s="78">
        <v>7206365.57</v>
      </c>
      <c r="C11" s="79">
        <v>39</v>
      </c>
      <c r="D11" s="78">
        <v>914721.12</v>
      </c>
      <c r="E11" s="79">
        <v>36</v>
      </c>
      <c r="F11" s="78">
        <v>0</v>
      </c>
      <c r="G11" s="79">
        <v>0</v>
      </c>
      <c r="H11" s="78">
        <v>4413168.19</v>
      </c>
      <c r="I11" s="79">
        <v>33</v>
      </c>
      <c r="J11" s="78">
        <v>723303.87</v>
      </c>
      <c r="K11" s="79">
        <v>29</v>
      </c>
      <c r="L11" s="78">
        <v>0</v>
      </c>
      <c r="M11" s="79">
        <v>0</v>
      </c>
      <c r="N11" s="37"/>
      <c r="O11" s="37"/>
      <c r="P11" s="37"/>
      <c r="Q11" s="37"/>
    </row>
    <row r="12" spans="1:17" ht="15">
      <c r="A12" s="77" t="s">
        <v>62</v>
      </c>
      <c r="B12" s="78">
        <v>38790640.31</v>
      </c>
      <c r="C12" s="79">
        <v>189</v>
      </c>
      <c r="D12" s="78">
        <v>6785181.75</v>
      </c>
      <c r="E12" s="79">
        <v>177</v>
      </c>
      <c r="F12" s="78">
        <v>1015489.33333333</v>
      </c>
      <c r="G12" s="79">
        <v>60</v>
      </c>
      <c r="H12" s="78">
        <v>36676937.24</v>
      </c>
      <c r="I12" s="79">
        <v>188</v>
      </c>
      <c r="J12" s="78">
        <v>6339356.64</v>
      </c>
      <c r="K12" s="79">
        <v>176</v>
      </c>
      <c r="L12" s="78">
        <v>314651</v>
      </c>
      <c r="M12" s="79">
        <v>53</v>
      </c>
      <c r="N12" s="37"/>
      <c r="O12" s="37"/>
      <c r="P12" s="37"/>
      <c r="Q12" s="37"/>
    </row>
    <row r="13" spans="1:17" ht="15">
      <c r="A13" s="77" t="s">
        <v>63</v>
      </c>
      <c r="B13" s="78">
        <v>379580.82</v>
      </c>
      <c r="C13" s="79">
        <v>12</v>
      </c>
      <c r="D13" s="78">
        <v>183760.99</v>
      </c>
      <c r="E13" s="79">
        <v>11</v>
      </c>
      <c r="F13" s="78">
        <v>0</v>
      </c>
      <c r="G13" s="79">
        <v>0</v>
      </c>
      <c r="H13" s="78">
        <v>471113.31</v>
      </c>
      <c r="I13" s="79">
        <v>10</v>
      </c>
      <c r="J13" s="78">
        <v>0</v>
      </c>
      <c r="K13" s="79">
        <v>0</v>
      </c>
      <c r="L13" s="78">
        <v>0</v>
      </c>
      <c r="M13" s="79">
        <v>0</v>
      </c>
      <c r="N13" s="37"/>
      <c r="O13" s="37"/>
      <c r="P13" s="37"/>
      <c r="Q13" s="37"/>
    </row>
    <row r="14" spans="1:17" ht="15">
      <c r="A14" s="77" t="s">
        <v>64</v>
      </c>
      <c r="B14" s="78">
        <v>4802437.55</v>
      </c>
      <c r="C14" s="79">
        <v>35</v>
      </c>
      <c r="D14" s="78">
        <v>1109965.88</v>
      </c>
      <c r="E14" s="79">
        <v>32</v>
      </c>
      <c r="F14" s="78">
        <v>0</v>
      </c>
      <c r="G14" s="79">
        <v>0</v>
      </c>
      <c r="H14" s="78">
        <v>3956187.07</v>
      </c>
      <c r="I14" s="79">
        <v>27</v>
      </c>
      <c r="J14" s="78">
        <v>969696.88</v>
      </c>
      <c r="K14" s="79">
        <v>25</v>
      </c>
      <c r="L14" s="78">
        <v>0</v>
      </c>
      <c r="M14" s="79">
        <v>0</v>
      </c>
      <c r="N14" s="37"/>
      <c r="O14" s="37"/>
      <c r="P14" s="37"/>
      <c r="Q14" s="37"/>
    </row>
    <row r="15" spans="1:17" ht="15">
      <c r="A15" s="77" t="s">
        <v>65</v>
      </c>
      <c r="B15" s="78">
        <v>953087.46</v>
      </c>
      <c r="C15" s="79">
        <v>14</v>
      </c>
      <c r="D15" s="78">
        <v>478729.89</v>
      </c>
      <c r="E15" s="79">
        <v>14</v>
      </c>
      <c r="F15" s="78">
        <v>0</v>
      </c>
      <c r="G15" s="79">
        <v>0</v>
      </c>
      <c r="H15" s="78">
        <v>1088746.84</v>
      </c>
      <c r="I15" s="79">
        <v>14</v>
      </c>
      <c r="J15" s="78">
        <v>603241.9</v>
      </c>
      <c r="K15" s="79">
        <v>14</v>
      </c>
      <c r="L15" s="78">
        <v>0</v>
      </c>
      <c r="M15" s="79">
        <v>0</v>
      </c>
      <c r="N15" s="37"/>
      <c r="O15" s="37"/>
      <c r="P15" s="37"/>
      <c r="Q15" s="37"/>
    </row>
    <row r="16" spans="1:17" ht="15">
      <c r="A16" s="77" t="s">
        <v>66</v>
      </c>
      <c r="B16" s="78">
        <v>64002117.53</v>
      </c>
      <c r="C16" s="79">
        <v>310</v>
      </c>
      <c r="D16" s="78">
        <v>16552188.25</v>
      </c>
      <c r="E16" s="79">
        <v>291</v>
      </c>
      <c r="F16" s="78">
        <v>610110.5</v>
      </c>
      <c r="G16" s="79">
        <v>74</v>
      </c>
      <c r="H16" s="78">
        <v>81876369.84</v>
      </c>
      <c r="I16" s="79">
        <v>301</v>
      </c>
      <c r="J16" s="78">
        <v>16329928.04</v>
      </c>
      <c r="K16" s="79">
        <v>287</v>
      </c>
      <c r="L16" s="78">
        <v>470852</v>
      </c>
      <c r="M16" s="79">
        <v>90</v>
      </c>
      <c r="N16" s="37"/>
      <c r="O16" s="37"/>
      <c r="P16" s="37"/>
      <c r="Q16" s="37"/>
    </row>
    <row r="17" spans="1:17" ht="15">
      <c r="A17" s="77" t="s">
        <v>67</v>
      </c>
      <c r="B17" s="78">
        <v>4070713.52</v>
      </c>
      <c r="C17" s="79">
        <v>35</v>
      </c>
      <c r="D17" s="78">
        <v>2513892.65</v>
      </c>
      <c r="E17" s="79">
        <v>34</v>
      </c>
      <c r="F17" s="78">
        <v>0</v>
      </c>
      <c r="G17" s="79">
        <v>0</v>
      </c>
      <c r="H17" s="78">
        <v>4080647.05</v>
      </c>
      <c r="I17" s="79">
        <v>31</v>
      </c>
      <c r="J17" s="78">
        <v>2336426.63</v>
      </c>
      <c r="K17" s="79">
        <v>30</v>
      </c>
      <c r="L17" s="78">
        <v>0</v>
      </c>
      <c r="M17" s="79">
        <v>0</v>
      </c>
      <c r="N17" s="37"/>
      <c r="O17" s="37"/>
      <c r="P17" s="37"/>
      <c r="Q17" s="37"/>
    </row>
    <row r="18" spans="1:17" ht="15">
      <c r="A18" s="77" t="s">
        <v>68</v>
      </c>
      <c r="B18" s="78">
        <v>3888943.85</v>
      </c>
      <c r="C18" s="79">
        <v>38</v>
      </c>
      <c r="D18" s="78">
        <v>914138.43</v>
      </c>
      <c r="E18" s="79">
        <v>35</v>
      </c>
      <c r="F18" s="78">
        <v>0</v>
      </c>
      <c r="G18" s="79">
        <v>0</v>
      </c>
      <c r="H18" s="78">
        <v>5838979.51</v>
      </c>
      <c r="I18" s="79">
        <v>36</v>
      </c>
      <c r="J18" s="78">
        <v>842409.03</v>
      </c>
      <c r="K18" s="79">
        <v>33</v>
      </c>
      <c r="L18" s="78">
        <v>0</v>
      </c>
      <c r="M18" s="79">
        <v>0</v>
      </c>
      <c r="N18" s="37"/>
      <c r="O18" s="37"/>
      <c r="P18" s="37"/>
      <c r="Q18" s="37"/>
    </row>
    <row r="19" spans="1:17" ht="15">
      <c r="A19" s="77" t="s">
        <v>69</v>
      </c>
      <c r="B19" s="78">
        <v>842062.21</v>
      </c>
      <c r="C19" s="79">
        <v>19</v>
      </c>
      <c r="D19" s="78">
        <v>203283.46</v>
      </c>
      <c r="E19" s="79">
        <v>15</v>
      </c>
      <c r="F19" s="78">
        <v>0</v>
      </c>
      <c r="G19" s="79">
        <v>0</v>
      </c>
      <c r="H19" s="78">
        <v>715876.12</v>
      </c>
      <c r="I19" s="79">
        <v>17</v>
      </c>
      <c r="J19" s="78">
        <v>127790.67</v>
      </c>
      <c r="K19" s="79">
        <v>13</v>
      </c>
      <c r="L19" s="78">
        <v>0</v>
      </c>
      <c r="M19" s="79">
        <v>0</v>
      </c>
      <c r="N19" s="37"/>
      <c r="O19" s="37"/>
      <c r="P19" s="37"/>
      <c r="Q19" s="37"/>
    </row>
    <row r="20" spans="1:17" ht="15">
      <c r="A20" s="77" t="s">
        <v>70</v>
      </c>
      <c r="B20" s="78">
        <v>0</v>
      </c>
      <c r="C20" s="79">
        <v>0</v>
      </c>
      <c r="D20" s="78">
        <v>0</v>
      </c>
      <c r="E20" s="79">
        <v>0</v>
      </c>
      <c r="F20" s="78">
        <v>0</v>
      </c>
      <c r="G20" s="79">
        <v>0</v>
      </c>
      <c r="H20" s="78">
        <v>163414.53</v>
      </c>
      <c r="I20" s="79">
        <v>10</v>
      </c>
      <c r="J20" s="78">
        <v>50601.52</v>
      </c>
      <c r="K20" s="79">
        <v>10</v>
      </c>
      <c r="L20" s="78">
        <v>0</v>
      </c>
      <c r="M20" s="79">
        <v>0</v>
      </c>
      <c r="N20" s="37"/>
      <c r="O20" s="37"/>
      <c r="P20" s="37"/>
      <c r="Q20" s="37"/>
    </row>
    <row r="21" spans="1:17" ht="15">
      <c r="A21" s="77" t="s">
        <v>71</v>
      </c>
      <c r="B21" s="78">
        <v>2178475.22</v>
      </c>
      <c r="C21" s="79">
        <v>31</v>
      </c>
      <c r="D21" s="78">
        <v>532712.46</v>
      </c>
      <c r="E21" s="79">
        <v>27</v>
      </c>
      <c r="F21" s="78">
        <v>43120.3333333333</v>
      </c>
      <c r="G21" s="79">
        <v>10</v>
      </c>
      <c r="H21" s="78">
        <v>2403354.63</v>
      </c>
      <c r="I21" s="79">
        <v>30</v>
      </c>
      <c r="J21" s="78">
        <v>542109.66</v>
      </c>
      <c r="K21" s="79">
        <v>26</v>
      </c>
      <c r="L21" s="78">
        <v>0</v>
      </c>
      <c r="M21" s="79">
        <v>0</v>
      </c>
      <c r="N21" s="37"/>
      <c r="O21" s="37"/>
      <c r="P21" s="37"/>
      <c r="Q21" s="37"/>
    </row>
    <row r="22" spans="1:17" ht="15">
      <c r="A22" s="77" t="s">
        <v>72</v>
      </c>
      <c r="B22" s="78">
        <v>2831239.41</v>
      </c>
      <c r="C22" s="79">
        <v>25</v>
      </c>
      <c r="D22" s="78">
        <v>1089143.59</v>
      </c>
      <c r="E22" s="79">
        <v>24</v>
      </c>
      <c r="F22" s="78">
        <v>0</v>
      </c>
      <c r="G22" s="79">
        <v>0</v>
      </c>
      <c r="H22" s="78">
        <v>2835640.78</v>
      </c>
      <c r="I22" s="79">
        <v>25</v>
      </c>
      <c r="J22" s="78">
        <v>927512.27</v>
      </c>
      <c r="K22" s="79">
        <v>23</v>
      </c>
      <c r="L22" s="78">
        <v>0</v>
      </c>
      <c r="M22" s="79">
        <v>0</v>
      </c>
      <c r="N22" s="37"/>
      <c r="O22" s="37"/>
      <c r="P22" s="37"/>
      <c r="Q22" s="37"/>
    </row>
    <row r="23" spans="1:17" ht="15">
      <c r="A23" s="77" t="s">
        <v>73</v>
      </c>
      <c r="B23" s="78">
        <v>124944239.26</v>
      </c>
      <c r="C23" s="79">
        <v>123</v>
      </c>
      <c r="D23" s="78">
        <v>26754331.25</v>
      </c>
      <c r="E23" s="79">
        <v>111</v>
      </c>
      <c r="F23" s="78">
        <v>903394</v>
      </c>
      <c r="G23" s="79">
        <v>44</v>
      </c>
      <c r="H23" s="78">
        <v>112332236.31</v>
      </c>
      <c r="I23" s="79">
        <v>119</v>
      </c>
      <c r="J23" s="78">
        <v>26123548.85</v>
      </c>
      <c r="K23" s="79">
        <v>103</v>
      </c>
      <c r="L23" s="78">
        <v>414726.333333333</v>
      </c>
      <c r="M23" s="79">
        <v>37</v>
      </c>
      <c r="N23" s="37"/>
      <c r="O23" s="37"/>
      <c r="P23" s="37"/>
      <c r="Q23" s="37"/>
    </row>
    <row r="24" spans="1:17" ht="15">
      <c r="A24" s="77" t="s">
        <v>74</v>
      </c>
      <c r="B24" s="78">
        <v>379314.12</v>
      </c>
      <c r="C24" s="79">
        <v>10</v>
      </c>
      <c r="D24" s="78">
        <v>0</v>
      </c>
      <c r="E24" s="79">
        <v>0</v>
      </c>
      <c r="F24" s="78">
        <v>0</v>
      </c>
      <c r="G24" s="79">
        <v>0</v>
      </c>
      <c r="H24" s="78">
        <v>258611.83</v>
      </c>
      <c r="I24" s="79">
        <v>11</v>
      </c>
      <c r="J24" s="78">
        <v>144707.76</v>
      </c>
      <c r="K24" s="79">
        <v>11</v>
      </c>
      <c r="L24" s="78">
        <v>0</v>
      </c>
      <c r="M24" s="79">
        <v>0</v>
      </c>
      <c r="N24" s="37"/>
      <c r="O24" s="37"/>
      <c r="P24" s="37"/>
      <c r="Q24" s="37"/>
    </row>
    <row r="25" spans="1:17" ht="15">
      <c r="A25" s="77" t="s">
        <v>75</v>
      </c>
      <c r="B25" s="78">
        <v>510836.74</v>
      </c>
      <c r="C25" s="79">
        <v>13</v>
      </c>
      <c r="D25" s="78">
        <v>385253.56</v>
      </c>
      <c r="E25" s="79">
        <v>13</v>
      </c>
      <c r="F25" s="78">
        <v>0</v>
      </c>
      <c r="G25" s="79">
        <v>0</v>
      </c>
      <c r="H25" s="78">
        <v>462353.41</v>
      </c>
      <c r="I25" s="79">
        <v>11</v>
      </c>
      <c r="J25" s="78">
        <v>354702.98</v>
      </c>
      <c r="K25" s="79">
        <v>11</v>
      </c>
      <c r="L25" s="78">
        <v>0</v>
      </c>
      <c r="M25" s="79">
        <v>0</v>
      </c>
      <c r="N25" s="37"/>
      <c r="O25" s="37"/>
      <c r="P25" s="37"/>
      <c r="Q25" s="37"/>
    </row>
    <row r="26" spans="1:17" ht="15">
      <c r="A26" s="77" t="s">
        <v>76</v>
      </c>
      <c r="B26" s="78">
        <v>20903363.24</v>
      </c>
      <c r="C26" s="79">
        <v>60</v>
      </c>
      <c r="D26" s="78">
        <v>5759994.58</v>
      </c>
      <c r="E26" s="79">
        <v>57</v>
      </c>
      <c r="F26" s="78">
        <v>130063.333333333</v>
      </c>
      <c r="G26" s="79">
        <v>30</v>
      </c>
      <c r="H26" s="78">
        <v>17067325.25</v>
      </c>
      <c r="I26" s="79">
        <v>55</v>
      </c>
      <c r="J26" s="78">
        <v>5149172.17</v>
      </c>
      <c r="K26" s="79">
        <v>53</v>
      </c>
      <c r="L26" s="78">
        <v>158827</v>
      </c>
      <c r="M26" s="79">
        <v>26</v>
      </c>
      <c r="N26" s="37"/>
      <c r="O26" s="37"/>
      <c r="P26" s="37"/>
      <c r="Q26" s="37"/>
    </row>
    <row r="27" spans="1:17" ht="15">
      <c r="A27" s="77" t="s">
        <v>77</v>
      </c>
      <c r="B27" s="78">
        <v>3489589.98</v>
      </c>
      <c r="C27" s="79">
        <v>24</v>
      </c>
      <c r="D27" s="78">
        <v>2565268.45</v>
      </c>
      <c r="E27" s="79">
        <v>23</v>
      </c>
      <c r="F27" s="78">
        <v>0</v>
      </c>
      <c r="G27" s="79">
        <v>0</v>
      </c>
      <c r="H27" s="78">
        <v>3262947.91</v>
      </c>
      <c r="I27" s="79">
        <v>19</v>
      </c>
      <c r="J27" s="78">
        <v>2327399.19</v>
      </c>
      <c r="K27" s="79">
        <v>19</v>
      </c>
      <c r="L27" s="78">
        <v>0</v>
      </c>
      <c r="M27" s="79">
        <v>0</v>
      </c>
      <c r="N27" s="37"/>
      <c r="O27" s="37"/>
      <c r="P27" s="37"/>
      <c r="Q27" s="37"/>
    </row>
    <row r="28" spans="1:17" ht="15">
      <c r="A28" s="77" t="s">
        <v>78</v>
      </c>
      <c r="B28" s="78">
        <v>4864954.67</v>
      </c>
      <c r="C28" s="79">
        <v>30</v>
      </c>
      <c r="D28" s="78">
        <v>4086163.84</v>
      </c>
      <c r="E28" s="79">
        <v>28</v>
      </c>
      <c r="F28" s="78">
        <v>0</v>
      </c>
      <c r="G28" s="79">
        <v>0</v>
      </c>
      <c r="H28" s="78">
        <v>5606566.54</v>
      </c>
      <c r="I28" s="79">
        <v>28</v>
      </c>
      <c r="J28" s="78">
        <v>5071654.51</v>
      </c>
      <c r="K28" s="79">
        <v>26</v>
      </c>
      <c r="L28" s="78">
        <v>0</v>
      </c>
      <c r="M28" s="79">
        <v>0</v>
      </c>
      <c r="N28" s="37"/>
      <c r="O28" s="37"/>
      <c r="P28" s="37"/>
      <c r="Q28" s="37"/>
    </row>
    <row r="29" spans="1:17" ht="15">
      <c r="A29" s="77" t="s">
        <v>79</v>
      </c>
      <c r="B29" s="78">
        <v>916953.72</v>
      </c>
      <c r="C29" s="79">
        <v>10</v>
      </c>
      <c r="D29" s="78">
        <v>0</v>
      </c>
      <c r="E29" s="79">
        <v>0</v>
      </c>
      <c r="F29" s="78">
        <v>0</v>
      </c>
      <c r="G29" s="79">
        <v>0</v>
      </c>
      <c r="H29" s="78">
        <v>0</v>
      </c>
      <c r="I29" s="79">
        <v>0</v>
      </c>
      <c r="J29" s="78">
        <v>0</v>
      </c>
      <c r="K29" s="79">
        <v>0</v>
      </c>
      <c r="L29" s="78">
        <v>0</v>
      </c>
      <c r="M29" s="79">
        <v>0</v>
      </c>
      <c r="N29" s="37"/>
      <c r="O29" s="37"/>
      <c r="P29" s="37"/>
      <c r="Q29" s="37"/>
    </row>
    <row r="30" spans="1:17" ht="15">
      <c r="A30" s="77" t="s">
        <v>80</v>
      </c>
      <c r="B30" s="78">
        <v>4256200.84</v>
      </c>
      <c r="C30" s="79">
        <v>24</v>
      </c>
      <c r="D30" s="78">
        <v>961982.78</v>
      </c>
      <c r="E30" s="79">
        <v>22</v>
      </c>
      <c r="F30" s="78">
        <v>0</v>
      </c>
      <c r="G30" s="79">
        <v>0</v>
      </c>
      <c r="H30" s="78">
        <v>3325707</v>
      </c>
      <c r="I30" s="79">
        <v>24</v>
      </c>
      <c r="J30" s="78">
        <v>746050.22</v>
      </c>
      <c r="K30" s="79">
        <v>23</v>
      </c>
      <c r="L30" s="78">
        <v>0</v>
      </c>
      <c r="M30" s="79">
        <v>0</v>
      </c>
      <c r="N30" s="37"/>
      <c r="O30" s="37"/>
      <c r="P30" s="37"/>
      <c r="Q30" s="37"/>
    </row>
    <row r="31" spans="1:17" ht="15">
      <c r="A31" s="77" t="s">
        <v>81</v>
      </c>
      <c r="B31" s="78">
        <v>10484159.76</v>
      </c>
      <c r="C31" s="79">
        <v>38</v>
      </c>
      <c r="D31" s="78">
        <v>1263416.33</v>
      </c>
      <c r="E31" s="79">
        <v>36</v>
      </c>
      <c r="F31" s="78">
        <v>60774.5</v>
      </c>
      <c r="G31" s="79">
        <v>10</v>
      </c>
      <c r="H31" s="78">
        <v>5299460.84</v>
      </c>
      <c r="I31" s="79">
        <v>38</v>
      </c>
      <c r="J31" s="78">
        <v>1282021.71</v>
      </c>
      <c r="K31" s="79">
        <v>37</v>
      </c>
      <c r="L31" s="78">
        <v>22449.5</v>
      </c>
      <c r="M31" s="79">
        <v>10</v>
      </c>
      <c r="N31" s="37"/>
      <c r="O31" s="37"/>
      <c r="P31" s="37"/>
      <c r="Q31" s="37"/>
    </row>
    <row r="32" spans="1:17" ht="15">
      <c r="A32" s="77" t="s">
        <v>82</v>
      </c>
      <c r="B32" s="78">
        <v>35562994.64</v>
      </c>
      <c r="C32" s="79">
        <v>167</v>
      </c>
      <c r="D32" s="78">
        <v>10106998.76</v>
      </c>
      <c r="E32" s="79">
        <v>161</v>
      </c>
      <c r="F32" s="78">
        <v>265061.166666667</v>
      </c>
      <c r="G32" s="79">
        <v>45</v>
      </c>
      <c r="H32" s="78">
        <v>29187074.4</v>
      </c>
      <c r="I32" s="79">
        <v>168</v>
      </c>
      <c r="J32" s="78">
        <v>9648261.1</v>
      </c>
      <c r="K32" s="79">
        <v>157</v>
      </c>
      <c r="L32" s="78">
        <v>1382307.33333333</v>
      </c>
      <c r="M32" s="79">
        <v>47</v>
      </c>
      <c r="N32" s="37"/>
      <c r="O32" s="37"/>
      <c r="P32" s="37"/>
      <c r="Q32" s="37"/>
    </row>
    <row r="33" spans="1:17" ht="15">
      <c r="A33" s="77" t="s">
        <v>83</v>
      </c>
      <c r="B33" s="78">
        <v>6522200.24</v>
      </c>
      <c r="C33" s="79">
        <v>33</v>
      </c>
      <c r="D33" s="78">
        <v>1048255.29</v>
      </c>
      <c r="E33" s="79">
        <v>33</v>
      </c>
      <c r="F33" s="78">
        <v>0</v>
      </c>
      <c r="G33" s="79">
        <v>0</v>
      </c>
      <c r="H33" s="78">
        <v>5775139.12</v>
      </c>
      <c r="I33" s="79">
        <v>32</v>
      </c>
      <c r="J33" s="78">
        <v>1055529.56</v>
      </c>
      <c r="K33" s="79">
        <v>30</v>
      </c>
      <c r="L33" s="78">
        <v>0</v>
      </c>
      <c r="M33" s="79">
        <v>0</v>
      </c>
      <c r="N33" s="37"/>
      <c r="O33" s="37"/>
      <c r="P33" s="37"/>
      <c r="Q33" s="37"/>
    </row>
    <row r="34" spans="1:17" ht="15">
      <c r="A34" s="77" t="s">
        <v>84</v>
      </c>
      <c r="B34" s="78">
        <v>1648566.22</v>
      </c>
      <c r="C34" s="79">
        <v>19</v>
      </c>
      <c r="D34" s="78">
        <v>640399.34</v>
      </c>
      <c r="E34" s="79">
        <v>19</v>
      </c>
      <c r="F34" s="78">
        <v>0</v>
      </c>
      <c r="G34" s="79">
        <v>0</v>
      </c>
      <c r="H34" s="78">
        <v>1793638.91</v>
      </c>
      <c r="I34" s="79">
        <v>22</v>
      </c>
      <c r="J34" s="78">
        <v>577116.15</v>
      </c>
      <c r="K34" s="79">
        <v>20</v>
      </c>
      <c r="L34" s="78">
        <v>0</v>
      </c>
      <c r="M34" s="79">
        <v>0</v>
      </c>
      <c r="N34" s="37"/>
      <c r="O34" s="37"/>
      <c r="P34" s="37"/>
      <c r="Q34" s="37"/>
    </row>
    <row r="35" spans="1:17" ht="15">
      <c r="A35" s="77" t="s">
        <v>85</v>
      </c>
      <c r="B35" s="78">
        <v>598854.22</v>
      </c>
      <c r="C35" s="79">
        <v>17</v>
      </c>
      <c r="D35" s="78">
        <v>242001.95</v>
      </c>
      <c r="E35" s="79">
        <v>13</v>
      </c>
      <c r="F35" s="78">
        <v>0</v>
      </c>
      <c r="G35" s="79">
        <v>0</v>
      </c>
      <c r="H35" s="78">
        <v>595925.47</v>
      </c>
      <c r="I35" s="79">
        <v>16</v>
      </c>
      <c r="J35" s="78">
        <v>188727.95</v>
      </c>
      <c r="K35" s="79">
        <v>13</v>
      </c>
      <c r="L35" s="78">
        <v>0</v>
      </c>
      <c r="M35" s="79">
        <v>0</v>
      </c>
      <c r="N35" s="37"/>
      <c r="O35" s="37"/>
      <c r="P35" s="37"/>
      <c r="Q35" s="37"/>
    </row>
    <row r="36" spans="1:17" ht="15">
      <c r="A36" s="77" t="s">
        <v>86</v>
      </c>
      <c r="B36" s="78">
        <v>1396893.55</v>
      </c>
      <c r="C36" s="79">
        <v>14</v>
      </c>
      <c r="D36" s="78">
        <v>413699.16</v>
      </c>
      <c r="E36" s="79">
        <v>13</v>
      </c>
      <c r="F36" s="78">
        <v>0</v>
      </c>
      <c r="G36" s="79">
        <v>0</v>
      </c>
      <c r="H36" s="78">
        <v>1139908.13</v>
      </c>
      <c r="I36" s="79">
        <v>13</v>
      </c>
      <c r="J36" s="78">
        <v>359890.33</v>
      </c>
      <c r="K36" s="79">
        <v>13</v>
      </c>
      <c r="L36" s="78">
        <v>0</v>
      </c>
      <c r="M36" s="79">
        <v>0</v>
      </c>
      <c r="N36" s="37"/>
      <c r="O36" s="37"/>
      <c r="P36" s="37"/>
      <c r="Q36" s="37"/>
    </row>
    <row r="37" spans="1:17" ht="15">
      <c r="A37" s="77" t="s">
        <v>87</v>
      </c>
      <c r="B37" s="78">
        <v>1941072.23</v>
      </c>
      <c r="C37" s="79">
        <v>14</v>
      </c>
      <c r="D37" s="78">
        <v>633205.04</v>
      </c>
      <c r="E37" s="79">
        <v>13</v>
      </c>
      <c r="F37" s="78">
        <v>0</v>
      </c>
      <c r="G37" s="79">
        <v>0</v>
      </c>
      <c r="H37" s="78">
        <v>1599401.84</v>
      </c>
      <c r="I37" s="79">
        <v>15</v>
      </c>
      <c r="J37" s="78">
        <v>503889.51</v>
      </c>
      <c r="K37" s="79">
        <v>14</v>
      </c>
      <c r="L37" s="78">
        <v>0</v>
      </c>
      <c r="M37" s="79">
        <v>0</v>
      </c>
      <c r="N37" s="37"/>
      <c r="O37" s="37"/>
      <c r="P37" s="37"/>
      <c r="Q37" s="37"/>
    </row>
    <row r="38" spans="1:17" ht="15">
      <c r="A38" s="77" t="s">
        <v>88</v>
      </c>
      <c r="B38" s="78">
        <v>6416803.56</v>
      </c>
      <c r="C38" s="79">
        <v>37</v>
      </c>
      <c r="D38" s="78">
        <v>1086666.09</v>
      </c>
      <c r="E38" s="79">
        <v>35</v>
      </c>
      <c r="F38" s="78">
        <v>0</v>
      </c>
      <c r="G38" s="79">
        <v>0</v>
      </c>
      <c r="H38" s="78">
        <v>5878972.19</v>
      </c>
      <c r="I38" s="79">
        <v>34</v>
      </c>
      <c r="J38" s="78">
        <v>1122722.12</v>
      </c>
      <c r="K38" s="79">
        <v>32</v>
      </c>
      <c r="L38" s="78">
        <v>0</v>
      </c>
      <c r="M38" s="79">
        <v>0</v>
      </c>
      <c r="N38" s="37"/>
      <c r="O38" s="37"/>
      <c r="P38" s="37"/>
      <c r="Q38" s="37"/>
    </row>
    <row r="39" spans="1:17" ht="15">
      <c r="A39" s="77" t="s">
        <v>89</v>
      </c>
      <c r="B39" s="78">
        <v>24065421.63</v>
      </c>
      <c r="C39" s="79">
        <v>114</v>
      </c>
      <c r="D39" s="78">
        <v>5807942.33</v>
      </c>
      <c r="E39" s="79">
        <v>106</v>
      </c>
      <c r="F39" s="78">
        <v>82774.8333333334</v>
      </c>
      <c r="G39" s="79">
        <v>36</v>
      </c>
      <c r="H39" s="78">
        <v>22411015.86</v>
      </c>
      <c r="I39" s="79">
        <v>106</v>
      </c>
      <c r="J39" s="78">
        <v>5054425.28</v>
      </c>
      <c r="K39" s="79">
        <v>102</v>
      </c>
      <c r="L39" s="78">
        <v>131275</v>
      </c>
      <c r="M39" s="79">
        <v>36</v>
      </c>
      <c r="N39" s="37"/>
      <c r="O39" s="37"/>
      <c r="P39" s="37"/>
      <c r="Q39" s="37"/>
    </row>
    <row r="40" spans="1:17" ht="15">
      <c r="A40" s="77" t="s">
        <v>90</v>
      </c>
      <c r="B40" s="78">
        <v>986472.12</v>
      </c>
      <c r="C40" s="79">
        <v>16</v>
      </c>
      <c r="D40" s="78">
        <v>318942.83</v>
      </c>
      <c r="E40" s="79">
        <v>16</v>
      </c>
      <c r="F40" s="78">
        <v>0</v>
      </c>
      <c r="G40" s="79">
        <v>0</v>
      </c>
      <c r="H40" s="78">
        <v>878372.7</v>
      </c>
      <c r="I40" s="79">
        <v>12</v>
      </c>
      <c r="J40" s="78">
        <v>307444.22</v>
      </c>
      <c r="K40" s="79">
        <v>12</v>
      </c>
      <c r="L40" s="78">
        <v>0</v>
      </c>
      <c r="M40" s="79">
        <v>0</v>
      </c>
      <c r="N40" s="37"/>
      <c r="O40" s="37"/>
      <c r="P40" s="37"/>
      <c r="Q40" s="37"/>
    </row>
    <row r="41" spans="1:17" ht="15">
      <c r="A41" s="77" t="s">
        <v>91</v>
      </c>
      <c r="B41" s="78">
        <v>1423581.33</v>
      </c>
      <c r="C41" s="79">
        <v>14</v>
      </c>
      <c r="D41" s="78">
        <v>354688.29</v>
      </c>
      <c r="E41" s="79">
        <v>12</v>
      </c>
      <c r="F41" s="78">
        <v>0</v>
      </c>
      <c r="G41" s="79">
        <v>0</v>
      </c>
      <c r="H41" s="78">
        <v>1072470.32</v>
      </c>
      <c r="I41" s="79">
        <v>13</v>
      </c>
      <c r="J41" s="78">
        <v>324639.33</v>
      </c>
      <c r="K41" s="79">
        <v>13</v>
      </c>
      <c r="L41" s="78">
        <v>0</v>
      </c>
      <c r="M41" s="79">
        <v>0</v>
      </c>
      <c r="N41" s="37"/>
      <c r="O41" s="37"/>
      <c r="P41" s="37"/>
      <c r="Q41" s="37"/>
    </row>
    <row r="42" spans="1:17" ht="15">
      <c r="A42" s="77" t="s">
        <v>92</v>
      </c>
      <c r="B42" s="78">
        <v>7199717.37</v>
      </c>
      <c r="C42" s="79">
        <v>27</v>
      </c>
      <c r="D42" s="78">
        <v>1050982.98</v>
      </c>
      <c r="E42" s="79">
        <v>25</v>
      </c>
      <c r="F42" s="78">
        <v>0</v>
      </c>
      <c r="G42" s="79">
        <v>0</v>
      </c>
      <c r="H42" s="78">
        <v>7123038.42</v>
      </c>
      <c r="I42" s="79">
        <v>29</v>
      </c>
      <c r="J42" s="78">
        <v>970457.83</v>
      </c>
      <c r="K42" s="79">
        <v>27</v>
      </c>
      <c r="L42" s="78">
        <v>0</v>
      </c>
      <c r="M42" s="79">
        <v>0</v>
      </c>
      <c r="N42" s="37"/>
      <c r="O42" s="37"/>
      <c r="P42" s="37"/>
      <c r="Q42" s="37"/>
    </row>
    <row r="43" spans="1:17" ht="15">
      <c r="A43" s="77" t="s">
        <v>93</v>
      </c>
      <c r="B43" s="78">
        <v>2137395.91</v>
      </c>
      <c r="C43" s="79">
        <v>20</v>
      </c>
      <c r="D43" s="78">
        <v>226490.53</v>
      </c>
      <c r="E43" s="79">
        <v>20</v>
      </c>
      <c r="F43" s="78">
        <v>0</v>
      </c>
      <c r="G43" s="79">
        <v>0</v>
      </c>
      <c r="H43" s="78">
        <v>1926930.69</v>
      </c>
      <c r="I43" s="79">
        <v>18</v>
      </c>
      <c r="J43" s="78">
        <v>206104.12</v>
      </c>
      <c r="K43" s="79">
        <v>16</v>
      </c>
      <c r="L43" s="78">
        <v>0</v>
      </c>
      <c r="M43" s="79">
        <v>0</v>
      </c>
      <c r="N43" s="37"/>
      <c r="O43" s="37"/>
      <c r="P43" s="37"/>
      <c r="Q43" s="37"/>
    </row>
    <row r="44" spans="1:17" ht="15">
      <c r="A44" s="77" t="s">
        <v>94</v>
      </c>
      <c r="B44" s="78">
        <v>1182251.18</v>
      </c>
      <c r="C44" s="79">
        <v>13</v>
      </c>
      <c r="D44" s="78">
        <v>351926.99</v>
      </c>
      <c r="E44" s="79">
        <v>12</v>
      </c>
      <c r="F44" s="78">
        <v>0</v>
      </c>
      <c r="G44" s="79">
        <v>0</v>
      </c>
      <c r="H44" s="78">
        <v>817786.97</v>
      </c>
      <c r="I44" s="79">
        <v>10</v>
      </c>
      <c r="J44" s="78">
        <v>410692.88</v>
      </c>
      <c r="K44" s="79">
        <v>10</v>
      </c>
      <c r="L44" s="78">
        <v>0</v>
      </c>
      <c r="M44" s="79">
        <v>0</v>
      </c>
      <c r="N44" s="37"/>
      <c r="O44" s="37"/>
      <c r="P44" s="37"/>
      <c r="Q44" s="37"/>
    </row>
    <row r="45" spans="1:17" ht="15">
      <c r="A45" s="77" t="s">
        <v>95</v>
      </c>
      <c r="B45" s="78">
        <v>1927110.21</v>
      </c>
      <c r="C45" s="79">
        <v>18</v>
      </c>
      <c r="D45" s="78">
        <v>553704.58</v>
      </c>
      <c r="E45" s="79">
        <v>17</v>
      </c>
      <c r="F45" s="78">
        <v>0</v>
      </c>
      <c r="G45" s="79">
        <v>0</v>
      </c>
      <c r="H45" s="78">
        <v>1706216.63</v>
      </c>
      <c r="I45" s="79">
        <v>14</v>
      </c>
      <c r="J45" s="78">
        <v>485960.69</v>
      </c>
      <c r="K45" s="79">
        <v>12</v>
      </c>
      <c r="L45" s="78">
        <v>0</v>
      </c>
      <c r="M45" s="79">
        <v>0</v>
      </c>
      <c r="N45" s="37"/>
      <c r="O45" s="37"/>
      <c r="P45" s="37"/>
      <c r="Q45" s="37"/>
    </row>
    <row r="46" spans="1:17" ht="15">
      <c r="A46" s="77" t="s">
        <v>96</v>
      </c>
      <c r="B46" s="78">
        <v>10231916.16</v>
      </c>
      <c r="C46" s="79">
        <v>28</v>
      </c>
      <c r="D46" s="78">
        <v>2691686.57</v>
      </c>
      <c r="E46" s="79">
        <v>27</v>
      </c>
      <c r="F46" s="78">
        <v>0</v>
      </c>
      <c r="G46" s="79">
        <v>0</v>
      </c>
      <c r="H46" s="78">
        <v>9554265.89</v>
      </c>
      <c r="I46" s="79">
        <v>28</v>
      </c>
      <c r="J46" s="78">
        <v>2551544.61</v>
      </c>
      <c r="K46" s="79">
        <v>27</v>
      </c>
      <c r="L46" s="78">
        <v>0</v>
      </c>
      <c r="M46" s="79">
        <v>0</v>
      </c>
      <c r="N46" s="37"/>
      <c r="O46" s="37"/>
      <c r="P46" s="37"/>
      <c r="Q46" s="37"/>
    </row>
    <row r="47" spans="1:17" ht="15">
      <c r="A47" s="77" t="s">
        <v>97</v>
      </c>
      <c r="B47" s="78">
        <v>8638882.99</v>
      </c>
      <c r="C47" s="79">
        <v>33</v>
      </c>
      <c r="D47" s="78">
        <v>7548504.77</v>
      </c>
      <c r="E47" s="79">
        <v>30</v>
      </c>
      <c r="F47" s="78">
        <v>0</v>
      </c>
      <c r="G47" s="79">
        <v>0</v>
      </c>
      <c r="H47" s="78">
        <v>14291554.99</v>
      </c>
      <c r="I47" s="79">
        <v>31</v>
      </c>
      <c r="J47" s="78">
        <v>13267665.04</v>
      </c>
      <c r="K47" s="79">
        <v>30</v>
      </c>
      <c r="L47" s="78">
        <v>0</v>
      </c>
      <c r="M47" s="79">
        <v>0</v>
      </c>
      <c r="N47" s="37"/>
      <c r="O47" s="37"/>
      <c r="P47" s="37"/>
      <c r="Q47" s="37"/>
    </row>
    <row r="48" spans="1:17" ht="15">
      <c r="A48" s="77" t="s">
        <v>98</v>
      </c>
      <c r="B48" s="78">
        <v>2369875.86</v>
      </c>
      <c r="C48" s="79">
        <v>23</v>
      </c>
      <c r="D48" s="78">
        <v>862052.08</v>
      </c>
      <c r="E48" s="79">
        <v>22</v>
      </c>
      <c r="F48" s="78">
        <v>0</v>
      </c>
      <c r="G48" s="79">
        <v>0</v>
      </c>
      <c r="H48" s="78">
        <v>2072923.24</v>
      </c>
      <c r="I48" s="79">
        <v>22</v>
      </c>
      <c r="J48" s="78">
        <v>750089.53</v>
      </c>
      <c r="K48" s="79">
        <v>20</v>
      </c>
      <c r="L48" s="78">
        <v>0</v>
      </c>
      <c r="M48" s="79">
        <v>0</v>
      </c>
      <c r="N48" s="37"/>
      <c r="O48" s="37"/>
      <c r="P48" s="37"/>
      <c r="Q48" s="37"/>
    </row>
    <row r="49" spans="1:17" ht="15">
      <c r="A49" s="77" t="s">
        <v>99</v>
      </c>
      <c r="B49" s="78">
        <v>11254610.95</v>
      </c>
      <c r="C49" s="79">
        <v>39</v>
      </c>
      <c r="D49" s="78">
        <v>7222205.08</v>
      </c>
      <c r="E49" s="79">
        <v>39</v>
      </c>
      <c r="F49" s="78">
        <v>0</v>
      </c>
      <c r="G49" s="79">
        <v>0</v>
      </c>
      <c r="H49" s="78">
        <v>12202721.1</v>
      </c>
      <c r="I49" s="79">
        <v>39</v>
      </c>
      <c r="J49" s="78">
        <v>8276668.8</v>
      </c>
      <c r="K49" s="79">
        <v>39</v>
      </c>
      <c r="L49" s="78">
        <v>0</v>
      </c>
      <c r="M49" s="79">
        <v>0</v>
      </c>
      <c r="N49" s="37"/>
      <c r="O49" s="37"/>
      <c r="P49" s="37"/>
      <c r="Q49" s="37"/>
    </row>
    <row r="50" spans="1:17" ht="15">
      <c r="A50" s="77" t="s">
        <v>100</v>
      </c>
      <c r="B50" s="78">
        <v>6502971.49</v>
      </c>
      <c r="C50" s="79">
        <v>56</v>
      </c>
      <c r="D50" s="78">
        <v>2412247.25</v>
      </c>
      <c r="E50" s="79">
        <v>51</v>
      </c>
      <c r="F50" s="78">
        <v>29089.1666666667</v>
      </c>
      <c r="G50" s="79">
        <v>17</v>
      </c>
      <c r="H50" s="78">
        <v>7339150.77</v>
      </c>
      <c r="I50" s="79">
        <v>52</v>
      </c>
      <c r="J50" s="78">
        <v>2276745.28</v>
      </c>
      <c r="K50" s="79">
        <v>47</v>
      </c>
      <c r="L50" s="78">
        <v>44107.0000000001</v>
      </c>
      <c r="M50" s="79">
        <v>14</v>
      </c>
      <c r="N50" s="37"/>
      <c r="O50" s="37"/>
      <c r="P50" s="37"/>
      <c r="Q50" s="37"/>
    </row>
    <row r="51" spans="1:17" ht="15">
      <c r="A51" s="77" t="s">
        <v>101</v>
      </c>
      <c r="B51" s="78">
        <v>30491915.69</v>
      </c>
      <c r="C51" s="79">
        <v>143</v>
      </c>
      <c r="D51" s="78">
        <v>9267738.7</v>
      </c>
      <c r="E51" s="79">
        <v>132</v>
      </c>
      <c r="F51" s="78">
        <v>242986.333333333</v>
      </c>
      <c r="G51" s="79">
        <v>29</v>
      </c>
      <c r="H51" s="78">
        <v>28875871.87</v>
      </c>
      <c r="I51" s="79">
        <v>142</v>
      </c>
      <c r="J51" s="78">
        <v>9157721.82</v>
      </c>
      <c r="K51" s="79">
        <v>135</v>
      </c>
      <c r="L51" s="78">
        <v>200842</v>
      </c>
      <c r="M51" s="79">
        <v>30</v>
      </c>
      <c r="N51" s="37"/>
      <c r="O51" s="37"/>
      <c r="P51" s="37"/>
      <c r="Q51" s="37"/>
    </row>
    <row r="52" spans="1:17" ht="15">
      <c r="A52" s="77" t="s">
        <v>102</v>
      </c>
      <c r="B52" s="78">
        <v>25737303.74</v>
      </c>
      <c r="C52" s="79">
        <v>118</v>
      </c>
      <c r="D52" s="78">
        <v>6535266.6</v>
      </c>
      <c r="E52" s="79">
        <v>116</v>
      </c>
      <c r="F52" s="78">
        <v>126612.333333333</v>
      </c>
      <c r="G52" s="79">
        <v>32</v>
      </c>
      <c r="H52" s="78">
        <v>25666062.82</v>
      </c>
      <c r="I52" s="79">
        <v>111</v>
      </c>
      <c r="J52" s="78">
        <v>6463023.32</v>
      </c>
      <c r="K52" s="79">
        <v>109</v>
      </c>
      <c r="L52" s="78">
        <v>153583.166666667</v>
      </c>
      <c r="M52" s="79">
        <v>33</v>
      </c>
      <c r="N52" s="37"/>
      <c r="O52" s="37"/>
      <c r="P52" s="37"/>
      <c r="Q52" s="37"/>
    </row>
    <row r="53" spans="1:17" ht="15">
      <c r="A53" s="77" t="s">
        <v>103</v>
      </c>
      <c r="B53" s="78">
        <v>13131278.45</v>
      </c>
      <c r="C53" s="79">
        <v>64</v>
      </c>
      <c r="D53" s="78">
        <v>2777789.32</v>
      </c>
      <c r="E53" s="79">
        <v>60</v>
      </c>
      <c r="F53" s="78">
        <v>73919.1666666667</v>
      </c>
      <c r="G53" s="79">
        <v>19</v>
      </c>
      <c r="H53" s="78">
        <v>12691056.5</v>
      </c>
      <c r="I53" s="79">
        <v>60</v>
      </c>
      <c r="J53" s="78">
        <v>2453210.18</v>
      </c>
      <c r="K53" s="79">
        <v>57</v>
      </c>
      <c r="L53" s="78">
        <v>27632.3333333333</v>
      </c>
      <c r="M53" s="79">
        <v>16</v>
      </c>
      <c r="N53" s="37"/>
      <c r="O53" s="37"/>
      <c r="P53" s="37"/>
      <c r="Q53" s="37"/>
    </row>
    <row r="54" spans="1:17" ht="15">
      <c r="A54" s="77" t="s">
        <v>104</v>
      </c>
      <c r="B54" s="78">
        <v>12257362.21</v>
      </c>
      <c r="C54" s="79">
        <v>106</v>
      </c>
      <c r="D54" s="78">
        <v>4336798.53</v>
      </c>
      <c r="E54" s="79">
        <v>101</v>
      </c>
      <c r="F54" s="78">
        <v>112250.5</v>
      </c>
      <c r="G54" s="79">
        <v>26</v>
      </c>
      <c r="H54" s="78">
        <v>12625039.42</v>
      </c>
      <c r="I54" s="79">
        <v>106</v>
      </c>
      <c r="J54" s="78">
        <v>4053936.29</v>
      </c>
      <c r="K54" s="79">
        <v>103</v>
      </c>
      <c r="L54" s="78">
        <v>83570.8333333333</v>
      </c>
      <c r="M54" s="79">
        <v>22</v>
      </c>
      <c r="N54" s="37"/>
      <c r="O54" s="37"/>
      <c r="P54" s="37"/>
      <c r="Q54" s="37"/>
    </row>
    <row r="55" spans="1:17" ht="15">
      <c r="A55" s="77" t="s">
        <v>105</v>
      </c>
      <c r="B55" s="78">
        <v>345402.5</v>
      </c>
      <c r="C55" s="79">
        <v>10</v>
      </c>
      <c r="D55" s="78">
        <v>0</v>
      </c>
      <c r="E55" s="79">
        <v>0</v>
      </c>
      <c r="F55" s="78">
        <v>0</v>
      </c>
      <c r="G55" s="79">
        <v>0</v>
      </c>
      <c r="H55" s="78">
        <v>0</v>
      </c>
      <c r="I55" s="79">
        <v>0</v>
      </c>
      <c r="J55" s="78">
        <v>0</v>
      </c>
      <c r="K55" s="79">
        <v>0</v>
      </c>
      <c r="L55" s="78">
        <v>0</v>
      </c>
      <c r="M55" s="79">
        <v>0</v>
      </c>
      <c r="N55" s="37"/>
      <c r="O55" s="37"/>
      <c r="P55" s="37"/>
      <c r="Q55" s="37"/>
    </row>
    <row r="56" spans="1:17" ht="15">
      <c r="A56" s="77" t="s">
        <v>106</v>
      </c>
      <c r="B56" s="78">
        <v>23975356.76</v>
      </c>
      <c r="C56" s="79">
        <v>90</v>
      </c>
      <c r="D56" s="78">
        <v>6713569.65</v>
      </c>
      <c r="E56" s="79">
        <v>88</v>
      </c>
      <c r="F56" s="78">
        <v>229882.833333333</v>
      </c>
      <c r="G56" s="79">
        <v>39</v>
      </c>
      <c r="H56" s="78">
        <v>20468787.12</v>
      </c>
      <c r="I56" s="79">
        <v>88</v>
      </c>
      <c r="J56" s="78">
        <v>6196924.16</v>
      </c>
      <c r="K56" s="79">
        <v>85</v>
      </c>
      <c r="L56" s="78">
        <v>167568.5</v>
      </c>
      <c r="M56" s="79">
        <v>42</v>
      </c>
      <c r="N56" s="37"/>
      <c r="O56" s="37"/>
      <c r="P56" s="37"/>
      <c r="Q56" s="37"/>
    </row>
    <row r="57" spans="1:17" ht="15">
      <c r="A57" s="77" t="s">
        <v>107</v>
      </c>
      <c r="B57" s="78">
        <v>9656944.68</v>
      </c>
      <c r="C57" s="79">
        <v>22</v>
      </c>
      <c r="D57" s="78">
        <v>301130.62</v>
      </c>
      <c r="E57" s="79">
        <v>20</v>
      </c>
      <c r="F57" s="78">
        <v>0</v>
      </c>
      <c r="G57" s="79">
        <v>0</v>
      </c>
      <c r="H57" s="78">
        <v>9154645.1</v>
      </c>
      <c r="I57" s="79">
        <v>24</v>
      </c>
      <c r="J57" s="78">
        <v>303017.46</v>
      </c>
      <c r="K57" s="79">
        <v>22</v>
      </c>
      <c r="L57" s="78">
        <v>0</v>
      </c>
      <c r="M57" s="79">
        <v>0</v>
      </c>
      <c r="N57" s="37"/>
      <c r="O57" s="37"/>
      <c r="P57" s="37"/>
      <c r="Q57" s="37"/>
    </row>
    <row r="58" spans="1:17" ht="15">
      <c r="A58" s="77" t="s">
        <v>108</v>
      </c>
      <c r="B58" s="78">
        <v>3090152.02</v>
      </c>
      <c r="C58" s="79">
        <v>13</v>
      </c>
      <c r="D58" s="78">
        <v>240711.75</v>
      </c>
      <c r="E58" s="79">
        <v>12</v>
      </c>
      <c r="F58" s="78">
        <v>0</v>
      </c>
      <c r="G58" s="79">
        <v>0</v>
      </c>
      <c r="H58" s="78">
        <v>2601053.95</v>
      </c>
      <c r="I58" s="79">
        <v>11</v>
      </c>
      <c r="J58" s="78">
        <v>174608.16</v>
      </c>
      <c r="K58" s="79">
        <v>10</v>
      </c>
      <c r="L58" s="78">
        <v>0</v>
      </c>
      <c r="M58" s="79">
        <v>0</v>
      </c>
      <c r="N58" s="37"/>
      <c r="O58" s="37"/>
      <c r="P58" s="37"/>
      <c r="Q58" s="37"/>
    </row>
    <row r="59" spans="1:17" ht="15">
      <c r="A59" s="77" t="s">
        <v>109</v>
      </c>
      <c r="B59" s="78">
        <v>15226044.79</v>
      </c>
      <c r="C59" s="79">
        <v>87</v>
      </c>
      <c r="D59" s="78">
        <v>3103232.41</v>
      </c>
      <c r="E59" s="79">
        <v>85</v>
      </c>
      <c r="F59" s="78">
        <v>103141.5</v>
      </c>
      <c r="G59" s="79">
        <v>28</v>
      </c>
      <c r="H59" s="78">
        <v>14113973.34</v>
      </c>
      <c r="I59" s="79">
        <v>92</v>
      </c>
      <c r="J59" s="78">
        <v>2879420.91</v>
      </c>
      <c r="K59" s="79">
        <v>90</v>
      </c>
      <c r="L59" s="78">
        <v>70996.8333333334</v>
      </c>
      <c r="M59" s="79">
        <v>29</v>
      </c>
      <c r="N59" s="37"/>
      <c r="O59" s="37"/>
      <c r="P59" s="37"/>
      <c r="Q59" s="37"/>
    </row>
    <row r="60" spans="1:17" ht="15">
      <c r="A60" s="77" t="s">
        <v>110</v>
      </c>
      <c r="B60" s="78">
        <v>6610419.04</v>
      </c>
      <c r="C60" s="79">
        <v>39</v>
      </c>
      <c r="D60" s="78">
        <v>1458871.87</v>
      </c>
      <c r="E60" s="79">
        <v>38</v>
      </c>
      <c r="F60" s="78">
        <v>0</v>
      </c>
      <c r="G60" s="79">
        <v>0</v>
      </c>
      <c r="H60" s="78">
        <v>5025022.88</v>
      </c>
      <c r="I60" s="79">
        <v>35</v>
      </c>
      <c r="J60" s="78">
        <v>1276000.08</v>
      </c>
      <c r="K60" s="79">
        <v>34</v>
      </c>
      <c r="L60" s="78">
        <v>0</v>
      </c>
      <c r="M60" s="79">
        <v>0</v>
      </c>
      <c r="N60" s="37"/>
      <c r="O60" s="37"/>
      <c r="P60" s="37"/>
      <c r="Q60" s="37"/>
    </row>
    <row r="61" spans="1:17" ht="15">
      <c r="A61" s="77" t="s">
        <v>111</v>
      </c>
      <c r="B61" s="78">
        <v>6591146.71</v>
      </c>
      <c r="C61" s="79">
        <v>17</v>
      </c>
      <c r="D61" s="78">
        <v>741836.89</v>
      </c>
      <c r="E61" s="79">
        <v>16</v>
      </c>
      <c r="F61" s="78">
        <v>0</v>
      </c>
      <c r="G61" s="79">
        <v>0</v>
      </c>
      <c r="H61" s="78">
        <v>5278693.4</v>
      </c>
      <c r="I61" s="79">
        <v>15</v>
      </c>
      <c r="J61" s="78">
        <v>521195.33</v>
      </c>
      <c r="K61" s="79">
        <v>15</v>
      </c>
      <c r="L61" s="78">
        <v>0</v>
      </c>
      <c r="M61" s="79">
        <v>0</v>
      </c>
      <c r="N61" s="37"/>
      <c r="O61" s="37"/>
      <c r="P61" s="37"/>
      <c r="Q61" s="37"/>
    </row>
    <row r="62" spans="1:17" ht="15">
      <c r="A62" s="77" t="s">
        <v>112</v>
      </c>
      <c r="B62" s="78">
        <v>738500.33</v>
      </c>
      <c r="C62" s="79">
        <v>10</v>
      </c>
      <c r="D62" s="78">
        <v>249661.24</v>
      </c>
      <c r="E62" s="79">
        <v>10</v>
      </c>
      <c r="F62" s="78">
        <v>0</v>
      </c>
      <c r="G62" s="79">
        <v>0</v>
      </c>
      <c r="H62" s="78">
        <v>0</v>
      </c>
      <c r="I62" s="79">
        <v>0</v>
      </c>
      <c r="J62" s="78">
        <v>0</v>
      </c>
      <c r="K62" s="79">
        <v>0</v>
      </c>
      <c r="L62" s="78">
        <v>0</v>
      </c>
      <c r="M62" s="79">
        <v>0</v>
      </c>
      <c r="N62" s="37"/>
      <c r="O62" s="37"/>
      <c r="P62" s="37"/>
      <c r="Q62" s="37"/>
    </row>
    <row r="63" spans="1:17" ht="15">
      <c r="A63" s="77" t="s">
        <v>113</v>
      </c>
      <c r="B63" s="78">
        <v>1274962.08</v>
      </c>
      <c r="C63" s="79">
        <v>16</v>
      </c>
      <c r="D63" s="78">
        <v>268984.08</v>
      </c>
      <c r="E63" s="79">
        <v>16</v>
      </c>
      <c r="F63" s="78">
        <v>0</v>
      </c>
      <c r="G63" s="79">
        <v>0</v>
      </c>
      <c r="H63" s="78">
        <v>1360797.94</v>
      </c>
      <c r="I63" s="79">
        <v>17</v>
      </c>
      <c r="J63" s="78">
        <v>337517.46</v>
      </c>
      <c r="K63" s="79">
        <v>17</v>
      </c>
      <c r="L63" s="78">
        <v>0</v>
      </c>
      <c r="M63" s="79">
        <v>0</v>
      </c>
      <c r="N63" s="37"/>
      <c r="O63" s="37"/>
      <c r="P63" s="37"/>
      <c r="Q63" s="37"/>
    </row>
    <row r="64" spans="1:17" ht="15">
      <c r="A64" s="77" t="s">
        <v>114</v>
      </c>
      <c r="B64" s="78">
        <v>288681.24</v>
      </c>
      <c r="C64" s="79">
        <v>10</v>
      </c>
      <c r="D64" s="78">
        <v>0</v>
      </c>
      <c r="E64" s="79">
        <v>0</v>
      </c>
      <c r="F64" s="78">
        <v>0</v>
      </c>
      <c r="G64" s="79">
        <v>0</v>
      </c>
      <c r="H64" s="78">
        <v>0</v>
      </c>
      <c r="I64" s="79">
        <v>0</v>
      </c>
      <c r="J64" s="78">
        <v>0</v>
      </c>
      <c r="K64" s="79">
        <v>0</v>
      </c>
      <c r="L64" s="78">
        <v>0</v>
      </c>
      <c r="M64" s="79">
        <v>0</v>
      </c>
      <c r="N64" s="37"/>
      <c r="O64" s="37"/>
      <c r="P64" s="37"/>
      <c r="Q64" s="37"/>
    </row>
    <row r="65" spans="1:17" ht="15">
      <c r="A65" s="77" t="s">
        <v>115</v>
      </c>
      <c r="B65" s="78">
        <v>2097249.4</v>
      </c>
      <c r="C65" s="79">
        <v>30</v>
      </c>
      <c r="D65" s="78">
        <v>605703.04</v>
      </c>
      <c r="E65" s="79">
        <v>28</v>
      </c>
      <c r="F65" s="78">
        <v>0</v>
      </c>
      <c r="G65" s="79">
        <v>0</v>
      </c>
      <c r="H65" s="78">
        <v>2156777.51</v>
      </c>
      <c r="I65" s="79">
        <v>27</v>
      </c>
      <c r="J65" s="78">
        <v>577094.68</v>
      </c>
      <c r="K65" s="79">
        <v>25</v>
      </c>
      <c r="L65" s="78">
        <v>0</v>
      </c>
      <c r="M65" s="79">
        <v>0</v>
      </c>
      <c r="N65" s="37"/>
      <c r="O65" s="37"/>
      <c r="P65" s="37"/>
      <c r="Q65" s="37"/>
    </row>
    <row r="66" spans="1:17" ht="15">
      <c r="A66" s="77" t="s">
        <v>116</v>
      </c>
      <c r="B66" s="78">
        <v>0</v>
      </c>
      <c r="C66" s="79">
        <v>0</v>
      </c>
      <c r="D66" s="78">
        <v>0</v>
      </c>
      <c r="E66" s="79">
        <v>0</v>
      </c>
      <c r="F66" s="78">
        <v>0</v>
      </c>
      <c r="G66" s="79">
        <v>0</v>
      </c>
      <c r="H66" s="78">
        <v>605209.48</v>
      </c>
      <c r="I66" s="79">
        <v>12</v>
      </c>
      <c r="J66" s="78">
        <v>355230.21</v>
      </c>
      <c r="K66" s="79">
        <v>11</v>
      </c>
      <c r="L66" s="78">
        <v>0</v>
      </c>
      <c r="M66" s="79">
        <v>0</v>
      </c>
      <c r="N66" s="37"/>
      <c r="O66" s="37"/>
      <c r="P66" s="37"/>
      <c r="Q66" s="37"/>
    </row>
    <row r="67" spans="1:17" ht="15">
      <c r="A67" s="77" t="s">
        <v>117</v>
      </c>
      <c r="B67" s="78">
        <v>827135.44</v>
      </c>
      <c r="C67" s="79">
        <v>19</v>
      </c>
      <c r="D67" s="78">
        <v>256325.72</v>
      </c>
      <c r="E67" s="79">
        <v>14</v>
      </c>
      <c r="F67" s="78">
        <v>0</v>
      </c>
      <c r="G67" s="79">
        <v>0</v>
      </c>
      <c r="H67" s="78">
        <v>892533.87</v>
      </c>
      <c r="I67" s="79">
        <v>17</v>
      </c>
      <c r="J67" s="78">
        <v>284721.39</v>
      </c>
      <c r="K67" s="79">
        <v>14</v>
      </c>
      <c r="L67" s="78">
        <v>0</v>
      </c>
      <c r="M67" s="79">
        <v>0</v>
      </c>
      <c r="N67" s="37"/>
      <c r="O67" s="37"/>
      <c r="P67" s="37"/>
      <c r="Q67" s="37"/>
    </row>
    <row r="68" spans="1:17" ht="15">
      <c r="A68" s="77" t="s">
        <v>118</v>
      </c>
      <c r="B68" s="78">
        <v>7152978.92</v>
      </c>
      <c r="C68" s="79">
        <v>55</v>
      </c>
      <c r="D68" s="78">
        <v>1812809.28</v>
      </c>
      <c r="E68" s="79">
        <v>52</v>
      </c>
      <c r="F68" s="78">
        <v>19633.8333333333</v>
      </c>
      <c r="G68" s="79">
        <v>14</v>
      </c>
      <c r="H68" s="78">
        <v>6504048.29</v>
      </c>
      <c r="I68" s="79">
        <v>52</v>
      </c>
      <c r="J68" s="78">
        <v>1449983.39</v>
      </c>
      <c r="K68" s="79">
        <v>46</v>
      </c>
      <c r="L68" s="78">
        <v>49803.5</v>
      </c>
      <c r="M68" s="79">
        <v>12</v>
      </c>
      <c r="N68" s="37"/>
      <c r="O68" s="37"/>
      <c r="P68" s="37"/>
      <c r="Q68" s="37"/>
    </row>
    <row r="69" spans="1:17" ht="15">
      <c r="A69" s="77" t="s">
        <v>119</v>
      </c>
      <c r="B69" s="78">
        <v>4985021.32</v>
      </c>
      <c r="C69" s="79">
        <v>15</v>
      </c>
      <c r="D69" s="78">
        <v>230548.83</v>
      </c>
      <c r="E69" s="79">
        <v>12</v>
      </c>
      <c r="F69" s="78">
        <v>0</v>
      </c>
      <c r="G69" s="79">
        <v>0</v>
      </c>
      <c r="H69" s="78">
        <v>4962603.36</v>
      </c>
      <c r="I69" s="79">
        <v>15</v>
      </c>
      <c r="J69" s="78">
        <v>233353.11</v>
      </c>
      <c r="K69" s="79">
        <v>12</v>
      </c>
      <c r="L69" s="78">
        <v>0</v>
      </c>
      <c r="M69" s="79">
        <v>0</v>
      </c>
      <c r="N69" s="37"/>
      <c r="O69" s="37"/>
      <c r="P69" s="37"/>
      <c r="Q69" s="37"/>
    </row>
    <row r="70" spans="1:17" ht="15">
      <c r="A70" s="77" t="s">
        <v>120</v>
      </c>
      <c r="B70" s="78">
        <v>8645813.46</v>
      </c>
      <c r="C70" s="79">
        <v>25</v>
      </c>
      <c r="D70" s="78">
        <v>1666861.1</v>
      </c>
      <c r="E70" s="79">
        <v>24</v>
      </c>
      <c r="F70" s="78">
        <v>0</v>
      </c>
      <c r="G70" s="79">
        <v>0</v>
      </c>
      <c r="H70" s="78">
        <v>7624649.39</v>
      </c>
      <c r="I70" s="79">
        <v>21</v>
      </c>
      <c r="J70" s="78">
        <v>1614394.63</v>
      </c>
      <c r="K70" s="79">
        <v>21</v>
      </c>
      <c r="L70" s="78">
        <v>0</v>
      </c>
      <c r="M70" s="79">
        <v>0</v>
      </c>
      <c r="N70" s="37"/>
      <c r="O70" s="37"/>
      <c r="P70" s="37"/>
      <c r="Q70" s="37"/>
    </row>
    <row r="71" spans="1:17" ht="15">
      <c r="A71" s="77" t="s">
        <v>121</v>
      </c>
      <c r="B71" s="78">
        <v>1320150.96</v>
      </c>
      <c r="C71" s="79">
        <v>12</v>
      </c>
      <c r="D71" s="78">
        <v>112044.73</v>
      </c>
      <c r="E71" s="79">
        <v>12</v>
      </c>
      <c r="F71" s="78">
        <v>0</v>
      </c>
      <c r="G71" s="79">
        <v>0</v>
      </c>
      <c r="H71" s="78">
        <v>530289.22</v>
      </c>
      <c r="I71" s="79">
        <v>11</v>
      </c>
      <c r="J71" s="78">
        <v>0</v>
      </c>
      <c r="K71" s="79">
        <v>0</v>
      </c>
      <c r="L71" s="78">
        <v>0</v>
      </c>
      <c r="M71" s="79">
        <v>0</v>
      </c>
      <c r="N71" s="37"/>
      <c r="O71" s="37"/>
      <c r="P71" s="37"/>
      <c r="Q71" s="37"/>
    </row>
    <row r="72" spans="1:17" ht="15">
      <c r="A72" s="77" t="s">
        <v>122</v>
      </c>
      <c r="B72" s="78">
        <v>8905996.09</v>
      </c>
      <c r="C72" s="79">
        <v>42</v>
      </c>
      <c r="D72" s="78">
        <v>1261058.84</v>
      </c>
      <c r="E72" s="79">
        <v>41</v>
      </c>
      <c r="F72" s="78">
        <v>36598</v>
      </c>
      <c r="G72" s="79">
        <v>11</v>
      </c>
      <c r="H72" s="78">
        <v>6840810.75</v>
      </c>
      <c r="I72" s="79">
        <v>42</v>
      </c>
      <c r="J72" s="78">
        <v>1118978.04</v>
      </c>
      <c r="K72" s="79">
        <v>40</v>
      </c>
      <c r="L72" s="78">
        <v>41069.6666666667</v>
      </c>
      <c r="M72" s="79">
        <v>12</v>
      </c>
      <c r="N72" s="37"/>
      <c r="O72" s="37"/>
      <c r="P72" s="37"/>
      <c r="Q72" s="37"/>
    </row>
    <row r="73" spans="1:17" ht="15">
      <c r="A73" s="77" t="s">
        <v>123</v>
      </c>
      <c r="B73" s="78">
        <v>3495556.64</v>
      </c>
      <c r="C73" s="79">
        <v>21</v>
      </c>
      <c r="D73" s="78">
        <v>1089371.41</v>
      </c>
      <c r="E73" s="79">
        <v>21</v>
      </c>
      <c r="F73" s="78">
        <v>0</v>
      </c>
      <c r="G73" s="79">
        <v>0</v>
      </c>
      <c r="H73" s="78">
        <v>2855118.28</v>
      </c>
      <c r="I73" s="79">
        <v>22</v>
      </c>
      <c r="J73" s="78">
        <v>971811.96</v>
      </c>
      <c r="K73" s="79">
        <v>20</v>
      </c>
      <c r="L73" s="78">
        <v>0</v>
      </c>
      <c r="M73" s="79">
        <v>0</v>
      </c>
      <c r="N73" s="37"/>
      <c r="O73" s="37"/>
      <c r="P73" s="37"/>
      <c r="Q73" s="37"/>
    </row>
    <row r="74" spans="1:17" ht="15">
      <c r="A74" s="77" t="s">
        <v>124</v>
      </c>
      <c r="B74" s="78">
        <v>40899616.98</v>
      </c>
      <c r="C74" s="79">
        <v>223</v>
      </c>
      <c r="D74" s="78">
        <v>14068810.52</v>
      </c>
      <c r="E74" s="79">
        <v>217</v>
      </c>
      <c r="F74" s="78">
        <v>416819.666666667</v>
      </c>
      <c r="G74" s="79">
        <v>62</v>
      </c>
      <c r="H74" s="78">
        <v>37316784.06</v>
      </c>
      <c r="I74" s="79">
        <v>225</v>
      </c>
      <c r="J74" s="78">
        <v>12859218.45</v>
      </c>
      <c r="K74" s="79">
        <v>216</v>
      </c>
      <c r="L74" s="78">
        <v>520283.333333333</v>
      </c>
      <c r="M74" s="79">
        <v>65</v>
      </c>
      <c r="N74" s="37"/>
      <c r="O74" s="37"/>
      <c r="P74" s="37"/>
      <c r="Q74" s="37"/>
    </row>
    <row r="75" spans="1:17" ht="15">
      <c r="A75" s="77" t="s">
        <v>125</v>
      </c>
      <c r="B75" s="78">
        <v>16690030.72</v>
      </c>
      <c r="C75" s="79">
        <v>70</v>
      </c>
      <c r="D75" s="78">
        <v>8766171.35</v>
      </c>
      <c r="E75" s="79">
        <v>67</v>
      </c>
      <c r="F75" s="78">
        <v>1487515.5</v>
      </c>
      <c r="G75" s="79">
        <v>25</v>
      </c>
      <c r="H75" s="78">
        <v>20584161.12</v>
      </c>
      <c r="I75" s="79">
        <v>71</v>
      </c>
      <c r="J75" s="78">
        <v>8068182.27</v>
      </c>
      <c r="K75" s="79">
        <v>68</v>
      </c>
      <c r="L75" s="78">
        <v>971863.333333334</v>
      </c>
      <c r="M75" s="79">
        <v>26</v>
      </c>
      <c r="N75" s="37"/>
      <c r="O75" s="37"/>
      <c r="P75" s="37"/>
      <c r="Q75" s="37"/>
    </row>
    <row r="76" spans="1:17" ht="15">
      <c r="A76" s="77" t="s">
        <v>126</v>
      </c>
      <c r="B76" s="78">
        <v>6719798.81</v>
      </c>
      <c r="C76" s="79">
        <v>11</v>
      </c>
      <c r="D76" s="78">
        <v>0</v>
      </c>
      <c r="E76" s="79">
        <v>0</v>
      </c>
      <c r="F76" s="78">
        <v>0</v>
      </c>
      <c r="G76" s="79">
        <v>0</v>
      </c>
      <c r="H76" s="78">
        <v>5054582.25</v>
      </c>
      <c r="I76" s="79">
        <v>10</v>
      </c>
      <c r="J76" s="78">
        <v>0</v>
      </c>
      <c r="K76" s="79">
        <v>0</v>
      </c>
      <c r="L76" s="78">
        <v>0</v>
      </c>
      <c r="M76" s="79">
        <v>0</v>
      </c>
      <c r="N76" s="37"/>
      <c r="O76" s="37"/>
      <c r="P76" s="37"/>
      <c r="Q76" s="37"/>
    </row>
    <row r="77" spans="1:17" ht="15">
      <c r="A77" s="77" t="s">
        <v>127</v>
      </c>
      <c r="B77" s="78">
        <v>18306648.96</v>
      </c>
      <c r="C77" s="79">
        <v>82</v>
      </c>
      <c r="D77" s="78">
        <v>3205206.9</v>
      </c>
      <c r="E77" s="79">
        <v>77</v>
      </c>
      <c r="F77" s="78">
        <v>57268</v>
      </c>
      <c r="G77" s="79">
        <v>12</v>
      </c>
      <c r="H77" s="78">
        <v>12895592.11</v>
      </c>
      <c r="I77" s="79">
        <v>78</v>
      </c>
      <c r="J77" s="78">
        <v>3231361.39</v>
      </c>
      <c r="K77" s="79">
        <v>72</v>
      </c>
      <c r="L77" s="78">
        <v>60419.1666666666</v>
      </c>
      <c r="M77" s="79">
        <v>16</v>
      </c>
      <c r="N77" s="37"/>
      <c r="O77" s="37"/>
      <c r="P77" s="37"/>
      <c r="Q77" s="37"/>
    </row>
    <row r="78" spans="1:17" ht="15">
      <c r="A78" s="77" t="s">
        <v>128</v>
      </c>
      <c r="B78" s="78">
        <v>137378965.35</v>
      </c>
      <c r="C78" s="79">
        <v>323</v>
      </c>
      <c r="D78" s="78">
        <v>26933694.05</v>
      </c>
      <c r="E78" s="79">
        <v>302</v>
      </c>
      <c r="F78" s="78">
        <v>1250271.33333333</v>
      </c>
      <c r="G78" s="79">
        <v>135</v>
      </c>
      <c r="H78" s="78">
        <v>124497236.52</v>
      </c>
      <c r="I78" s="79">
        <v>315</v>
      </c>
      <c r="J78" s="78">
        <v>23914280.94</v>
      </c>
      <c r="K78" s="79">
        <v>293</v>
      </c>
      <c r="L78" s="78">
        <v>1333227</v>
      </c>
      <c r="M78" s="79">
        <v>129</v>
      </c>
      <c r="N78" s="37"/>
      <c r="O78" s="37"/>
      <c r="P78" s="37"/>
      <c r="Q78" s="37"/>
    </row>
    <row r="79" spans="1:17" ht="15">
      <c r="A79" s="77" t="s">
        <v>129</v>
      </c>
      <c r="B79" s="78">
        <v>1355831.16</v>
      </c>
      <c r="C79" s="79">
        <v>13</v>
      </c>
      <c r="D79" s="78">
        <v>334683.46</v>
      </c>
      <c r="E79" s="79">
        <v>13</v>
      </c>
      <c r="F79" s="78">
        <v>0</v>
      </c>
      <c r="G79" s="79">
        <v>0</v>
      </c>
      <c r="H79" s="78">
        <v>1148671.11</v>
      </c>
      <c r="I79" s="79">
        <v>13</v>
      </c>
      <c r="J79" s="78">
        <v>274139.65</v>
      </c>
      <c r="K79" s="79">
        <v>12</v>
      </c>
      <c r="L79" s="78">
        <v>0</v>
      </c>
      <c r="M79" s="79">
        <v>0</v>
      </c>
      <c r="N79" s="37"/>
      <c r="O79" s="37"/>
      <c r="P79" s="37"/>
      <c r="Q79" s="37"/>
    </row>
    <row r="80" spans="1:17" ht="15">
      <c r="A80" s="77" t="s">
        <v>130</v>
      </c>
      <c r="B80" s="78">
        <v>10805313.31</v>
      </c>
      <c r="C80" s="79">
        <v>64</v>
      </c>
      <c r="D80" s="78">
        <v>3492972.4</v>
      </c>
      <c r="E80" s="79">
        <v>63</v>
      </c>
      <c r="F80" s="78">
        <v>191767.333333334</v>
      </c>
      <c r="G80" s="79">
        <v>22</v>
      </c>
      <c r="H80" s="78">
        <v>9684680.72</v>
      </c>
      <c r="I80" s="79">
        <v>59</v>
      </c>
      <c r="J80" s="78">
        <v>3528027.38</v>
      </c>
      <c r="K80" s="79">
        <v>58</v>
      </c>
      <c r="L80" s="78">
        <v>171827.5</v>
      </c>
      <c r="M80" s="79">
        <v>22</v>
      </c>
      <c r="N80" s="37"/>
      <c r="O80" s="37"/>
      <c r="P80" s="37"/>
      <c r="Q80" s="37"/>
    </row>
    <row r="81" spans="1:17" ht="15">
      <c r="A81" s="77" t="s">
        <v>131</v>
      </c>
      <c r="B81" s="78">
        <v>52771303.57</v>
      </c>
      <c r="C81" s="79">
        <v>95</v>
      </c>
      <c r="D81" s="78">
        <v>4128205.99</v>
      </c>
      <c r="E81" s="79">
        <v>93</v>
      </c>
      <c r="F81" s="78">
        <v>239391</v>
      </c>
      <c r="G81" s="79">
        <v>25</v>
      </c>
      <c r="H81" s="78">
        <v>52829448.86</v>
      </c>
      <c r="I81" s="79">
        <v>90</v>
      </c>
      <c r="J81" s="78">
        <v>3571506.3</v>
      </c>
      <c r="K81" s="79">
        <v>87</v>
      </c>
      <c r="L81" s="78">
        <v>197244.666666667</v>
      </c>
      <c r="M81" s="79">
        <v>25</v>
      </c>
      <c r="N81" s="37"/>
      <c r="O81" s="37"/>
      <c r="P81" s="37"/>
      <c r="Q81" s="37"/>
    </row>
    <row r="82" spans="1:17" ht="15">
      <c r="A82" s="77" t="s">
        <v>132</v>
      </c>
      <c r="B82" s="78">
        <v>16925124.63</v>
      </c>
      <c r="C82" s="79">
        <v>39</v>
      </c>
      <c r="D82" s="78">
        <v>4305232.18</v>
      </c>
      <c r="E82" s="79">
        <v>37</v>
      </c>
      <c r="F82" s="78">
        <v>62717</v>
      </c>
      <c r="G82" s="79">
        <v>18</v>
      </c>
      <c r="H82" s="78">
        <v>16025813.69</v>
      </c>
      <c r="I82" s="79">
        <v>39</v>
      </c>
      <c r="J82" s="78">
        <v>4237208.49</v>
      </c>
      <c r="K82" s="79">
        <v>36</v>
      </c>
      <c r="L82" s="78">
        <v>173223</v>
      </c>
      <c r="M82" s="79">
        <v>18</v>
      </c>
      <c r="N82" s="37"/>
      <c r="O82" s="37"/>
      <c r="P82" s="37"/>
      <c r="Q82" s="37"/>
    </row>
    <row r="83" spans="1:17" ht="15">
      <c r="A83" s="77" t="s">
        <v>133</v>
      </c>
      <c r="B83" s="78">
        <v>17171246.69</v>
      </c>
      <c r="C83" s="79">
        <v>109</v>
      </c>
      <c r="D83" s="78">
        <v>5539493.92</v>
      </c>
      <c r="E83" s="79">
        <v>107</v>
      </c>
      <c r="F83" s="78">
        <v>108299.666666667</v>
      </c>
      <c r="G83" s="79">
        <v>37</v>
      </c>
      <c r="H83" s="78">
        <v>17242324.6</v>
      </c>
      <c r="I83" s="79">
        <v>104</v>
      </c>
      <c r="J83" s="78">
        <v>5489880.22</v>
      </c>
      <c r="K83" s="79">
        <v>102</v>
      </c>
      <c r="L83" s="78">
        <v>165677.833333333</v>
      </c>
      <c r="M83" s="79">
        <v>41</v>
      </c>
      <c r="N83" s="37"/>
      <c r="O83" s="37"/>
      <c r="P83" s="37"/>
      <c r="Q83" s="37"/>
    </row>
    <row r="84" spans="1:17" ht="15">
      <c r="A84" s="77" t="s">
        <v>134</v>
      </c>
      <c r="B84" s="78">
        <v>16271214.89</v>
      </c>
      <c r="C84" s="79">
        <v>104</v>
      </c>
      <c r="D84" s="78">
        <v>8301213.93</v>
      </c>
      <c r="E84" s="79">
        <v>102</v>
      </c>
      <c r="F84" s="78">
        <v>281691.5</v>
      </c>
      <c r="G84" s="79">
        <v>26</v>
      </c>
      <c r="H84" s="78">
        <v>18000647.41</v>
      </c>
      <c r="I84" s="79">
        <v>92</v>
      </c>
      <c r="J84" s="78">
        <v>10145345.2</v>
      </c>
      <c r="K84" s="79">
        <v>92</v>
      </c>
      <c r="L84" s="78">
        <v>183015.5</v>
      </c>
      <c r="M84" s="79">
        <v>18</v>
      </c>
      <c r="N84" s="37"/>
      <c r="O84" s="37"/>
      <c r="P84" s="37"/>
      <c r="Q84" s="37"/>
    </row>
    <row r="85" spans="1:17" ht="15">
      <c r="A85" s="77" t="s">
        <v>135</v>
      </c>
      <c r="B85" s="78">
        <v>10994135.81</v>
      </c>
      <c r="C85" s="79">
        <v>45</v>
      </c>
      <c r="D85" s="78">
        <v>1298026.7</v>
      </c>
      <c r="E85" s="79">
        <v>42</v>
      </c>
      <c r="F85" s="78">
        <v>35552.8333333333</v>
      </c>
      <c r="G85" s="79">
        <v>11</v>
      </c>
      <c r="H85" s="78">
        <v>7568681.53</v>
      </c>
      <c r="I85" s="79">
        <v>44</v>
      </c>
      <c r="J85" s="78">
        <v>1289547.85</v>
      </c>
      <c r="K85" s="79">
        <v>44</v>
      </c>
      <c r="L85" s="78">
        <v>25085.1666666667</v>
      </c>
      <c r="M85" s="79">
        <v>10</v>
      </c>
      <c r="N85" s="37"/>
      <c r="O85" s="37"/>
      <c r="P85" s="37"/>
      <c r="Q85" s="37"/>
    </row>
    <row r="86" spans="1:17" ht="15">
      <c r="A86" s="77" t="s">
        <v>136</v>
      </c>
      <c r="B86" s="78">
        <v>839262.69</v>
      </c>
      <c r="C86" s="79">
        <v>18</v>
      </c>
      <c r="D86" s="78">
        <v>295422.45</v>
      </c>
      <c r="E86" s="79">
        <v>15</v>
      </c>
      <c r="F86" s="78">
        <v>0</v>
      </c>
      <c r="G86" s="79">
        <v>0</v>
      </c>
      <c r="H86" s="78">
        <v>1237242.51</v>
      </c>
      <c r="I86" s="79">
        <v>18</v>
      </c>
      <c r="J86" s="78">
        <v>433858.97</v>
      </c>
      <c r="K86" s="79">
        <v>18</v>
      </c>
      <c r="L86" s="78">
        <v>0</v>
      </c>
      <c r="M86" s="79">
        <v>0</v>
      </c>
      <c r="N86" s="37"/>
      <c r="O86" s="37"/>
      <c r="P86" s="37"/>
      <c r="Q86" s="37"/>
    </row>
    <row r="87" spans="1:17" ht="15">
      <c r="A87" s="77" t="s">
        <v>137</v>
      </c>
      <c r="B87" s="78">
        <v>0</v>
      </c>
      <c r="C87" s="79">
        <v>0</v>
      </c>
      <c r="D87" s="78">
        <v>0</v>
      </c>
      <c r="E87" s="79">
        <v>0</v>
      </c>
      <c r="F87" s="78">
        <v>0</v>
      </c>
      <c r="G87" s="79">
        <v>0</v>
      </c>
      <c r="H87" s="78">
        <v>1432143.51</v>
      </c>
      <c r="I87" s="79">
        <v>12</v>
      </c>
      <c r="J87" s="78">
        <v>291624.4</v>
      </c>
      <c r="K87" s="79">
        <v>12</v>
      </c>
      <c r="L87" s="78">
        <v>0</v>
      </c>
      <c r="M87" s="79">
        <v>0</v>
      </c>
      <c r="N87" s="37"/>
      <c r="O87" s="37"/>
      <c r="P87" s="37"/>
      <c r="Q87" s="37"/>
    </row>
    <row r="88" spans="1:17" ht="15">
      <c r="A88" s="77" t="s">
        <v>138</v>
      </c>
      <c r="B88" s="78">
        <v>9722428.62</v>
      </c>
      <c r="C88" s="79">
        <v>40</v>
      </c>
      <c r="D88" s="78">
        <v>1243157.15</v>
      </c>
      <c r="E88" s="79">
        <v>35</v>
      </c>
      <c r="F88" s="78">
        <v>78484.8333333333</v>
      </c>
      <c r="G88" s="79">
        <v>12</v>
      </c>
      <c r="H88" s="78">
        <v>9932907.67</v>
      </c>
      <c r="I88" s="79">
        <v>37</v>
      </c>
      <c r="J88" s="78">
        <v>1064339.7</v>
      </c>
      <c r="K88" s="79">
        <v>34</v>
      </c>
      <c r="L88" s="78">
        <v>218094.666666667</v>
      </c>
      <c r="M88" s="79">
        <v>13</v>
      </c>
      <c r="N88" s="37"/>
      <c r="O88" s="37"/>
      <c r="P88" s="37"/>
      <c r="Q88" s="37"/>
    </row>
    <row r="89" spans="1:17" ht="15">
      <c r="A89" s="77" t="s">
        <v>139</v>
      </c>
      <c r="B89" s="78">
        <v>915304.25</v>
      </c>
      <c r="C89" s="79">
        <v>10</v>
      </c>
      <c r="D89" s="78">
        <v>0</v>
      </c>
      <c r="E89" s="79">
        <v>0</v>
      </c>
      <c r="F89" s="78">
        <v>0</v>
      </c>
      <c r="G89" s="79">
        <v>0</v>
      </c>
      <c r="H89" s="78">
        <v>0</v>
      </c>
      <c r="I89" s="79">
        <v>0</v>
      </c>
      <c r="J89" s="78">
        <v>0</v>
      </c>
      <c r="K89" s="79">
        <v>0</v>
      </c>
      <c r="L89" s="78">
        <v>0</v>
      </c>
      <c r="M89" s="79">
        <v>0</v>
      </c>
      <c r="N89" s="37"/>
      <c r="O89" s="37"/>
      <c r="P89" s="37"/>
      <c r="Q89" s="37"/>
    </row>
    <row r="90" spans="1:17" ht="15">
      <c r="A90" s="77" t="s">
        <v>140</v>
      </c>
      <c r="B90" s="78">
        <v>8122542.48</v>
      </c>
      <c r="C90" s="79">
        <v>64</v>
      </c>
      <c r="D90" s="78">
        <v>3006767.69</v>
      </c>
      <c r="E90" s="79">
        <v>59</v>
      </c>
      <c r="F90" s="78">
        <v>0</v>
      </c>
      <c r="G90" s="79">
        <v>0</v>
      </c>
      <c r="H90" s="78">
        <v>7585397.17</v>
      </c>
      <c r="I90" s="79">
        <v>61</v>
      </c>
      <c r="J90" s="78">
        <v>3074174.62</v>
      </c>
      <c r="K90" s="79">
        <v>56</v>
      </c>
      <c r="L90" s="78">
        <v>0</v>
      </c>
      <c r="M90" s="79">
        <v>0</v>
      </c>
      <c r="N90" s="37"/>
      <c r="O90" s="37"/>
      <c r="P90" s="37"/>
      <c r="Q90" s="37"/>
    </row>
    <row r="91" spans="1:17" ht="15">
      <c r="A91" s="77" t="s">
        <v>141</v>
      </c>
      <c r="B91" s="78">
        <v>3299391.56</v>
      </c>
      <c r="C91" s="79">
        <v>23</v>
      </c>
      <c r="D91" s="78">
        <v>2747778.44</v>
      </c>
      <c r="E91" s="79">
        <v>22</v>
      </c>
      <c r="F91" s="78">
        <v>0</v>
      </c>
      <c r="G91" s="79">
        <v>0</v>
      </c>
      <c r="H91" s="78">
        <v>2882043.27</v>
      </c>
      <c r="I91" s="79">
        <v>19</v>
      </c>
      <c r="J91" s="78">
        <v>2348703.17</v>
      </c>
      <c r="K91" s="79">
        <v>18</v>
      </c>
      <c r="L91" s="78">
        <v>0</v>
      </c>
      <c r="M91" s="79">
        <v>0</v>
      </c>
      <c r="N91" s="37"/>
      <c r="O91" s="37"/>
      <c r="P91" s="37"/>
      <c r="Q91" s="37"/>
    </row>
    <row r="92" spans="1:17" ht="15">
      <c r="A92" s="77" t="s">
        <v>142</v>
      </c>
      <c r="B92" s="78">
        <v>7811776.93</v>
      </c>
      <c r="C92" s="79">
        <v>71</v>
      </c>
      <c r="D92" s="78">
        <v>2562764</v>
      </c>
      <c r="E92" s="79">
        <v>70</v>
      </c>
      <c r="F92" s="78">
        <v>34180</v>
      </c>
      <c r="G92" s="79">
        <v>13</v>
      </c>
      <c r="H92" s="78">
        <v>7628791.78</v>
      </c>
      <c r="I92" s="79">
        <v>64</v>
      </c>
      <c r="J92" s="78">
        <v>2528322.51</v>
      </c>
      <c r="K92" s="79">
        <v>63</v>
      </c>
      <c r="L92" s="78">
        <v>261791.833333333</v>
      </c>
      <c r="M92" s="79">
        <v>14</v>
      </c>
      <c r="N92" s="37"/>
      <c r="O92" s="37"/>
      <c r="P92" s="37"/>
      <c r="Q92" s="37"/>
    </row>
    <row r="93" spans="1:17" ht="15">
      <c r="A93" s="77" t="s">
        <v>143</v>
      </c>
      <c r="B93" s="78">
        <v>1268539.65</v>
      </c>
      <c r="C93" s="79">
        <v>14</v>
      </c>
      <c r="D93" s="78">
        <v>254043.65</v>
      </c>
      <c r="E93" s="79">
        <v>13</v>
      </c>
      <c r="F93" s="78">
        <v>0</v>
      </c>
      <c r="G93" s="79">
        <v>0</v>
      </c>
      <c r="H93" s="78">
        <v>1219017.45</v>
      </c>
      <c r="I93" s="79">
        <v>14</v>
      </c>
      <c r="J93" s="78">
        <v>229333.23</v>
      </c>
      <c r="K93" s="79">
        <v>13</v>
      </c>
      <c r="L93" s="78">
        <v>0</v>
      </c>
      <c r="M93" s="79">
        <v>0</v>
      </c>
      <c r="N93" s="37"/>
      <c r="O93" s="37"/>
      <c r="P93" s="37"/>
      <c r="Q93" s="37"/>
    </row>
    <row r="94" spans="1:17" ht="15">
      <c r="A94" s="77" t="s">
        <v>144</v>
      </c>
      <c r="B94" s="78">
        <v>2940780.28</v>
      </c>
      <c r="C94" s="79">
        <v>20</v>
      </c>
      <c r="D94" s="78">
        <v>769098.07</v>
      </c>
      <c r="E94" s="79">
        <v>19</v>
      </c>
      <c r="F94" s="78">
        <v>0</v>
      </c>
      <c r="G94" s="79">
        <v>0</v>
      </c>
      <c r="H94" s="78">
        <v>3009083.57</v>
      </c>
      <c r="I94" s="79">
        <v>18</v>
      </c>
      <c r="J94" s="78">
        <v>609458.45</v>
      </c>
      <c r="K94" s="79">
        <v>15</v>
      </c>
      <c r="L94" s="78">
        <v>0</v>
      </c>
      <c r="M94" s="79">
        <v>0</v>
      </c>
      <c r="N94" s="37"/>
      <c r="O94" s="37"/>
      <c r="P94" s="37"/>
      <c r="Q94" s="37"/>
    </row>
    <row r="95" spans="1:17" ht="15">
      <c r="A95" s="77" t="s">
        <v>145</v>
      </c>
      <c r="B95" s="78">
        <v>2300690.66</v>
      </c>
      <c r="C95" s="79">
        <v>20</v>
      </c>
      <c r="D95" s="78">
        <v>468778.9</v>
      </c>
      <c r="E95" s="79">
        <v>18</v>
      </c>
      <c r="F95" s="78">
        <v>0</v>
      </c>
      <c r="G95" s="79">
        <v>0</v>
      </c>
      <c r="H95" s="78">
        <v>1471853.36</v>
      </c>
      <c r="I95" s="79">
        <v>17</v>
      </c>
      <c r="J95" s="78">
        <v>318477.91</v>
      </c>
      <c r="K95" s="79">
        <v>15</v>
      </c>
      <c r="L95" s="78">
        <v>0</v>
      </c>
      <c r="M95" s="79">
        <v>0</v>
      </c>
      <c r="N95" s="37"/>
      <c r="O95" s="37"/>
      <c r="P95" s="37"/>
      <c r="Q95" s="37"/>
    </row>
    <row r="96" spans="1:17" ht="15">
      <c r="A96" s="77" t="s">
        <v>146</v>
      </c>
      <c r="B96" s="78">
        <v>385825.86</v>
      </c>
      <c r="C96" s="79">
        <v>11</v>
      </c>
      <c r="D96" s="78">
        <v>102003.92</v>
      </c>
      <c r="E96" s="79">
        <v>11</v>
      </c>
      <c r="F96" s="78">
        <v>0</v>
      </c>
      <c r="G96" s="79">
        <v>0</v>
      </c>
      <c r="H96" s="78">
        <v>0</v>
      </c>
      <c r="I96" s="79">
        <v>0</v>
      </c>
      <c r="J96" s="78">
        <v>0</v>
      </c>
      <c r="K96" s="79">
        <v>0</v>
      </c>
      <c r="L96" s="78">
        <v>0</v>
      </c>
      <c r="M96" s="79">
        <v>0</v>
      </c>
      <c r="N96" s="37"/>
      <c r="O96" s="37"/>
      <c r="P96" s="37"/>
      <c r="Q96" s="37"/>
    </row>
    <row r="97" spans="1:17" ht="15">
      <c r="A97" s="77" t="s">
        <v>147</v>
      </c>
      <c r="B97" s="78">
        <v>1094360.35</v>
      </c>
      <c r="C97" s="79">
        <v>11</v>
      </c>
      <c r="D97" s="78">
        <v>310124.9</v>
      </c>
      <c r="E97" s="79">
        <v>11</v>
      </c>
      <c r="F97" s="78">
        <v>0</v>
      </c>
      <c r="G97" s="79">
        <v>0</v>
      </c>
      <c r="H97" s="78">
        <v>996913.48</v>
      </c>
      <c r="I97" s="79">
        <v>12</v>
      </c>
      <c r="J97" s="78">
        <v>301827.87</v>
      </c>
      <c r="K97" s="79">
        <v>11</v>
      </c>
      <c r="L97" s="78">
        <v>0</v>
      </c>
      <c r="M97" s="79">
        <v>0</v>
      </c>
      <c r="N97" s="37"/>
      <c r="O97" s="37"/>
      <c r="P97" s="37"/>
      <c r="Q97" s="37"/>
    </row>
    <row r="98" spans="1:17" ht="15">
      <c r="A98" s="77" t="s">
        <v>148</v>
      </c>
      <c r="B98" s="78">
        <v>60535410.58</v>
      </c>
      <c r="C98" s="79">
        <v>232</v>
      </c>
      <c r="D98" s="78">
        <v>25747908.49</v>
      </c>
      <c r="E98" s="79">
        <v>213</v>
      </c>
      <c r="F98" s="78">
        <v>1465266</v>
      </c>
      <c r="G98" s="79">
        <v>86</v>
      </c>
      <c r="H98" s="78">
        <v>55705854.34</v>
      </c>
      <c r="I98" s="79">
        <v>214</v>
      </c>
      <c r="J98" s="78">
        <v>24854196.41</v>
      </c>
      <c r="K98" s="79">
        <v>199</v>
      </c>
      <c r="L98" s="78">
        <v>1809173</v>
      </c>
      <c r="M98" s="79">
        <v>81</v>
      </c>
      <c r="N98" s="37"/>
      <c r="O98" s="37"/>
      <c r="P98" s="37"/>
      <c r="Q98" s="37"/>
    </row>
    <row r="99" spans="1:17" ht="15">
      <c r="A99" s="77" t="s">
        <v>149</v>
      </c>
      <c r="B99" s="78">
        <v>5414914.12</v>
      </c>
      <c r="C99" s="79">
        <v>36</v>
      </c>
      <c r="D99" s="78">
        <v>1835122</v>
      </c>
      <c r="E99" s="79">
        <v>35</v>
      </c>
      <c r="F99" s="78">
        <v>0</v>
      </c>
      <c r="G99" s="79">
        <v>0</v>
      </c>
      <c r="H99" s="78">
        <v>5120633.33</v>
      </c>
      <c r="I99" s="79">
        <v>29</v>
      </c>
      <c r="J99" s="78">
        <v>1774006.41</v>
      </c>
      <c r="K99" s="79">
        <v>28</v>
      </c>
      <c r="L99" s="78">
        <v>0</v>
      </c>
      <c r="M99" s="79">
        <v>0</v>
      </c>
      <c r="N99" s="37"/>
      <c r="O99" s="37"/>
      <c r="P99" s="37"/>
      <c r="Q99" s="37"/>
    </row>
    <row r="100" spans="1:17" ht="15">
      <c r="A100" s="77" t="s">
        <v>150</v>
      </c>
      <c r="B100" s="78">
        <v>2399040</v>
      </c>
      <c r="C100" s="79">
        <v>31</v>
      </c>
      <c r="D100" s="78">
        <v>695777.04</v>
      </c>
      <c r="E100" s="79">
        <v>27</v>
      </c>
      <c r="F100" s="78">
        <v>19025.8333333333</v>
      </c>
      <c r="G100" s="79">
        <v>10</v>
      </c>
      <c r="H100" s="78">
        <v>2521974.28</v>
      </c>
      <c r="I100" s="79">
        <v>30</v>
      </c>
      <c r="J100" s="78">
        <v>707841.23</v>
      </c>
      <c r="K100" s="79">
        <v>28</v>
      </c>
      <c r="L100" s="78">
        <v>12336</v>
      </c>
      <c r="M100" s="79">
        <v>10</v>
      </c>
      <c r="N100" s="37"/>
      <c r="O100" s="37"/>
      <c r="P100" s="37"/>
      <c r="Q100" s="37"/>
    </row>
    <row r="101" spans="1:17" ht="15">
      <c r="A101" s="77" t="s">
        <v>151</v>
      </c>
      <c r="B101" s="78">
        <v>1001876.04</v>
      </c>
      <c r="C101" s="79">
        <v>10</v>
      </c>
      <c r="D101" s="78">
        <v>0</v>
      </c>
      <c r="E101" s="79">
        <v>0</v>
      </c>
      <c r="F101" s="78">
        <v>0</v>
      </c>
      <c r="G101" s="79">
        <v>0</v>
      </c>
      <c r="H101" s="78">
        <v>1046065.79</v>
      </c>
      <c r="I101" s="79">
        <v>10</v>
      </c>
      <c r="J101" s="78">
        <v>0</v>
      </c>
      <c r="K101" s="79">
        <v>0</v>
      </c>
      <c r="L101" s="78">
        <v>0</v>
      </c>
      <c r="M101" s="79">
        <v>0</v>
      </c>
      <c r="N101" s="37"/>
      <c r="O101" s="37"/>
      <c r="P101" s="37"/>
      <c r="Q101" s="37"/>
    </row>
    <row r="102" spans="1:17" ht="15">
      <c r="A102" s="77" t="s">
        <v>152</v>
      </c>
      <c r="B102" s="78">
        <v>9001575.77</v>
      </c>
      <c r="C102" s="79">
        <v>48</v>
      </c>
      <c r="D102" s="78">
        <v>1259213.84</v>
      </c>
      <c r="E102" s="79">
        <v>39</v>
      </c>
      <c r="F102" s="78">
        <v>936108.5</v>
      </c>
      <c r="G102" s="79">
        <v>10</v>
      </c>
      <c r="H102" s="78">
        <v>12248396.74</v>
      </c>
      <c r="I102" s="79">
        <v>42</v>
      </c>
      <c r="J102" s="78">
        <v>1234512.25</v>
      </c>
      <c r="K102" s="79">
        <v>35</v>
      </c>
      <c r="L102" s="78">
        <v>383575.666666666</v>
      </c>
      <c r="M102" s="79">
        <v>11</v>
      </c>
      <c r="N102" s="37"/>
      <c r="O102" s="37"/>
      <c r="P102" s="37"/>
      <c r="Q102" s="37"/>
    </row>
    <row r="103" spans="1:17" ht="15">
      <c r="A103" s="77" t="s">
        <v>153</v>
      </c>
      <c r="B103" s="78">
        <v>0</v>
      </c>
      <c r="C103" s="79">
        <v>0</v>
      </c>
      <c r="D103" s="78">
        <v>0</v>
      </c>
      <c r="E103" s="79">
        <v>0</v>
      </c>
      <c r="F103" s="78">
        <v>0</v>
      </c>
      <c r="G103" s="79">
        <v>0</v>
      </c>
      <c r="H103" s="78">
        <v>226036.61</v>
      </c>
      <c r="I103" s="79">
        <v>10</v>
      </c>
      <c r="J103" s="78">
        <v>0</v>
      </c>
      <c r="K103" s="79">
        <v>0</v>
      </c>
      <c r="L103" s="78">
        <v>0</v>
      </c>
      <c r="M103" s="79">
        <v>0</v>
      </c>
      <c r="N103" s="37"/>
      <c r="O103" s="37"/>
      <c r="P103" s="37"/>
      <c r="Q103" s="37"/>
    </row>
    <row r="104" spans="1:17" ht="15">
      <c r="A104" s="77" t="s">
        <v>154</v>
      </c>
      <c r="B104" s="78">
        <v>6921904.74</v>
      </c>
      <c r="C104" s="79">
        <v>55</v>
      </c>
      <c r="D104" s="78">
        <v>1477754.67</v>
      </c>
      <c r="E104" s="79">
        <v>53</v>
      </c>
      <c r="F104" s="78">
        <v>185100.666666667</v>
      </c>
      <c r="G104" s="79">
        <v>12</v>
      </c>
      <c r="H104" s="78">
        <v>6710270.3</v>
      </c>
      <c r="I104" s="79">
        <v>51</v>
      </c>
      <c r="J104" s="78">
        <v>1314938.89</v>
      </c>
      <c r="K104" s="79">
        <v>50</v>
      </c>
      <c r="L104" s="78">
        <v>65115.5</v>
      </c>
      <c r="M104" s="79">
        <v>12</v>
      </c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155</v>
      </c>
      <c r="B2" s="40">
        <v>59598802.63</v>
      </c>
      <c r="C2" s="38">
        <v>297</v>
      </c>
      <c r="D2" s="40">
        <v>10757784.19</v>
      </c>
      <c r="E2" s="38">
        <v>279</v>
      </c>
      <c r="F2" s="40">
        <v>319690</v>
      </c>
      <c r="G2" s="38">
        <v>65</v>
      </c>
      <c r="H2" s="40">
        <v>55819836.18</v>
      </c>
      <c r="I2" s="38">
        <v>277</v>
      </c>
      <c r="J2" s="40">
        <v>10138681.53</v>
      </c>
      <c r="K2" s="38">
        <v>263</v>
      </c>
      <c r="L2" s="40">
        <v>491433.666666667</v>
      </c>
      <c r="M2" s="39">
        <v>63</v>
      </c>
      <c r="N2" s="37"/>
    </row>
    <row r="3" spans="1:14" ht="15">
      <c r="A3" s="37" t="s">
        <v>156</v>
      </c>
      <c r="B3" s="40">
        <v>94955914.28</v>
      </c>
      <c r="C3" s="38">
        <v>400</v>
      </c>
      <c r="D3" s="40">
        <v>24398846.68</v>
      </c>
      <c r="E3" s="38">
        <v>374</v>
      </c>
      <c r="F3" s="40">
        <v>541691.5</v>
      </c>
      <c r="G3" s="38">
        <v>95</v>
      </c>
      <c r="H3" s="40">
        <v>80094106.58</v>
      </c>
      <c r="I3" s="38">
        <v>395</v>
      </c>
      <c r="J3" s="40">
        <v>23436024.55</v>
      </c>
      <c r="K3" s="38">
        <v>370</v>
      </c>
      <c r="L3" s="40">
        <v>450998</v>
      </c>
      <c r="M3" s="39">
        <v>101</v>
      </c>
      <c r="N3" s="37"/>
    </row>
    <row r="4" spans="1:14" ht="15">
      <c r="A4" s="37" t="s">
        <v>157</v>
      </c>
      <c r="B4" s="40">
        <v>34972725.41</v>
      </c>
      <c r="C4" s="38">
        <v>268</v>
      </c>
      <c r="D4" s="40">
        <v>10765965.71</v>
      </c>
      <c r="E4" s="38">
        <v>252</v>
      </c>
      <c r="F4" s="40">
        <v>181958.333333333</v>
      </c>
      <c r="G4" s="38">
        <v>68</v>
      </c>
      <c r="H4" s="40">
        <v>34768261.06</v>
      </c>
      <c r="I4" s="38">
        <v>249</v>
      </c>
      <c r="J4" s="40">
        <v>10501508</v>
      </c>
      <c r="K4" s="38">
        <v>238</v>
      </c>
      <c r="L4" s="40">
        <v>262370.833333333</v>
      </c>
      <c r="M4" s="39">
        <v>71</v>
      </c>
      <c r="N4" s="37"/>
    </row>
    <row r="5" spans="1:14" ht="15">
      <c r="A5" s="37" t="s">
        <v>158</v>
      </c>
      <c r="B5" s="40">
        <v>485010114.11</v>
      </c>
      <c r="C5" s="41">
        <v>1464</v>
      </c>
      <c r="D5" s="40">
        <v>117725389.54</v>
      </c>
      <c r="E5" s="41">
        <v>1357</v>
      </c>
      <c r="F5" s="40">
        <v>5828126.16666667</v>
      </c>
      <c r="G5" s="38">
        <v>451</v>
      </c>
      <c r="H5" s="40">
        <v>461052482.49</v>
      </c>
      <c r="I5" s="41">
        <v>1398</v>
      </c>
      <c r="J5" s="40">
        <v>111790255.8</v>
      </c>
      <c r="K5" s="41">
        <v>1293</v>
      </c>
      <c r="L5" s="40">
        <v>5996781.33333333</v>
      </c>
      <c r="M5" s="39">
        <v>455</v>
      </c>
      <c r="N5" s="37"/>
    </row>
    <row r="6" spans="1:14" ht="15">
      <c r="A6" s="37" t="s">
        <v>159</v>
      </c>
      <c r="B6" s="40">
        <v>942825.07</v>
      </c>
      <c r="C6" s="38">
        <v>29</v>
      </c>
      <c r="D6" s="40">
        <v>430973.14</v>
      </c>
      <c r="E6" s="38">
        <v>28</v>
      </c>
      <c r="F6" s="37">
        <v>0</v>
      </c>
      <c r="G6" s="38">
        <v>0</v>
      </c>
      <c r="H6" s="40">
        <v>905564.96</v>
      </c>
      <c r="I6" s="38">
        <v>24</v>
      </c>
      <c r="J6" s="40">
        <v>377286.8</v>
      </c>
      <c r="K6" s="38">
        <v>23</v>
      </c>
      <c r="L6" s="37">
        <v>0</v>
      </c>
      <c r="M6" s="39">
        <v>0</v>
      </c>
      <c r="N6" s="37"/>
    </row>
    <row r="7" spans="1:14" ht="15">
      <c r="A7" s="37" t="s">
        <v>160</v>
      </c>
      <c r="B7" s="40">
        <v>103150363.64</v>
      </c>
      <c r="C7" s="38">
        <v>309</v>
      </c>
      <c r="D7" s="40">
        <v>13406786.19</v>
      </c>
      <c r="E7" s="38">
        <v>291</v>
      </c>
      <c r="F7" s="40">
        <v>648357.333333333</v>
      </c>
      <c r="G7" s="38">
        <v>84</v>
      </c>
      <c r="H7" s="40">
        <v>92802277.8</v>
      </c>
      <c r="I7" s="38">
        <v>310</v>
      </c>
      <c r="J7" s="40">
        <v>12546959.95</v>
      </c>
      <c r="K7" s="38">
        <v>292</v>
      </c>
      <c r="L7" s="40">
        <v>557017.833333333</v>
      </c>
      <c r="M7" s="39">
        <v>85</v>
      </c>
      <c r="N7" s="37"/>
    </row>
    <row r="8" spans="1:14" ht="15">
      <c r="A8" s="37" t="s">
        <v>161</v>
      </c>
      <c r="B8" s="40">
        <v>4603387.85</v>
      </c>
      <c r="C8" s="38">
        <v>37</v>
      </c>
      <c r="D8" s="40">
        <v>2524864.21</v>
      </c>
      <c r="E8" s="38">
        <v>34</v>
      </c>
      <c r="F8" s="37">
        <v>0</v>
      </c>
      <c r="G8" s="38">
        <v>0</v>
      </c>
      <c r="H8" s="40">
        <v>2520683.15</v>
      </c>
      <c r="I8" s="38">
        <v>35</v>
      </c>
      <c r="J8" s="40">
        <v>648771.97</v>
      </c>
      <c r="K8" s="38">
        <v>32</v>
      </c>
      <c r="L8" s="37">
        <v>0</v>
      </c>
      <c r="M8" s="39">
        <v>0</v>
      </c>
      <c r="N8" s="37"/>
    </row>
    <row r="9" spans="1:14" ht="15">
      <c r="A9" s="37" t="s">
        <v>162</v>
      </c>
      <c r="B9" s="40">
        <v>57547810.51</v>
      </c>
      <c r="C9" s="38">
        <v>293</v>
      </c>
      <c r="D9" s="40">
        <v>20712963.23</v>
      </c>
      <c r="E9" s="38">
        <v>285</v>
      </c>
      <c r="F9" s="40">
        <v>668959.333333333</v>
      </c>
      <c r="G9" s="38">
        <v>82</v>
      </c>
      <c r="H9" s="40">
        <v>54612970.12</v>
      </c>
      <c r="I9" s="38">
        <v>272</v>
      </c>
      <c r="J9" s="40">
        <v>21616208.68</v>
      </c>
      <c r="K9" s="38">
        <v>262</v>
      </c>
      <c r="L9" s="40">
        <v>409920.833333333</v>
      </c>
      <c r="M9" s="39">
        <v>75</v>
      </c>
      <c r="N9" s="37"/>
    </row>
    <row r="10" spans="1:14" ht="15">
      <c r="A10" s="37" t="s">
        <v>163</v>
      </c>
      <c r="B10" s="40">
        <v>19016459.45</v>
      </c>
      <c r="C10" s="38">
        <v>178</v>
      </c>
      <c r="D10" s="40">
        <v>4483622.96</v>
      </c>
      <c r="E10" s="38">
        <v>163</v>
      </c>
      <c r="F10" s="40">
        <v>135101.166666667</v>
      </c>
      <c r="G10" s="38">
        <v>54</v>
      </c>
      <c r="H10" s="40">
        <v>19082078.12</v>
      </c>
      <c r="I10" s="38">
        <v>177</v>
      </c>
      <c r="J10" s="40">
        <v>4009942.59</v>
      </c>
      <c r="K10" s="38">
        <v>162</v>
      </c>
      <c r="L10" s="40">
        <v>204719.833333333</v>
      </c>
      <c r="M10" s="39">
        <v>49</v>
      </c>
      <c r="N10" s="37"/>
    </row>
    <row r="11" spans="1:14" ht="15">
      <c r="A11" s="37" t="s">
        <v>164</v>
      </c>
      <c r="B11" s="40">
        <v>63508603</v>
      </c>
      <c r="C11" s="38">
        <v>251</v>
      </c>
      <c r="D11" s="40">
        <v>13136648.18</v>
      </c>
      <c r="E11" s="38">
        <v>237</v>
      </c>
      <c r="F11" s="40">
        <v>473145.5</v>
      </c>
      <c r="G11" s="38">
        <v>84</v>
      </c>
      <c r="H11" s="40">
        <v>54113532.79</v>
      </c>
      <c r="I11" s="38">
        <v>251</v>
      </c>
      <c r="J11" s="40">
        <v>12181814.82</v>
      </c>
      <c r="K11" s="38">
        <v>239</v>
      </c>
      <c r="L11" s="40">
        <v>373728.5</v>
      </c>
      <c r="M11" s="39">
        <v>82</v>
      </c>
      <c r="N11" s="37"/>
    </row>
    <row r="12" spans="1:14" ht="15">
      <c r="A12" s="37" t="s">
        <v>165</v>
      </c>
      <c r="B12" s="40">
        <v>630553701.04</v>
      </c>
      <c r="C12" s="38">
        <v>2570</v>
      </c>
      <c r="D12" s="40">
        <v>129252676.45</v>
      </c>
      <c r="E12" s="38">
        <v>2077</v>
      </c>
      <c r="F12" s="40">
        <v>4169771.33333333</v>
      </c>
      <c r="G12" s="38">
        <v>243</v>
      </c>
      <c r="H12" s="40">
        <v>496854846.04</v>
      </c>
      <c r="I12" s="38">
        <v>2240</v>
      </c>
      <c r="J12" s="40">
        <v>101309730.58</v>
      </c>
      <c r="K12" s="38">
        <v>1833</v>
      </c>
      <c r="L12" s="40">
        <v>3913156.5</v>
      </c>
      <c r="M12" s="39">
        <v>244</v>
      </c>
      <c r="N12" s="37"/>
    </row>
    <row r="13" spans="1:14" ht="15">
      <c r="A13" s="37" t="s">
        <v>166</v>
      </c>
      <c r="B13" s="40">
        <v>101420454.75</v>
      </c>
      <c r="C13" s="38">
        <v>599</v>
      </c>
      <c r="D13" s="40">
        <v>37777959.19</v>
      </c>
      <c r="E13" s="38">
        <v>570</v>
      </c>
      <c r="F13" s="40">
        <v>2396476.33333333</v>
      </c>
      <c r="G13" s="38">
        <v>142</v>
      </c>
      <c r="H13" s="40">
        <v>105767292.97</v>
      </c>
      <c r="I13" s="38">
        <v>587</v>
      </c>
      <c r="J13" s="40">
        <v>40891808.95</v>
      </c>
      <c r="K13" s="38">
        <v>554</v>
      </c>
      <c r="L13" s="40">
        <v>1828642</v>
      </c>
      <c r="M13" s="39">
        <v>136</v>
      </c>
      <c r="N13" s="37"/>
    </row>
    <row r="14" spans="1:14" ht="15">
      <c r="A14" s="37" t="s">
        <v>167</v>
      </c>
      <c r="B14" s="40">
        <v>194319564.49</v>
      </c>
      <c r="C14" s="38">
        <v>624</v>
      </c>
      <c r="D14" s="40">
        <v>31828566.19</v>
      </c>
      <c r="E14" s="38">
        <v>590</v>
      </c>
      <c r="F14" s="40">
        <v>841409.166666667</v>
      </c>
      <c r="G14" s="38">
        <v>147</v>
      </c>
      <c r="H14" s="40">
        <v>183841261.94</v>
      </c>
      <c r="I14" s="38">
        <v>595</v>
      </c>
      <c r="J14" s="40">
        <v>29333097.18</v>
      </c>
      <c r="K14" s="38">
        <v>567</v>
      </c>
      <c r="L14" s="40">
        <v>782520.833333333</v>
      </c>
      <c r="M14" s="39">
        <v>135</v>
      </c>
      <c r="N14" s="37"/>
    </row>
    <row r="15" spans="1:14" ht="15">
      <c r="A15" s="37" t="s">
        <v>168</v>
      </c>
      <c r="B15" s="40">
        <v>79274524.68</v>
      </c>
      <c r="C15" s="38">
        <v>448</v>
      </c>
      <c r="D15" s="40">
        <v>21116109.25</v>
      </c>
      <c r="E15" s="38">
        <v>419</v>
      </c>
      <c r="F15" s="40">
        <v>1360955.16666667</v>
      </c>
      <c r="G15" s="38">
        <v>112</v>
      </c>
      <c r="H15" s="40">
        <v>74865692.01</v>
      </c>
      <c r="I15" s="38">
        <v>421</v>
      </c>
      <c r="J15" s="40">
        <v>21564215.57</v>
      </c>
      <c r="K15" s="38">
        <v>393</v>
      </c>
      <c r="L15" s="40">
        <v>744580.333333334</v>
      </c>
      <c r="M15" s="39">
        <v>103</v>
      </c>
      <c r="N15" s="37"/>
    </row>
    <row r="16" spans="1:14" ht="15">
      <c r="A16" s="37" t="s">
        <v>169</v>
      </c>
      <c r="B16" s="37">
        <v>76600505.93</v>
      </c>
      <c r="C16" s="38">
        <v>481</v>
      </c>
      <c r="D16" s="37">
        <v>23020890.11</v>
      </c>
      <c r="E16" s="38">
        <v>451</v>
      </c>
      <c r="F16" s="37">
        <v>1018748.83333333</v>
      </c>
      <c r="G16" s="38">
        <v>138</v>
      </c>
      <c r="H16" s="37">
        <v>70341657.37</v>
      </c>
      <c r="I16" s="38">
        <v>461</v>
      </c>
      <c r="J16" s="37">
        <v>23073808.14</v>
      </c>
      <c r="K16" s="38">
        <v>439</v>
      </c>
      <c r="L16" s="37">
        <v>1069900</v>
      </c>
      <c r="M16" s="39">
        <v>134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2018-08-08T16:50:01Z</dcterms:modified>
  <cp:category/>
  <cp:version/>
  <cp:contentType/>
  <cp:contentStatus/>
</cp:coreProperties>
</file>