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2760" windowWidth="9510" windowHeight="7230" activeTab="0"/>
  </bookViews>
  <sheets>
    <sheet name="Valuation" sheetId="1" r:id="rId1"/>
    <sheet name="lists" sheetId="2" r:id="rId2"/>
    <sheet name="readme" sheetId="3" r:id="rId3"/>
    <sheet name="Law" sheetId="4" r:id="rId4"/>
    <sheet name="Utility Services" sheetId="5" r:id="rId5"/>
  </sheets>
  <definedNames>
    <definedName name="_xlnm._FilterDatabase" localSheetId="1" hidden="1">'lists'!$A$8:$P$269</definedName>
    <definedName name="_xlfn.SINGLE" hidden="1">#NAME?</definedName>
    <definedName name="and_Urban_Development" localSheetId="4">'Utility Services'!$A$69</definedName>
    <definedName name="Furnished_Utilities_and_Other_Services" localSheetId="4">'Utility Services'!$A$64</definedName>
    <definedName name="_xlnm.Print_Area" localSheetId="0">'Valuation'!$B$1:$O$54</definedName>
  </definedNames>
  <calcPr fullCalcOnLoad="1"/>
</workbook>
</file>

<file path=xl/sharedStrings.xml><?xml version="1.0" encoding="utf-8"?>
<sst xmlns="http://schemas.openxmlformats.org/spreadsheetml/2006/main" count="1026" uniqueCount="685">
  <si>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</si>
  <si>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</si>
  <si>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</si>
  <si>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</si>
  <si>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</si>
  <si>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</si>
  <si>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</si>
  <si>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</si>
  <si>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</si>
  <si>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</si>
  <si>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</si>
  <si>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</si>
  <si>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</si>
  <si>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</si>
  <si>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</si>
  <si>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</si>
  <si>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</si>
  <si>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</si>
  <si>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</si>
  <si>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</si>
  <si>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</si>
  <si>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</si>
  <si>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</si>
  <si>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</si>
  <si>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</si>
  <si>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</si>
  <si>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</si>
  <si>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</si>
  <si>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</si>
  <si>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</si>
  <si>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</si>
  <si>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</si>
  <si>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</si>
  <si>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</si>
  <si>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</si>
  <si>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</si>
  <si>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</si>
  <si>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</si>
  <si>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</si>
  <si>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</si>
  <si>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</si>
  <si>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</si>
  <si>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</si>
  <si>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</si>
  <si>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</si>
  <si>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</si>
  <si>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</si>
  <si>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</si>
  <si>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</si>
  <si>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</si>
  <si>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</si>
  <si>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</si>
  <si>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</si>
  <si>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</si>
  <si>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</si>
  <si>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</si>
  <si>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</si>
  <si>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</si>
  <si>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</si>
  <si>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</si>
  <si>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</si>
  <si>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</si>
  <si>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Dorset</t>
  </si>
  <si>
    <t>Glastenbury</t>
  </si>
  <si>
    <t>Landgrove</t>
  </si>
  <si>
    <t>Manchester</t>
  </si>
  <si>
    <t>Peru</t>
  </si>
  <si>
    <t>Pownal</t>
  </si>
  <si>
    <t>Readsboro</t>
  </si>
  <si>
    <t>Rupert</t>
  </si>
  <si>
    <t>Sandgate</t>
  </si>
  <si>
    <t>Searsburg</t>
  </si>
  <si>
    <t>Shaftsbury</t>
  </si>
  <si>
    <t>Shaftsbury ID</t>
  </si>
  <si>
    <t>Stamford</t>
  </si>
  <si>
    <t>Sunderland</t>
  </si>
  <si>
    <t>Winhall</t>
  </si>
  <si>
    <t>Woodford</t>
  </si>
  <si>
    <t>Barnet</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</si>
  <si>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</si>
  <si>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</si>
  <si>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</si>
  <si>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</si>
  <si>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</si>
  <si>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</si>
  <si>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</si>
  <si>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</si>
  <si>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</si>
  <si>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</si>
  <si>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</si>
  <si>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</si>
  <si>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</si>
  <si>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</si>
  <si>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</si>
  <si>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</si>
  <si>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</si>
  <si>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Buels Gore</t>
  </si>
  <si>
    <t>Burlington</t>
  </si>
  <si>
    <t>Charlotte</t>
  </si>
  <si>
    <t>Colchester</t>
  </si>
  <si>
    <t>Essex Town</t>
  </si>
  <si>
    <t>Hinesburg</t>
  </si>
  <si>
    <t>Huntington</t>
  </si>
  <si>
    <t>Jericho</t>
  </si>
  <si>
    <t>Milton</t>
  </si>
  <si>
    <t>Richmond</t>
  </si>
  <si>
    <t>St. George</t>
  </si>
  <si>
    <t>Shelburne</t>
  </si>
  <si>
    <t>South Burlington</t>
  </si>
  <si>
    <t>Underhill</t>
  </si>
  <si>
    <t>Westford</t>
  </si>
  <si>
    <t>Williston</t>
  </si>
  <si>
    <t>Winooski</t>
  </si>
  <si>
    <t>Averill</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</si>
  <si>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</si>
  <si>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</si>
  <si>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</si>
  <si>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</si>
  <si>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</si>
  <si>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</si>
  <si>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</si>
  <si>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</si>
  <si>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</si>
  <si>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</si>
  <si>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</si>
  <si>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</si>
  <si>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</si>
  <si>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</si>
  <si>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</si>
  <si>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</si>
  <si>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</si>
  <si>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Bakersfield</t>
  </si>
  <si>
    <t>Berkshire</t>
  </si>
  <si>
    <t>Fairfax</t>
  </si>
  <si>
    <t>Fairfield</t>
  </si>
  <si>
    <t>Fletcher</t>
  </si>
  <si>
    <t>Franklin</t>
  </si>
  <si>
    <t>Georgia</t>
  </si>
  <si>
    <t>Highgate</t>
  </si>
  <si>
    <t>Montgomery</t>
  </si>
  <si>
    <t>Richford</t>
  </si>
  <si>
    <t>St. Albans City</t>
  </si>
  <si>
    <t>St. Albans Town</t>
  </si>
  <si>
    <t>Sheldon</t>
  </si>
  <si>
    <t>Swanton</t>
  </si>
  <si>
    <t>Grand Isle</t>
  </si>
  <si>
    <t>North Hero</t>
  </si>
  <si>
    <t>South Hero</t>
  </si>
  <si>
    <t>Belvidere</t>
  </si>
  <si>
    <t>Cambridge</t>
  </si>
  <si>
    <t>Eden</t>
  </si>
  <si>
    <t>Elmore</t>
  </si>
  <si>
    <t>Hyde Park</t>
  </si>
  <si>
    <t>Johnson</t>
  </si>
  <si>
    <t>Morristown</t>
  </si>
  <si>
    <t>Stowe</t>
  </si>
  <si>
    <t>Waterville</t>
  </si>
  <si>
    <t>Wolcott</t>
  </si>
  <si>
    <t>Bradford</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</si>
  <si>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</si>
  <si>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</si>
  <si>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</si>
  <si>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</si>
  <si>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</si>
  <si>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</si>
  <si>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</si>
  <si>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</si>
  <si>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</si>
  <si>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</si>
  <si>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</si>
  <si>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</si>
  <si>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</si>
  <si>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</si>
  <si>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</si>
  <si>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</si>
  <si>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</si>
  <si>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</si>
  <si>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Barton</t>
  </si>
  <si>
    <t>Brownington</t>
  </si>
  <si>
    <t>Charleston</t>
  </si>
  <si>
    <t>Coventry</t>
  </si>
  <si>
    <t>Craftsbury</t>
  </si>
  <si>
    <t>Derby</t>
  </si>
  <si>
    <t>Glover</t>
  </si>
  <si>
    <t>Greensboro</t>
  </si>
  <si>
    <t>Holland</t>
  </si>
  <si>
    <t>Irasburg</t>
  </si>
  <si>
    <t>Jay</t>
  </si>
  <si>
    <t>Lowell</t>
  </si>
  <si>
    <t>Morgan</t>
  </si>
  <si>
    <t>Newport City</t>
  </si>
  <si>
    <t>Newport Town</t>
  </si>
  <si>
    <t>Troy</t>
  </si>
  <si>
    <t>Westfield</t>
  </si>
  <si>
    <t>Westmore</t>
  </si>
  <si>
    <t>Benson</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</si>
  <si>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</si>
  <si>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</si>
  <si>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</si>
  <si>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</si>
  <si>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</si>
  <si>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</si>
  <si>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</si>
  <si>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</si>
  <si>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</si>
  <si>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</si>
  <si>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</si>
  <si>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</si>
  <si>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</si>
  <si>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</si>
  <si>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</si>
  <si>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</si>
  <si>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</si>
  <si>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</si>
  <si>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</si>
  <si>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</si>
  <si>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</si>
  <si>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</si>
  <si>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</si>
  <si>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</si>
  <si>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</si>
  <si>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</si>
  <si>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</si>
  <si>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</si>
  <si>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</si>
  <si>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</si>
  <si>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</si>
  <si>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</si>
  <si>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</si>
  <si>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</si>
  <si>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</si>
  <si>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</si>
  <si>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</si>
  <si>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</si>
  <si>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</si>
  <si>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</si>
  <si>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</si>
  <si>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</si>
  <si>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</si>
  <si>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</si>
  <si>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</si>
  <si>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</si>
  <si>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</si>
  <si>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</si>
  <si>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</si>
  <si>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</si>
  <si>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</si>
  <si>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</si>
  <si>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</si>
  <si>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</si>
  <si>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</si>
  <si>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</si>
  <si>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</si>
  <si>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</si>
  <si>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</si>
  <si>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</si>
  <si>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</si>
  <si>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</si>
  <si>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</si>
  <si>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</si>
  <si>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</si>
  <si>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</si>
  <si>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</si>
  <si>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</si>
  <si>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</si>
  <si>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</si>
  <si>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</si>
  <si>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</si>
  <si>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</si>
  <si>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</si>
  <si>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</si>
  <si>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</si>
  <si>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</si>
  <si>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</si>
  <si>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</si>
  <si>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</si>
  <si>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</si>
  <si>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</si>
  <si>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</si>
  <si>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</si>
  <si>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</si>
  <si>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</si>
  <si>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</si>
  <si>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</si>
  <si>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</si>
  <si>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</si>
  <si>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</si>
  <si>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</si>
  <si>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</si>
  <si>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</si>
  <si>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</si>
  <si>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</si>
  <si>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</si>
  <si>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</si>
  <si>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</si>
  <si>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</si>
  <si>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</si>
  <si>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</si>
  <si>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</si>
  <si>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</si>
  <si>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</si>
  <si>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</si>
  <si>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</si>
  <si>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</si>
  <si>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</si>
  <si>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</si>
  <si>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</si>
  <si>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</si>
  <si>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</si>
  <si>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</si>
  <si>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</si>
  <si>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</si>
  <si>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</si>
  <si>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</si>
  <si>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</si>
  <si>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</si>
  <si>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</si>
  <si>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</si>
  <si>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</si>
  <si>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</si>
  <si>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</si>
  <si>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</si>
  <si>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</si>
  <si>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</si>
  <si>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</si>
  <si>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</si>
  <si>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</si>
  <si>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</si>
  <si>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</si>
  <si>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</si>
  <si>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</si>
  <si>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</si>
  <si>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</si>
  <si>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</si>
  <si>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</si>
  <si>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</si>
  <si>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</si>
  <si>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</si>
  <si>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</si>
  <si>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</si>
  <si>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North Bennington</t>
  </si>
  <si>
    <t>TNAME</t>
  </si>
  <si>
    <t>Warren Gore</t>
  </si>
  <si>
    <t>Enosburgh</t>
  </si>
  <si>
    <t>Alburgh</t>
  </si>
  <si>
    <t>Isle La Motte</t>
  </si>
  <si>
    <t>Orleans ID</t>
  </si>
  <si>
    <t>Buels gore, Chittenden County</t>
  </si>
  <si>
    <t>Albany Town, Orleans County</t>
  </si>
  <si>
    <t>Alburgh Town, Grand Isle County</t>
  </si>
  <si>
    <t>Town code result</t>
  </si>
  <si>
    <t>Addison Town, Addison County</t>
  </si>
  <si>
    <t>Andover Town, Windsor County</t>
  </si>
  <si>
    <t>Arlington Town, Bennington County</t>
  </si>
  <si>
    <t>Athens Town, Windham County</t>
  </si>
  <si>
    <t>Averill Town, Essex County</t>
  </si>
  <si>
    <t>Bakersfield Town, Franklin County</t>
  </si>
  <si>
    <t>Baltimore Town, Windsor County</t>
  </si>
  <si>
    <t>Barnard Town, Windsor County</t>
  </si>
  <si>
    <t>Barnet Town, Caledonia County</t>
  </si>
  <si>
    <t>Barre Town, Washington County</t>
  </si>
  <si>
    <t>Barton Town, Orleans County</t>
  </si>
  <si>
    <t>Belvidere Town, Lamoille County</t>
  </si>
  <si>
    <t>Bennington Town, Bennington County</t>
  </si>
  <si>
    <t>Benson Town, Rutland County</t>
  </si>
  <si>
    <t>Berkshire Town, Franklin County</t>
  </si>
  <si>
    <t>Berlin Town, Washington County</t>
  </si>
  <si>
    <t>Bethel Town, Windsor County</t>
  </si>
  <si>
    <t>Bloomfield Town, Essex County</t>
  </si>
  <si>
    <t>Bolton Town, Chittenden County</t>
  </si>
  <si>
    <t>Bradford Town, Orange County</t>
  </si>
  <si>
    <t>Braintree Town, Orange County</t>
  </si>
  <si>
    <t>Brandon Town, Rutland County</t>
  </si>
  <si>
    <t>Brattleboro Town, Windham County</t>
  </si>
  <si>
    <t>Bridgewater Town, Windsor County</t>
  </si>
  <si>
    <t>Bridport Town, Addison County</t>
  </si>
  <si>
    <t>Brighton Town, Essex County</t>
  </si>
  <si>
    <t>Bristol Town, Addison County</t>
  </si>
  <si>
    <t>Brookfield Town, Orange County</t>
  </si>
  <si>
    <t>Brookline Town, Windham County</t>
  </si>
  <si>
    <t>Brownington Town, Orleans County</t>
  </si>
  <si>
    <t>Brunswick Town, Essex County</t>
  </si>
  <si>
    <t>Burke Town, Caledonia County</t>
  </si>
  <si>
    <t>Cabot Town, Washington County</t>
  </si>
  <si>
    <t>Calais Town, Washington County</t>
  </si>
  <si>
    <t>Cambridge Town, Lamoille County</t>
  </si>
  <si>
    <t>Canaan Town, Essex County</t>
  </si>
  <si>
    <t>Castleton Town, Rutland County</t>
  </si>
  <si>
    <t>Cavendish Town, Windsor County</t>
  </si>
  <si>
    <t>Charleston Town, Orleans County</t>
  </si>
  <si>
    <t>Charlotte Town, Chittenden County</t>
  </si>
  <si>
    <t>Chelsea Town, Orange County</t>
  </si>
  <si>
    <t>Chester Town, Windsor County</t>
  </si>
  <si>
    <t>Chittenden Town, Rutland County</t>
  </si>
  <si>
    <t>Clarendon Town, Rutland County</t>
  </si>
  <si>
    <t>Colchester Town, Chittenden County</t>
  </si>
  <si>
    <t>Concord Town, Essex County</t>
  </si>
  <si>
    <t>Corinth Town, Orange County</t>
  </si>
  <si>
    <t>Cornwall Town, Addison County</t>
  </si>
  <si>
    <t>Coventry Town, Orleans County</t>
  </si>
  <si>
    <t>Craftsbury Town, Orleans County</t>
  </si>
  <si>
    <t>Danby Town, Rutland County</t>
  </si>
  <si>
    <t>Danville Town, Caledonia County</t>
  </si>
  <si>
    <t>Derby Town, Orleans County</t>
  </si>
  <si>
    <t>Dorset Town, Bennington County</t>
  </si>
  <si>
    <t>Dover Town, Windham County</t>
  </si>
  <si>
    <t>Dummerston Town, Windham County</t>
  </si>
  <si>
    <t>Duxbury Town, Washington County</t>
  </si>
  <si>
    <t>East Haven Town, Essex County</t>
  </si>
  <si>
    <t>East Montpelier Town, Washington County</t>
  </si>
  <si>
    <t>Eden Town, Lamoille County</t>
  </si>
  <si>
    <t>Elmore Town, Lamoille County</t>
  </si>
  <si>
    <t>Enosburgh Town, Franklin County</t>
  </si>
  <si>
    <t>Essex Town, Chittenden County</t>
  </si>
  <si>
    <t>Fair Haven Town, Rutland County</t>
  </si>
  <si>
    <t>Fairfax Town, Franklin County</t>
  </si>
  <si>
    <t>Fairfield Town, Franklin County</t>
  </si>
  <si>
    <t>Fairlee Town, Orange County</t>
  </si>
  <si>
    <t>Fayston Town, Washington County</t>
  </si>
  <si>
    <t>Ferdinand Town, Essex County</t>
  </si>
  <si>
    <t>Ferrisburgh Town, Addison County</t>
  </si>
  <si>
    <t>Fletcher Town, Franklin County</t>
  </si>
  <si>
    <t>Franklin Town, Franklin County</t>
  </si>
  <si>
    <t>Georgia Town, Franklin County</t>
  </si>
  <si>
    <t>Glastenbury Town, Bennington County</t>
  </si>
  <si>
    <t>Glover Town, Orleans County</t>
  </si>
  <si>
    <t>Goshen Town, Addison County</t>
  </si>
  <si>
    <t>Grafton Town, Windham County</t>
  </si>
  <si>
    <t>Granby Town, Essex County</t>
  </si>
  <si>
    <t>Grand Isle Town, Grand Isle County</t>
  </si>
  <si>
    <t>Granville Town, Addison County</t>
  </si>
  <si>
    <t>Greensboro Town, Orleans County</t>
  </si>
  <si>
    <t>Groton Town, Caledonia County</t>
  </si>
  <si>
    <t>Guildhall Town, Essex County</t>
  </si>
  <si>
    <t>Guilford Town, Windham County</t>
  </si>
  <si>
    <t>Halifax Town, Windham County</t>
  </si>
  <si>
    <t>Hancock Town, Addison County</t>
  </si>
  <si>
    <t>Hardwick Town, Caledonia County</t>
  </si>
  <si>
    <t>Hartford Town, Windsor County</t>
  </si>
  <si>
    <t>Hartland Town, Windsor County</t>
  </si>
  <si>
    <t>Highgate Town, Franklin County</t>
  </si>
  <si>
    <t>Hinesburg Town, Chittenden County</t>
  </si>
  <si>
    <t>Holland Town, Orleans County</t>
  </si>
  <si>
    <t>Hubbardton Town, Rutland County</t>
  </si>
  <si>
    <t>Huntington Town, Chittenden County</t>
  </si>
  <si>
    <t>Hyde Park Town, Lamoille County</t>
  </si>
  <si>
    <t>Ira Town, Rutland County</t>
  </si>
  <si>
    <t>Irasburg Town, Orleans County</t>
  </si>
  <si>
    <t>Isle La Motte Town, Grand Isle County</t>
  </si>
  <si>
    <t>Jamaica Town, Windham County</t>
  </si>
  <si>
    <t>Jay Town, Orleans County</t>
  </si>
  <si>
    <t>Jericho Town, Chittenden County</t>
  </si>
  <si>
    <t>Johnson Town, Lamoille County</t>
  </si>
  <si>
    <t>Killington Town, Rutland County</t>
  </si>
  <si>
    <t>Kirby Town, Caledonia County</t>
  </si>
  <si>
    <t>Landgrove Town, Bennington County</t>
  </si>
  <si>
    <t>Leicester Town, Addison County</t>
  </si>
  <si>
    <t>Lemington Town, Essex County</t>
  </si>
  <si>
    <t>Lewis Town, Essex County</t>
  </si>
  <si>
    <t>Lincoln Town, Addison County</t>
  </si>
  <si>
    <t>Londonderry Town, Windham County</t>
  </si>
  <si>
    <t>Lowell Town, Orleans County</t>
  </si>
  <si>
    <t>Ludlow Town, Windsor County</t>
  </si>
  <si>
    <t>Lunenburg Town, Essex County</t>
  </si>
  <si>
    <t>Lyndon Town, Caledonia County</t>
  </si>
  <si>
    <t>Maidstone Town, Essex County</t>
  </si>
  <si>
    <t>Manchester Town, Bennington County</t>
  </si>
  <si>
    <t>Marlboro Town, Windham County</t>
  </si>
  <si>
    <t>Marshfield Town, Washington County</t>
  </si>
  <si>
    <t>Mendon Town, Rutland County</t>
  </si>
  <si>
    <t>Middlebury Town, Addison County</t>
  </si>
  <si>
    <t>Middlesex Town, Washington County</t>
  </si>
  <si>
    <t>MiddleTown Springs Town, Rutland County</t>
  </si>
  <si>
    <t>Milton Town, Chittenden County</t>
  </si>
  <si>
    <t>Monkton Town, Addison County</t>
  </si>
  <si>
    <t>Montgomery Town, Franklin County</t>
  </si>
  <si>
    <t>Morgan Town, Orleans County</t>
  </si>
  <si>
    <t>MorrisTown Town, Lamoille County</t>
  </si>
  <si>
    <t>Mount Holly Town, Rutland County</t>
  </si>
  <si>
    <t>Mount Tabor Town, Rutland County</t>
  </si>
  <si>
    <t>New Haven Town, Addison County</t>
  </si>
  <si>
    <t>Newark Town, Caledonia County</t>
  </si>
  <si>
    <t>Newbury Town, Orange County</t>
  </si>
  <si>
    <t>Newfane Town, Windham County</t>
  </si>
  <si>
    <t>Newport Town, Orleans County</t>
  </si>
  <si>
    <t>North Hero Town, Grand Isle County</t>
  </si>
  <si>
    <t>Northfield Town, Washington County</t>
  </si>
  <si>
    <t>Norton Town, Essex County</t>
  </si>
  <si>
    <t>Norwich Town, Windsor County</t>
  </si>
  <si>
    <t>Orange Town, Orange County</t>
  </si>
  <si>
    <t>Orwell Town, Addison County</t>
  </si>
  <si>
    <t>Panton Town, Addison County</t>
  </si>
  <si>
    <t>Pawlet Town, Rutland County</t>
  </si>
  <si>
    <t>Peacham Town, Caledonia County</t>
  </si>
  <si>
    <t>Peru Town, Bennington County</t>
  </si>
  <si>
    <t>Pittsfield Town, Rutland County</t>
  </si>
  <si>
    <t>Pittsford Town, Rutland County</t>
  </si>
  <si>
    <t>Plainfield Town, Washington County</t>
  </si>
  <si>
    <t>Plymouth Town, Windsor County</t>
  </si>
  <si>
    <t>Pomfret Town, Windsor County</t>
  </si>
  <si>
    <t>Poultney Town, Rutland County</t>
  </si>
  <si>
    <t>Pownal Town, Bennington County</t>
  </si>
  <si>
    <t>Proctor Town, Rutland County</t>
  </si>
  <si>
    <t>Putney Town, Windham County</t>
  </si>
  <si>
    <t>Randolph Town, Orange County</t>
  </si>
  <si>
    <t>Reading Town, Windsor County</t>
  </si>
  <si>
    <t>Readsboro Town, Bennington County</t>
  </si>
  <si>
    <t>Richford Town, Franklin County</t>
  </si>
  <si>
    <t>Richmond Town, Chittenden County</t>
  </si>
  <si>
    <t>Ripton Town, Addison County</t>
  </si>
  <si>
    <t>Rochester Town, Windsor County</t>
  </si>
  <si>
    <t>Rockingham Town, Windham County</t>
  </si>
  <si>
    <t>Roxbury Town, Washington County</t>
  </si>
  <si>
    <t>Royalton Town, Windsor County</t>
  </si>
  <si>
    <t>Rupert Town, Bennington County</t>
  </si>
  <si>
    <t>Rutland Town, Rutland County</t>
  </si>
  <si>
    <t>Ryegate Town, Caledonia County</t>
  </si>
  <si>
    <t>Salisbury Town, Addison County</t>
  </si>
  <si>
    <t>Sandgate Town, Bennington County</t>
  </si>
  <si>
    <t>Searsburg Town, Bennington County</t>
  </si>
  <si>
    <t>Shaftsbury Town, Bennington County</t>
  </si>
  <si>
    <t>Sharon Town, Windsor County</t>
  </si>
  <si>
    <t>Sheffield Town, Caledonia County</t>
  </si>
  <si>
    <t>Shelburne Town, Chittenden County</t>
  </si>
  <si>
    <t>Sheldon Town, Franklin County</t>
  </si>
  <si>
    <t>Shoreham Town, Addison County</t>
  </si>
  <si>
    <t>Shrewsbury Town, Rutland County</t>
  </si>
  <si>
    <t>Somerset Town, Windham County</t>
  </si>
  <si>
    <t>South Hero Town, Grand Isle County</t>
  </si>
  <si>
    <t>Springfield Town, Windsor County</t>
  </si>
  <si>
    <t>St. Albans Town, Franklin County</t>
  </si>
  <si>
    <t>St. George Town, Chittenden County</t>
  </si>
  <si>
    <t>St. Johnsbury Town, Caledonia County</t>
  </si>
  <si>
    <t>Stamford Town, Bennington County</t>
  </si>
  <si>
    <t>Stannard Town, Caledonia County</t>
  </si>
  <si>
    <t>Starksboro Town, Addison County</t>
  </si>
  <si>
    <t>Stockbridge Town, Windsor County</t>
  </si>
  <si>
    <t>Stowe Town, Lamoille County</t>
  </si>
  <si>
    <t>Strafford Town, Orange County</t>
  </si>
  <si>
    <t>Stratton Town, Windham County</t>
  </si>
  <si>
    <t>Sudbury Town, Rutland County</t>
  </si>
  <si>
    <t>Sunderland Town, Bennington County</t>
  </si>
  <si>
    <t>Sutton Town, Caledonia County</t>
  </si>
  <si>
    <t>Swanton Town, Franklin County</t>
  </si>
  <si>
    <t>Thetford Town, Orange County</t>
  </si>
  <si>
    <t>Tinmouth Town, Rutland County</t>
  </si>
  <si>
    <t>Topsham Town, Orange County</t>
  </si>
  <si>
    <t>Townshend Town, Windham County</t>
  </si>
  <si>
    <t>Troy Town, Orleans County</t>
  </si>
  <si>
    <t>Tunbridge Town, Orange County</t>
  </si>
  <si>
    <t>Underhill Town, Chittenden County</t>
  </si>
  <si>
    <t>Vernon Town, Windham County</t>
  </si>
  <si>
    <t>Vershire Town, Orange County</t>
  </si>
  <si>
    <t>Victory Town, Essex County</t>
  </si>
  <si>
    <t>Waitsfield Town, Washington County</t>
  </si>
  <si>
    <t>Walden Town, Caledonia County</t>
  </si>
  <si>
    <t>Wallingford Town, Rutland County</t>
  </si>
  <si>
    <t>Waltham Town, Addison County</t>
  </si>
  <si>
    <t>Wardsboro Town, Windham County</t>
  </si>
  <si>
    <t>Warren Town, Washington County</t>
  </si>
  <si>
    <t>Washington Town, Orange County</t>
  </si>
  <si>
    <t>Waterbury Town, Washington County</t>
  </si>
  <si>
    <t>Waterford Town, Caledonia County</t>
  </si>
  <si>
    <t>Waterville Town, Lamoille County</t>
  </si>
  <si>
    <t>Weathersfield Town, Windsor County</t>
  </si>
  <si>
    <t>Wells Town, Rutland County</t>
  </si>
  <si>
    <t>West Fairlee Town, Orange County</t>
  </si>
  <si>
    <t>West Haven Town, Rutland County</t>
  </si>
  <si>
    <t>West Rutland Town, Rutland County</t>
  </si>
  <si>
    <t>West Windsor Town, Windsor County</t>
  </si>
  <si>
    <t>Westfield Town, Orleans County</t>
  </si>
  <si>
    <t>Westford Town, Chittenden County</t>
  </si>
  <si>
    <t>Westminster Town, Windham County</t>
  </si>
  <si>
    <t>Westmore Town, Orleans County</t>
  </si>
  <si>
    <t>Weston Town, Windsor County</t>
  </si>
  <si>
    <t>Weybridge Town, Addison County</t>
  </si>
  <si>
    <t>Wheelock Town, Caledonia County</t>
  </si>
  <si>
    <t>Whiting Town, Addison County</t>
  </si>
  <si>
    <t>Whitingham Town, Windham County</t>
  </si>
  <si>
    <t>WilliamsTown Town, Orange County</t>
  </si>
  <si>
    <t>Williston Town, Chittenden County</t>
  </si>
  <si>
    <t>Wilmington Town, Windham County</t>
  </si>
  <si>
    <t>Windham Town, Windham County</t>
  </si>
  <si>
    <t>Windsor Town, Windsor County</t>
  </si>
  <si>
    <t>Winhall Town, Bennington County</t>
  </si>
  <si>
    <t>Wolcott Town, Lamoille County</t>
  </si>
  <si>
    <t>Woodbury Town, Washington County</t>
  </si>
  <si>
    <t>Woodford Town, Bennington County</t>
  </si>
  <si>
    <t>Woodstock Town, Windsor County</t>
  </si>
  <si>
    <t>Worcester Town, Washington County</t>
  </si>
  <si>
    <t>Barre City, Washington County</t>
  </si>
  <si>
    <t>Burlington City, Chittenden County</t>
  </si>
  <si>
    <t>Montpelier City, Washington County</t>
  </si>
  <si>
    <t>Newport City, Orleans County</t>
  </si>
  <si>
    <t>Rutland City, Rutland County</t>
  </si>
  <si>
    <t>South Burlington City, Chittenden County</t>
  </si>
  <si>
    <t>St. Albans City, Franklin County</t>
  </si>
  <si>
    <t>Vergennes City, Addison County</t>
  </si>
  <si>
    <t>Winooski City, Chittenden County</t>
  </si>
  <si>
    <t>Avery's Gore, Essex County</t>
  </si>
  <si>
    <t>Warner's Grant, Essex County</t>
  </si>
  <si>
    <t>Warren's Gore, Essex County</t>
  </si>
  <si>
    <t>SCHEFTR_HS</t>
  </si>
  <si>
    <t>SCHEFTR_NR</t>
  </si>
  <si>
    <t>LOCAGR_EFTR</t>
  </si>
  <si>
    <t>MUN_EFTR</t>
  </si>
  <si>
    <t>Essex County Unified UTG</t>
  </si>
  <si>
    <t>Moretown Town, Washington County</t>
  </si>
  <si>
    <t>g</t>
  </si>
  <si>
    <t>ee</t>
  </si>
  <si>
    <r>
      <rPr>
        <b/>
        <vertAlign val="subscript"/>
        <sz val="14"/>
        <rFont val="Arial"/>
        <family val="2"/>
      </rPr>
      <t xml:space="preserve">Allowances for Tenant-                   </t>
    </r>
    <r>
      <rPr>
        <b/>
        <sz val="9"/>
        <rFont val="Arial"/>
        <family val="2"/>
      </rPr>
      <t xml:space="preserve">U.S. Department of Housing                                               </t>
    </r>
    <r>
      <rPr>
        <vertAlign val="superscript"/>
        <sz val="8"/>
        <rFont val="Arial"/>
        <family val="2"/>
      </rPr>
      <t>OMB Approval No. 2577-0169</t>
    </r>
  </si>
  <si>
    <r>
      <rPr>
        <b/>
        <sz val="14"/>
        <rFont val="Arial"/>
        <family val="2"/>
      </rPr>
      <t>Furnished Utilities and Other Services</t>
    </r>
  </si>
  <si>
    <r>
      <rPr>
        <sz val="8"/>
        <rFont val="Arial"/>
        <family val="2"/>
      </rPr>
      <t>See Public Reporting Statement and Instructions on back</t>
    </r>
  </si>
  <si>
    <r>
      <rPr>
        <b/>
        <sz val="9"/>
        <rFont val="Arial"/>
        <family val="2"/>
      </rPr>
      <t>and Urban Development</t>
    </r>
  </si>
  <si>
    <r>
      <rPr>
        <sz val="9"/>
        <rFont val="Arial"/>
        <family val="2"/>
      </rPr>
      <t>Office of Public and Indian Housing</t>
    </r>
  </si>
  <si>
    <r>
      <rPr>
        <sz val="8"/>
        <rFont val="Arial"/>
        <family val="2"/>
      </rPr>
      <t>(exp. 04/30/2018)</t>
    </r>
  </si>
  <si>
    <r>
      <rPr>
        <sz val="12"/>
        <rFont val="Arial"/>
        <family val="2"/>
      </rPr>
      <t>Vermont State Housing Authority</t>
    </r>
  </si>
  <si>
    <r>
      <rPr>
        <sz val="14"/>
        <rFont val="Arial"/>
        <family val="2"/>
      </rPr>
      <t>Single Family</t>
    </r>
  </si>
  <si>
    <r>
      <rPr>
        <sz val="8"/>
        <rFont val="Arial"/>
        <family val="2"/>
      </rPr>
      <t>Utility or Service</t>
    </r>
  </si>
  <si>
    <r>
      <rPr>
        <sz val="8"/>
        <rFont val="Arial"/>
        <family val="2"/>
      </rPr>
      <t>Monthly Dollar Allowances</t>
    </r>
  </si>
  <si>
    <r>
      <rPr>
        <sz val="8"/>
        <rFont val="Arial"/>
        <family val="2"/>
      </rPr>
      <t>0 BR</t>
    </r>
  </si>
  <si>
    <r>
      <rPr>
        <sz val="8"/>
        <rFont val="Arial"/>
        <family val="2"/>
      </rPr>
      <t>1 BR</t>
    </r>
  </si>
  <si>
    <r>
      <rPr>
        <sz val="8"/>
        <rFont val="Arial"/>
        <family val="2"/>
      </rPr>
      <t>2 BR</t>
    </r>
  </si>
  <si>
    <r>
      <rPr>
        <sz val="8"/>
        <rFont val="Arial"/>
        <family val="2"/>
      </rPr>
      <t>3 BR</t>
    </r>
  </si>
  <si>
    <r>
      <rPr>
        <sz val="8"/>
        <rFont val="Arial"/>
        <family val="2"/>
      </rPr>
      <t>4 BR</t>
    </r>
  </si>
  <si>
    <r>
      <rPr>
        <sz val="8"/>
        <rFont val="Arial"/>
        <family val="2"/>
      </rPr>
      <t>5 BR</t>
    </r>
  </si>
  <si>
    <r>
      <rPr>
        <sz val="9"/>
        <rFont val="Arial"/>
        <family val="2"/>
      </rPr>
      <t>Heating</t>
    </r>
  </si>
  <si>
    <r>
      <rPr>
        <sz val="9"/>
        <rFont val="Arial"/>
        <family val="2"/>
      </rPr>
      <t>a.  Natural Gas</t>
    </r>
  </si>
  <si>
    <r>
      <rPr>
        <sz val="9"/>
        <rFont val="Arial"/>
        <family val="2"/>
      </rPr>
      <t>b.  Bottle Gas</t>
    </r>
  </si>
  <si>
    <r>
      <rPr>
        <sz val="9"/>
        <rFont val="Arial"/>
        <family val="2"/>
      </rPr>
      <t>c.  Electric</t>
    </r>
  </si>
  <si>
    <r>
      <rPr>
        <sz val="9"/>
        <rFont val="Arial"/>
        <family val="2"/>
      </rPr>
      <t>d.  Kerosene</t>
    </r>
  </si>
  <si>
    <r>
      <rPr>
        <sz val="9"/>
        <rFont val="Arial"/>
        <family val="2"/>
      </rPr>
      <t>e.  Wood</t>
    </r>
  </si>
  <si>
    <r>
      <rPr>
        <sz val="9"/>
        <rFont val="Arial"/>
        <family val="2"/>
      </rPr>
      <t>f.   Oil</t>
    </r>
  </si>
  <si>
    <r>
      <rPr>
        <sz val="9"/>
        <rFont val="Arial"/>
        <family val="2"/>
      </rPr>
      <t>Cooking</t>
    </r>
  </si>
  <si>
    <r>
      <rPr>
        <sz val="9"/>
        <rFont val="Arial"/>
        <family val="2"/>
      </rPr>
      <t>Other Electric</t>
    </r>
  </si>
  <si>
    <r>
      <rPr>
        <sz val="9"/>
        <rFont val="Arial"/>
        <family val="2"/>
      </rPr>
      <t>Air Conditioning</t>
    </r>
  </si>
  <si>
    <r>
      <rPr>
        <sz val="9"/>
        <rFont val="Arial"/>
        <family val="2"/>
      </rPr>
      <t>Water Heating</t>
    </r>
  </si>
  <si>
    <r>
      <rPr>
        <sz val="9"/>
        <rFont val="Arial"/>
        <family val="2"/>
      </rPr>
      <t>d.  Oil</t>
    </r>
  </si>
  <si>
    <r>
      <rPr>
        <sz val="9"/>
        <rFont val="Arial"/>
        <family val="2"/>
      </rPr>
      <t>Water</t>
    </r>
  </si>
  <si>
    <r>
      <rPr>
        <sz val="9"/>
        <rFont val="Arial"/>
        <family val="2"/>
      </rPr>
      <t>Sewer</t>
    </r>
  </si>
  <si>
    <r>
      <rPr>
        <sz val="9"/>
        <rFont val="Arial"/>
        <family val="2"/>
      </rPr>
      <t>Trash Collection-pick up</t>
    </r>
  </si>
  <si>
    <r>
      <rPr>
        <sz val="9"/>
        <rFont val="Arial"/>
        <family val="2"/>
      </rPr>
      <t>Trash Collection-drop off</t>
    </r>
  </si>
  <si>
    <r>
      <rPr>
        <sz val="9"/>
        <rFont val="Arial"/>
        <family val="2"/>
      </rPr>
      <t>Range/Microwave</t>
    </r>
  </si>
  <si>
    <r>
      <rPr>
        <sz val="9"/>
        <rFont val="Arial"/>
        <family val="2"/>
      </rPr>
      <t>Refrigerator</t>
    </r>
  </si>
  <si>
    <r>
      <rPr>
        <sz val="9"/>
        <rFont val="Arial"/>
        <family val="2"/>
      </rPr>
      <t>Other -- specify</t>
    </r>
  </si>
  <si>
    <r>
      <rPr>
        <b/>
        <sz val="9"/>
        <rFont val="Arial"/>
        <family val="2"/>
      </rPr>
      <t xml:space="preserve">Actual Family Allowances </t>
    </r>
    <r>
      <rPr>
        <sz val="8"/>
        <rFont val="Arial"/>
        <family val="2"/>
      </rPr>
      <t>To be used by the family to compute allowance. Complete below for the actual unit rented.</t>
    </r>
  </si>
  <si>
    <r>
      <rPr>
        <sz val="9"/>
        <rFont val="Arial"/>
        <family val="2"/>
      </rPr>
      <t>Utility or Service</t>
    </r>
  </si>
  <si>
    <r>
      <rPr>
        <sz val="9"/>
        <rFont val="Arial"/>
        <family val="2"/>
      </rPr>
      <t>per month cost</t>
    </r>
  </si>
  <si>
    <r>
      <rPr>
        <sz val="9"/>
        <rFont val="Arial"/>
        <family val="2"/>
      </rPr>
      <t>$</t>
    </r>
  </si>
  <si>
    <r>
      <rPr>
        <sz val="7"/>
        <rFont val="Arial"/>
        <family val="2"/>
      </rPr>
      <t>Name of Family</t>
    </r>
  </si>
  <si>
    <r>
      <rPr>
        <sz val="7"/>
        <rFont val="Arial"/>
        <family val="2"/>
      </rPr>
      <t>Address of Unit</t>
    </r>
  </si>
  <si>
    <r>
      <rPr>
        <sz val="9"/>
        <rFont val="Arial"/>
        <family val="2"/>
      </rPr>
      <t>Trash Collection</t>
    </r>
  </si>
  <si>
    <r>
      <rPr>
        <sz val="7"/>
        <rFont val="Arial"/>
        <family val="2"/>
      </rPr>
      <t>Number of Bedrooms</t>
    </r>
  </si>
  <si>
    <r>
      <rPr>
        <sz val="9"/>
        <rFont val="Arial"/>
        <family val="2"/>
      </rPr>
      <t>Other</t>
    </r>
  </si>
  <si>
    <r>
      <rPr>
        <b/>
        <sz val="9"/>
        <rFont val="Arial"/>
        <family val="2"/>
      </rPr>
      <t>Total</t>
    </r>
  </si>
  <si>
    <r>
      <rPr>
        <sz val="8"/>
        <rFont val="Arial"/>
        <family val="2"/>
      </rPr>
      <t xml:space="preserve">Previous editions are obsolete                                                                     </t>
    </r>
    <r>
      <rPr>
        <vertAlign val="superscript"/>
        <sz val="6"/>
        <rFont val="Arial"/>
        <family val="2"/>
      </rPr>
      <t xml:space="preserve">Page 1 of 1                                                                                                                           </t>
    </r>
    <r>
      <rPr>
        <vertAlign val="superscript"/>
        <sz val="8"/>
        <rFont val="Arial"/>
        <family val="2"/>
      </rPr>
      <t xml:space="preserve">form </t>
    </r>
    <r>
      <rPr>
        <b/>
        <vertAlign val="superscript"/>
        <sz val="8"/>
        <rFont val="Arial"/>
        <family val="2"/>
      </rPr>
      <t xml:space="preserve">HUD-52667 </t>
    </r>
    <r>
      <rPr>
        <vertAlign val="superscript"/>
        <sz val="8"/>
        <rFont val="Arial"/>
        <family val="2"/>
      </rPr>
      <t xml:space="preserve">(04/15) </t>
    </r>
    <r>
      <rPr>
        <sz val="8"/>
        <rFont val="Arial"/>
        <family val="2"/>
      </rPr>
      <t>ref. Handbook 7420.8</t>
    </r>
  </si>
  <si>
    <r>
      <rPr>
        <sz val="14"/>
        <rFont val="Arial"/>
        <family val="2"/>
      </rPr>
      <t>Multi Family</t>
    </r>
  </si>
  <si>
    <r>
      <rPr>
        <b/>
        <sz val="9"/>
        <rFont val="Arial"/>
        <family val="2"/>
      </rPr>
      <t xml:space="preserve">Actual Family Allowances </t>
    </r>
    <r>
      <rPr>
        <sz val="8"/>
        <rFont val="Arial"/>
        <family val="2"/>
      </rPr>
      <t xml:space="preserve">To be used by the family to compute allowance.
</t>
    </r>
    <r>
      <rPr>
        <sz val="8"/>
        <rFont val="Arial"/>
        <family val="2"/>
      </rPr>
      <t>Complete below for the actual unit rented.</t>
    </r>
  </si>
  <si>
    <r>
      <rPr>
        <sz val="8"/>
        <rFont val="Arial"/>
        <family val="2"/>
      </rPr>
      <t xml:space="preserve">Previous editions are obsolete                                                                     </t>
    </r>
    <r>
      <rPr>
        <vertAlign val="superscript"/>
        <sz val="6"/>
        <rFont val="Arial"/>
        <family val="2"/>
      </rPr>
      <t>Page 1 of 1</t>
    </r>
  </si>
  <si>
    <r>
      <rPr>
        <sz val="8"/>
        <rFont val="Arial"/>
        <family val="2"/>
      </rPr>
      <t xml:space="preserve">form </t>
    </r>
    <r>
      <rPr>
        <b/>
        <sz val="8"/>
        <rFont val="Arial"/>
        <family val="2"/>
      </rPr>
      <t xml:space="preserve">HUD-52667 </t>
    </r>
    <r>
      <rPr>
        <sz val="8"/>
        <rFont val="Arial"/>
        <family val="2"/>
      </rPr>
      <t>(04/15)</t>
    </r>
  </si>
  <si>
    <r>
      <rPr>
        <sz val="8"/>
        <rFont val="Arial"/>
        <family val="2"/>
      </rPr>
      <t>ref. Handbook 7420.8</t>
    </r>
  </si>
  <si>
    <t>ADDISON</t>
  </si>
  <si>
    <t>ORLEANS</t>
  </si>
  <si>
    <t>GRAND ISLE</t>
  </si>
  <si>
    <t>WINDSOR</t>
  </si>
  <si>
    <t>BENNINGTON</t>
  </si>
  <si>
    <t>WINDHAM</t>
  </si>
  <si>
    <t>ESSEX</t>
  </si>
  <si>
    <t>FRANKLIN</t>
  </si>
  <si>
    <t>CALEDONIA</t>
  </si>
  <si>
    <t>WASHINGTON</t>
  </si>
  <si>
    <t>LAMOILLE</t>
  </si>
  <si>
    <t>RUTLAND</t>
  </si>
  <si>
    <t>CHITTENDEN</t>
  </si>
  <si>
    <t>ORANGE</t>
  </si>
  <si>
    <t>Shaftsbury ID, Bennington County</t>
  </si>
  <si>
    <t>North Bennington, Bennington County</t>
  </si>
  <si>
    <t>Orleans ID, Orleans County</t>
  </si>
  <si>
    <t>Essex County Unified UTGM</t>
  </si>
  <si>
    <t>Wells River, Orange County</t>
  </si>
  <si>
    <t>LOA - Enter whole number percentage, eg. 90 for ninety percent.  Level of Assessment is the overall ratio of assessed values to fair market values as of assessment date.  Determine by comparing arms-length sales prices to listed values for one year period prior to April 1, 2020.</t>
  </si>
  <si>
    <t>100% Market Value as of April 1, 2020</t>
  </si>
  <si>
    <t>2019 Eff Tax Rate from PVR Annual Report</t>
  </si>
  <si>
    <t>LOA - Level of Assessment - Town's estimate of the overall ratio of listed values to fair market values for April 1, 2019 grand list</t>
  </si>
  <si>
    <r>
      <rPr>
        <b/>
        <sz val="10"/>
        <rFont val="Arial"/>
        <family val="2"/>
      </rPr>
      <t>*Note:</t>
    </r>
    <r>
      <rPr>
        <sz val="10"/>
        <rFont val="Arial"/>
        <family val="2"/>
      </rPr>
      <t xml:space="preserve"> If nothing is input, program defaults to effective tax rate from 2019 Annual Report (nonres educ + town + local agreement rate)</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</si>
</sst>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 numFmtId="201" formatCode="mm/d/yyyy;@"/>
  </numFmts>
  <fonts count="72">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b/>
      <vertAlign val="subscript"/>
      <sz val="14"/>
      <name val="Arial"/>
      <family val="2"/>
    </font>
    <font>
      <b/>
      <sz val="9"/>
      <name val="Arial"/>
      <family val="2"/>
    </font>
    <font>
      <vertAlign val="superscript"/>
      <sz val="8"/>
      <name val="Arial"/>
      <family val="2"/>
    </font>
    <font>
      <sz val="9"/>
      <name val="Arial"/>
      <family val="2"/>
    </font>
    <font>
      <sz val="12"/>
      <name val="Arial"/>
      <family val="2"/>
    </font>
    <font>
      <sz val="7"/>
      <name val="Arial"/>
      <family val="2"/>
    </font>
    <font>
      <vertAlign val="superscript"/>
      <sz val="6"/>
      <name val="Arial"/>
      <family val="2"/>
    </font>
    <font>
      <b/>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b/>
      <sz val="12"/>
      <color indexed="8"/>
      <name val="Calibri"/>
      <family val="2"/>
    </font>
    <font>
      <sz val="14"/>
      <color indexed="8"/>
      <name val="Arial"/>
      <family val="2"/>
    </font>
    <font>
      <sz val="11"/>
      <color indexed="8"/>
      <name val="Verdan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b/>
      <sz val="12"/>
      <color theme="1"/>
      <name val="Calibri"/>
      <family val="2"/>
    </font>
    <font>
      <sz val="11"/>
      <color rgb="FF000000"/>
      <name val="Calibri"/>
      <family val="2"/>
    </font>
    <font>
      <sz val="14"/>
      <color rgb="FF000000"/>
      <name val="Arial"/>
      <family val="2"/>
    </font>
    <font>
      <sz val="11"/>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rgb="FFE5F4F7"/>
        <bgColor indexed="64"/>
      </patternFill>
    </fill>
    <fill>
      <patternFill patternType="solid">
        <fgColor indexed="22"/>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style="medium"/>
      <top style="thin">
        <color rgb="FF000000"/>
      </top>
      <bottom style="thin">
        <color rgb="FF000000"/>
      </bottom>
    </border>
    <border>
      <left/>
      <right/>
      <top/>
      <bottom style="medium">
        <color rgb="FF80808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medium"/>
      <top style="thin">
        <color rgb="FF000000"/>
      </top>
      <bottom/>
    </border>
    <border>
      <left style="thin">
        <color rgb="FF000000"/>
      </left>
      <right/>
      <top/>
      <bottom style="thin">
        <color rgb="FF000000"/>
      </bottom>
    </border>
    <border>
      <left/>
      <right style="medium"/>
      <top/>
      <bottom style="thin">
        <color rgb="FF000000"/>
      </bottom>
    </border>
    <border>
      <left style="medium"/>
      <right/>
      <top style="thin">
        <color rgb="FF000000"/>
      </top>
      <bottom style="thin">
        <color rgb="FF000000"/>
      </bottom>
    </border>
    <border>
      <left/>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6" fillId="0" borderId="0">
      <alignment/>
      <protection/>
    </xf>
    <xf numFmtId="0" fontId="46" fillId="0" borderId="0">
      <alignment/>
      <protection/>
    </xf>
    <xf numFmtId="0" fontId="61" fillId="0" borderId="0">
      <alignment/>
      <protection/>
    </xf>
    <xf numFmtId="0" fontId="61" fillId="0" borderId="0">
      <alignment/>
      <protection/>
    </xf>
    <xf numFmtId="0" fontId="46" fillId="0" borderId="0">
      <alignment/>
      <protection/>
    </xf>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0" borderId="11" xfId="0" applyNumberFormat="1" applyBorder="1" applyAlignment="1">
      <alignment horizontal="center"/>
    </xf>
    <xf numFmtId="10" fontId="0" fillId="0" borderId="12" xfId="66"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0" fontId="6" fillId="0" borderId="0" xfId="0" applyFont="1" applyBorder="1" applyAlignment="1">
      <alignment/>
    </xf>
    <xf numFmtId="167" fontId="0" fillId="0" borderId="12" xfId="66" applyNumberFormat="1" applyFont="1" applyBorder="1" applyAlignment="1" applyProtection="1">
      <alignment horizontal="center"/>
      <protection hidden="1"/>
    </xf>
    <xf numFmtId="0" fontId="57" fillId="0" borderId="0" xfId="54" applyAlignment="1" applyProtection="1">
      <alignment/>
      <protection/>
    </xf>
    <xf numFmtId="0" fontId="66" fillId="0" borderId="0" xfId="0" applyFont="1" applyFill="1" applyAlignment="1">
      <alignment/>
    </xf>
    <xf numFmtId="0" fontId="67"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9" fillId="0" borderId="0" xfId="58" applyFont="1">
      <alignment/>
      <protection/>
    </xf>
    <xf numFmtId="0" fontId="9" fillId="0" borderId="0" xfId="58" applyFont="1" applyAlignme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6"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2" fontId="0" fillId="34" borderId="0" xfId="0" applyNumberFormat="1" applyFill="1" applyAlignment="1" applyProtection="1">
      <alignment/>
      <protection locked="0"/>
    </xf>
    <xf numFmtId="186" fontId="0" fillId="35" borderId="0" xfId="0" applyNumberFormat="1" applyFill="1" applyAlignment="1" applyProtection="1">
      <alignment/>
      <protection locked="0"/>
    </xf>
    <xf numFmtId="165" fontId="0" fillId="32" borderId="11" xfId="45" applyNumberFormat="1" applyFont="1" applyFill="1" applyBorder="1" applyAlignment="1" applyProtection="1">
      <alignment horizontal="center"/>
      <protection/>
    </xf>
    <xf numFmtId="165" fontId="0" fillId="32" borderId="11" xfId="45" applyNumberFormat="1" applyFont="1" applyFill="1" applyBorder="1" applyAlignment="1">
      <alignment horizontal="center"/>
    </xf>
    <xf numFmtId="2" fontId="0" fillId="32" borderId="11" xfId="0" applyNumberFormat="1" applyFill="1" applyBorder="1" applyAlignment="1">
      <alignment horizontal="center"/>
    </xf>
    <xf numFmtId="0" fontId="1" fillId="36" borderId="11" xfId="0" applyFont="1" applyFill="1" applyBorder="1" applyAlignment="1" applyProtection="1">
      <alignment horizontal="center"/>
      <protection locked="0"/>
    </xf>
    <xf numFmtId="165" fontId="0" fillId="36" borderId="11" xfId="45" applyNumberFormat="1" applyFont="1" applyFill="1" applyBorder="1" applyAlignment="1" applyProtection="1">
      <alignment horizontal="center"/>
      <protection locked="0"/>
    </xf>
    <xf numFmtId="165" fontId="0" fillId="36" borderId="11" xfId="45" applyNumberFormat="1" applyFont="1" applyFill="1" applyBorder="1" applyAlignment="1">
      <alignment horizontal="center"/>
    </xf>
    <xf numFmtId="165" fontId="0" fillId="36" borderId="11" xfId="45" applyNumberFormat="1" applyFont="1" applyFill="1" applyBorder="1" applyAlignment="1" applyProtection="1">
      <alignment horizontal="center"/>
      <protection locked="0"/>
    </xf>
    <xf numFmtId="165" fontId="1" fillId="36" borderId="11" xfId="45" applyNumberFormat="1" applyFont="1" applyFill="1" applyBorder="1" applyAlignment="1" applyProtection="1">
      <alignment horizontal="center"/>
      <protection locked="0"/>
    </xf>
    <xf numFmtId="9" fontId="1" fillId="36" borderId="12" xfId="66" applyFont="1" applyFill="1" applyBorder="1" applyAlignment="1" applyProtection="1">
      <alignment horizontal="center"/>
      <protection locked="0"/>
    </xf>
    <xf numFmtId="165" fontId="1" fillId="36" borderId="11" xfId="45" applyNumberFormat="1" applyFont="1" applyFill="1" applyBorder="1" applyAlignment="1" applyProtection="1">
      <alignment/>
      <protection locked="0"/>
    </xf>
    <xf numFmtId="0" fontId="0" fillId="36" borderId="11" xfId="0" applyFont="1" applyFill="1" applyBorder="1" applyAlignment="1" applyProtection="1">
      <alignment/>
      <protection locked="0"/>
    </xf>
    <xf numFmtId="0" fontId="0" fillId="0" borderId="0" xfId="0" applyFont="1" applyAlignment="1">
      <alignment vertical="center" wrapText="1"/>
    </xf>
    <xf numFmtId="0" fontId="46" fillId="0" borderId="0" xfId="62">
      <alignment/>
      <protection/>
    </xf>
    <xf numFmtId="0" fontId="68" fillId="0" borderId="0" xfId="62" applyFont="1">
      <alignment/>
      <protection/>
    </xf>
    <xf numFmtId="0" fontId="0" fillId="0" borderId="0" xfId="0" applyAlignment="1">
      <alignment wrapText="1"/>
    </xf>
    <xf numFmtId="0" fontId="0" fillId="0" borderId="0" xfId="0" applyFont="1" applyAlignment="1">
      <alignment wrapText="1"/>
    </xf>
    <xf numFmtId="0" fontId="57" fillId="0" borderId="0" xfId="54" applyAlignment="1" applyProtection="1">
      <alignment horizontal="center" vertical="center" wrapText="1"/>
      <protection/>
    </xf>
    <xf numFmtId="6" fontId="0" fillId="0" borderId="0" xfId="0" applyNumberFormat="1" applyAlignment="1">
      <alignment vertical="center" wrapText="1"/>
    </xf>
    <xf numFmtId="0" fontId="8" fillId="37" borderId="13" xfId="63" applyFont="1" applyFill="1" applyBorder="1" applyAlignment="1">
      <alignment horizontal="center"/>
      <protection/>
    </xf>
    <xf numFmtId="0" fontId="8" fillId="0" borderId="14" xfId="63" applyFont="1" applyBorder="1" applyAlignment="1">
      <alignment wrapText="1"/>
      <protection/>
    </xf>
    <xf numFmtId="0" fontId="8" fillId="0" borderId="14" xfId="63" applyFont="1" applyBorder="1" applyAlignment="1">
      <alignment horizontal="right" wrapText="1"/>
      <protection/>
    </xf>
    <xf numFmtId="0" fontId="0" fillId="0" borderId="0" xfId="0" applyAlignment="1">
      <alignment horizontal="left" vertical="top"/>
    </xf>
    <xf numFmtId="0" fontId="2" fillId="0" borderId="15" xfId="0" applyFont="1" applyBorder="1" applyAlignment="1">
      <alignment horizontal="center" vertical="top" wrapText="1"/>
    </xf>
    <xf numFmtId="0" fontId="15" fillId="0" borderId="16" xfId="0" applyFont="1" applyBorder="1" applyAlignment="1">
      <alignment horizontal="left" vertical="top" wrapText="1"/>
    </xf>
    <xf numFmtId="1" fontId="69" fillId="0" borderId="15" xfId="0" applyNumberFormat="1" applyFont="1" applyBorder="1" applyAlignment="1">
      <alignment horizontal="center" vertical="top" wrapText="1"/>
    </xf>
    <xf numFmtId="0" fontId="0" fillId="0" borderId="15"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2" fillId="0" borderId="20" xfId="0" applyFont="1" applyBorder="1" applyAlignment="1">
      <alignment horizontal="left" vertical="top"/>
    </xf>
    <xf numFmtId="0" fontId="13" fillId="0" borderId="20" xfId="0" applyFont="1" applyBorder="1" applyAlignment="1">
      <alignment horizontal="left" vertical="top"/>
    </xf>
    <xf numFmtId="0" fontId="15" fillId="0" borderId="20" xfId="0" applyFont="1" applyBorder="1" applyAlignment="1">
      <alignment horizontal="left" vertical="top"/>
    </xf>
    <xf numFmtId="0" fontId="0" fillId="0" borderId="20" xfId="0" applyBorder="1" applyAlignment="1">
      <alignment horizontal="left" vertical="top"/>
    </xf>
    <xf numFmtId="0" fontId="2" fillId="0" borderId="22" xfId="0" applyFont="1" applyBorder="1" applyAlignment="1">
      <alignment horizontal="left" vertical="top" indent="1"/>
    </xf>
    <xf numFmtId="0" fontId="0" fillId="0" borderId="23" xfId="0" applyBorder="1" applyAlignment="1">
      <alignment horizontal="left" vertical="top"/>
    </xf>
    <xf numFmtId="0" fontId="0" fillId="0" borderId="24" xfId="0" applyBorder="1" applyAlignment="1">
      <alignment horizontal="left" vertical="top"/>
    </xf>
    <xf numFmtId="201" fontId="70" fillId="0" borderId="25" xfId="0" applyNumberFormat="1" applyFont="1" applyBorder="1" applyAlignment="1">
      <alignment horizontal="center" vertical="top" wrapText="1"/>
    </xf>
    <xf numFmtId="0" fontId="2" fillId="0" borderId="25" xfId="0" applyFont="1" applyBorder="1" applyAlignment="1">
      <alignment horizontal="center" vertical="top" wrapText="1"/>
    </xf>
    <xf numFmtId="1" fontId="69" fillId="0" borderId="25" xfId="0" applyNumberFormat="1" applyFont="1" applyBorder="1" applyAlignment="1">
      <alignment horizontal="center" vertical="top" wrapText="1"/>
    </xf>
    <xf numFmtId="0" fontId="0" fillId="0" borderId="25" xfId="0" applyBorder="1" applyAlignment="1">
      <alignment horizontal="left" vertical="top" wrapText="1"/>
    </xf>
    <xf numFmtId="0" fontId="0" fillId="0" borderId="22" xfId="0" applyBorder="1" applyAlignment="1">
      <alignment horizontal="right" vertical="top"/>
    </xf>
    <xf numFmtId="6" fontId="71" fillId="38" borderId="26" xfId="0" applyNumberFormat="1"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0" fillId="0" borderId="0" xfId="0" applyAlignment="1">
      <alignment horizontal="left"/>
    </xf>
    <xf numFmtId="0" fontId="0" fillId="0" borderId="28" xfId="0" applyBorder="1" applyAlignment="1">
      <alignment horizontal="left"/>
    </xf>
    <xf numFmtId="0" fontId="0" fillId="0" borderId="0" xfId="0" applyFont="1" applyAlignment="1">
      <alignment horizontal="center" vertical="center" wrapText="1"/>
    </xf>
    <xf numFmtId="0" fontId="2" fillId="0" borderId="0" xfId="0" applyFont="1" applyAlignment="1">
      <alignment horizontal="center"/>
    </xf>
    <xf numFmtId="0" fontId="1" fillId="36" borderId="29" xfId="0" applyFont="1" applyFill="1" applyBorder="1" applyAlignment="1" applyProtection="1">
      <alignment/>
      <protection locked="0"/>
    </xf>
    <xf numFmtId="0" fontId="1" fillId="36" borderId="30" xfId="0" applyFont="1" applyFill="1" applyBorder="1" applyAlignment="1" applyProtection="1">
      <alignment/>
      <protection locked="0"/>
    </xf>
    <xf numFmtId="0" fontId="1" fillId="36" borderId="31" xfId="0" applyFont="1" applyFill="1" applyBorder="1" applyAlignment="1" applyProtection="1">
      <alignment/>
      <protection locked="0"/>
    </xf>
    <xf numFmtId="0" fontId="0" fillId="0" borderId="0" xfId="0" applyAlignment="1">
      <alignment horizontal="right"/>
    </xf>
    <xf numFmtId="0" fontId="0" fillId="0" borderId="28" xfId="0" applyBorder="1" applyAlignment="1">
      <alignment horizontal="right"/>
    </xf>
    <xf numFmtId="174" fontId="3" fillId="0" borderId="0" xfId="42" applyNumberFormat="1"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200" fontId="1" fillId="36" borderId="29" xfId="0" applyNumberFormat="1" applyFont="1" applyFill="1" applyBorder="1" applyAlignment="1" applyProtection="1">
      <alignment horizontal="left"/>
      <protection locked="0"/>
    </xf>
    <xf numFmtId="200" fontId="1" fillId="36" borderId="30" xfId="0" applyNumberFormat="1" applyFont="1" applyFill="1" applyBorder="1" applyAlignment="1" applyProtection="1">
      <alignment horizontal="left"/>
      <protection locked="0"/>
    </xf>
    <xf numFmtId="200" fontId="1" fillId="36" borderId="31"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28" xfId="0" applyFont="1" applyBorder="1" applyAlignment="1">
      <alignment horizontal="left" wrapText="1" shrinkToFit="1"/>
    </xf>
    <xf numFmtId="0" fontId="0" fillId="0" borderId="0" xfId="0" applyAlignment="1" quotePrefix="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15" fillId="0" borderId="32" xfId="0" applyFont="1" applyBorder="1" applyAlignment="1">
      <alignment horizontal="left" vertical="top" wrapText="1" indent="2"/>
    </xf>
    <xf numFmtId="0" fontId="15" fillId="0" borderId="16" xfId="0" applyFont="1" applyBorder="1" applyAlignment="1">
      <alignment horizontal="left" vertical="top" wrapText="1" indent="2"/>
    </xf>
    <xf numFmtId="0" fontId="17" fillId="0" borderId="34" xfId="0" applyFont="1" applyBorder="1" applyAlignment="1">
      <alignment horizontal="center" wrapText="1"/>
    </xf>
    <xf numFmtId="0" fontId="17" fillId="0" borderId="35" xfId="0" applyFont="1" applyBorder="1" applyAlignment="1">
      <alignment horizontal="center" wrapText="1"/>
    </xf>
    <xf numFmtId="0" fontId="17" fillId="0" borderId="36" xfId="0" applyFont="1" applyBorder="1" applyAlignment="1">
      <alignment horizontal="center" wrapText="1"/>
    </xf>
    <xf numFmtId="0" fontId="17" fillId="0" borderId="20" xfId="0" applyFont="1" applyBorder="1" applyAlignment="1">
      <alignment horizontal="center" wrapText="1"/>
    </xf>
    <xf numFmtId="0" fontId="17" fillId="0" borderId="0" xfId="0" applyFont="1" applyBorder="1" applyAlignment="1">
      <alignment horizontal="center" wrapText="1"/>
    </xf>
    <xf numFmtId="0" fontId="17" fillId="0" borderId="37" xfId="0" applyFont="1" applyBorder="1" applyAlignment="1">
      <alignment horizontal="center" wrapText="1"/>
    </xf>
    <xf numFmtId="0" fontId="17" fillId="0" borderId="38" xfId="0" applyFont="1" applyBorder="1" applyAlignment="1">
      <alignment horizontal="center" wrapText="1"/>
    </xf>
    <xf numFmtId="0" fontId="17" fillId="0" borderId="39" xfId="0" applyFont="1" applyBorder="1" applyAlignment="1">
      <alignment horizontal="center" wrapText="1"/>
    </xf>
    <xf numFmtId="0" fontId="17" fillId="0" borderId="40" xfId="0" applyFont="1" applyBorder="1" applyAlignment="1">
      <alignment horizontal="center" wrapText="1"/>
    </xf>
    <xf numFmtId="0" fontId="15" fillId="0" borderId="32" xfId="0" applyFont="1" applyBorder="1" applyAlignment="1">
      <alignment horizontal="left" vertical="top" wrapText="1" indent="4"/>
    </xf>
    <xf numFmtId="0" fontId="15" fillId="0" borderId="16" xfId="0" applyFont="1" applyBorder="1" applyAlignment="1">
      <alignment horizontal="left" vertical="top" wrapText="1" indent="4"/>
    </xf>
    <xf numFmtId="0" fontId="0" fillId="0" borderId="16" xfId="0" applyBorder="1" applyAlignment="1">
      <alignment horizontal="left" vertical="top" wrapText="1"/>
    </xf>
    <xf numFmtId="0" fontId="13" fillId="0" borderId="32" xfId="0" applyFont="1" applyBorder="1" applyAlignment="1">
      <alignment horizontal="center" vertical="top" wrapText="1"/>
    </xf>
    <xf numFmtId="0" fontId="13" fillId="0" borderId="16" xfId="0" applyFont="1" applyBorder="1" applyAlignment="1">
      <alignment horizontal="center" vertical="top" wrapText="1"/>
    </xf>
    <xf numFmtId="0" fontId="15" fillId="0" borderId="32" xfId="0" applyFont="1" applyBorder="1" applyAlignment="1">
      <alignment horizontal="center" vertical="top" wrapText="1"/>
    </xf>
    <xf numFmtId="0" fontId="15" fillId="0" borderId="33" xfId="0" applyFont="1" applyBorder="1" applyAlignment="1">
      <alignment horizontal="center" vertical="top" wrapText="1"/>
    </xf>
    <xf numFmtId="0" fontId="15" fillId="0" borderId="32" xfId="0" applyFont="1" applyBorder="1" applyAlignment="1">
      <alignment horizontal="left" vertical="top" wrapText="1" indent="1"/>
    </xf>
    <xf numFmtId="0" fontId="15" fillId="0" borderId="16" xfId="0" applyFont="1" applyBorder="1" applyAlignment="1">
      <alignment horizontal="left" vertical="top" wrapText="1" inden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5" fillId="0" borderId="45" xfId="0" applyFont="1" applyBorder="1" applyAlignment="1">
      <alignment horizontal="left" vertical="center" wrapText="1"/>
    </xf>
    <xf numFmtId="0" fontId="15" fillId="0" borderId="16" xfId="0" applyFont="1" applyBorder="1" applyAlignment="1">
      <alignment horizontal="left" vertical="center"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20" xfId="0" applyBorder="1" applyAlignment="1">
      <alignment horizontal="center" vertical="top" wrapText="1"/>
    </xf>
    <xf numFmtId="0" fontId="0" fillId="0" borderId="0"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15" fillId="0" borderId="33" xfId="0" applyFont="1" applyBorder="1" applyAlignment="1">
      <alignment horizontal="left" vertical="top" wrapText="1" indent="2"/>
    </xf>
    <xf numFmtId="0" fontId="15" fillId="0" borderId="41" xfId="0" applyFont="1" applyBorder="1" applyAlignment="1">
      <alignment horizontal="left" vertical="top" wrapText="1" indent="3"/>
    </xf>
    <xf numFmtId="0" fontId="15" fillId="0" borderId="36" xfId="0" applyFont="1" applyBorder="1" applyAlignment="1">
      <alignment horizontal="left" vertical="top" wrapText="1" indent="3"/>
    </xf>
    <xf numFmtId="0" fontId="15" fillId="0" borderId="43" xfId="0" applyFont="1" applyBorder="1" applyAlignment="1">
      <alignment horizontal="left" vertical="top" wrapText="1" indent="3"/>
    </xf>
    <xf numFmtId="0" fontId="15" fillId="0" borderId="40" xfId="0" applyFont="1" applyBorder="1" applyAlignment="1">
      <alignment horizontal="left" vertical="top" wrapText="1" indent="3"/>
    </xf>
    <xf numFmtId="0" fontId="15" fillId="0" borderId="45" xfId="0" applyFont="1" applyBorder="1" applyAlignment="1">
      <alignment horizontal="left" vertical="top" wrapText="1"/>
    </xf>
    <xf numFmtId="0" fontId="15" fillId="0" borderId="16" xfId="0" applyFont="1" applyBorder="1" applyAlignment="1">
      <alignment horizontal="left" vertical="top" wrapText="1"/>
    </xf>
    <xf numFmtId="1" fontId="69" fillId="0" borderId="32" xfId="0" applyNumberFormat="1" applyFont="1" applyBorder="1" applyAlignment="1">
      <alignment horizontal="center" vertical="top" wrapText="1"/>
    </xf>
    <xf numFmtId="1" fontId="69" fillId="0" borderId="16" xfId="0" applyNumberFormat="1" applyFont="1" applyBorder="1" applyAlignment="1">
      <alignment horizontal="center" vertical="top" wrapText="1"/>
    </xf>
    <xf numFmtId="0" fontId="15" fillId="0" borderId="34" xfId="0" applyFont="1" applyBorder="1" applyAlignment="1">
      <alignment horizontal="left" vertical="top" wrapText="1"/>
    </xf>
    <xf numFmtId="0" fontId="15" fillId="0" borderId="20" xfId="0" applyFont="1" applyBorder="1" applyAlignment="1">
      <alignment horizontal="left" vertical="top" wrapText="1"/>
    </xf>
    <xf numFmtId="0" fontId="15" fillId="0" borderId="38" xfId="0" applyFont="1" applyBorder="1" applyAlignment="1">
      <alignment horizontal="left" vertical="top" wrapText="1"/>
    </xf>
    <xf numFmtId="0" fontId="15" fillId="0" borderId="34" xfId="0" applyFont="1" applyBorder="1" applyAlignment="1">
      <alignment horizontal="left" wrapText="1"/>
    </xf>
    <xf numFmtId="0" fontId="15" fillId="0" borderId="20" xfId="0" applyFont="1" applyBorder="1" applyAlignment="1">
      <alignment horizontal="left" wrapText="1"/>
    </xf>
    <xf numFmtId="0" fontId="15" fillId="0" borderId="38" xfId="0" applyFont="1" applyBorder="1" applyAlignment="1">
      <alignment horizontal="left" wrapText="1"/>
    </xf>
    <xf numFmtId="0" fontId="16" fillId="0" borderId="45" xfId="0" applyFont="1" applyBorder="1" applyAlignment="1">
      <alignment horizontal="left" vertical="top" wrapText="1" indent="8"/>
    </xf>
    <xf numFmtId="0" fontId="16" fillId="0" borderId="46" xfId="0" applyFont="1" applyBorder="1" applyAlignment="1">
      <alignment horizontal="left" vertical="top" wrapText="1" indent="8"/>
    </xf>
    <xf numFmtId="0" fontId="16" fillId="0" borderId="16" xfId="0" applyFont="1" applyBorder="1" applyAlignment="1">
      <alignment horizontal="left" vertical="top" wrapText="1" indent="8"/>
    </xf>
    <xf numFmtId="0" fontId="7" fillId="0" borderId="32" xfId="0" applyFont="1" applyBorder="1" applyAlignment="1">
      <alignment horizontal="left" vertical="top" wrapText="1" indent="8"/>
    </xf>
    <xf numFmtId="0" fontId="7" fillId="0" borderId="46" xfId="0" applyFont="1" applyBorder="1" applyAlignment="1">
      <alignment horizontal="left" vertical="top" wrapText="1" indent="8"/>
    </xf>
    <xf numFmtId="0" fontId="7" fillId="0" borderId="16" xfId="0" applyFont="1" applyBorder="1" applyAlignment="1">
      <alignment horizontal="left" vertical="top" wrapText="1" indent="8"/>
    </xf>
    <xf numFmtId="0" fontId="2" fillId="0" borderId="34" xfId="0" applyFont="1" applyBorder="1" applyAlignment="1">
      <alignment horizontal="left" vertical="top" wrapText="1" indent="5"/>
    </xf>
    <xf numFmtId="0" fontId="2" fillId="0" borderId="36" xfId="0" applyFont="1" applyBorder="1" applyAlignment="1">
      <alignment horizontal="left" vertical="top" wrapText="1" indent="5"/>
    </xf>
    <xf numFmtId="0" fontId="2" fillId="0" borderId="38" xfId="0" applyFont="1" applyBorder="1" applyAlignment="1">
      <alignment horizontal="left" vertical="top" wrapText="1" indent="5"/>
    </xf>
    <xf numFmtId="0" fontId="2" fillId="0" borderId="40" xfId="0" applyFont="1" applyBorder="1" applyAlignment="1">
      <alignment horizontal="left" vertical="top" wrapText="1" indent="5"/>
    </xf>
    <xf numFmtId="0" fontId="2" fillId="0" borderId="32" xfId="0" applyFont="1" applyBorder="1" applyAlignment="1">
      <alignment horizontal="center" vertical="top" wrapText="1"/>
    </xf>
    <xf numFmtId="0" fontId="2" fillId="0" borderId="46" xfId="0" applyFont="1" applyBorder="1" applyAlignment="1">
      <alignment horizontal="center" vertical="top" wrapText="1"/>
    </xf>
    <xf numFmtId="0" fontId="2" fillId="0" borderId="33" xfId="0" applyFont="1" applyBorder="1" applyAlignment="1">
      <alignment horizontal="center" vertical="top" wrapText="1"/>
    </xf>
    <xf numFmtId="0" fontId="2" fillId="0" borderId="16" xfId="0" applyFont="1" applyBorder="1" applyAlignment="1">
      <alignment horizontal="center" vertical="top" wrapText="1"/>
    </xf>
    <xf numFmtId="0" fontId="15" fillId="0" borderId="32"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Border="1" applyAlignment="1">
      <alignment horizontal="left" vertical="top" wrapText="1"/>
    </xf>
    <xf numFmtId="0" fontId="17" fillId="0" borderId="37" xfId="0" applyFont="1" applyBorder="1" applyAlignment="1">
      <alignment horizontal="left" vertical="top" wrapText="1"/>
    </xf>
    <xf numFmtId="0" fontId="17" fillId="0" borderId="38" xfId="0" applyFont="1" applyBorder="1" applyAlignment="1">
      <alignment horizontal="left" vertical="top" wrapText="1"/>
    </xf>
    <xf numFmtId="0" fontId="17" fillId="0" borderId="39" xfId="0" applyFont="1" applyBorder="1" applyAlignment="1">
      <alignment horizontal="left" vertical="top" wrapText="1"/>
    </xf>
    <xf numFmtId="0" fontId="17" fillId="0" borderId="40" xfId="0" applyFont="1" applyBorder="1" applyAlignment="1">
      <alignment horizontal="left" vertical="top" wrapText="1"/>
    </xf>
    <xf numFmtId="0" fontId="13" fillId="0" borderId="32" xfId="0" applyFont="1" applyBorder="1" applyAlignment="1">
      <alignment horizontal="left" vertical="top" wrapText="1"/>
    </xf>
    <xf numFmtId="0" fontId="13" fillId="0" borderId="16" xfId="0" applyFont="1" applyBorder="1" applyAlignment="1">
      <alignment horizontal="left" vertical="top" wrapText="1"/>
    </xf>
    <xf numFmtId="0" fontId="15" fillId="0" borderId="33"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15" fillId="0" borderId="33" xfId="0" applyFont="1" applyBorder="1" applyAlignment="1">
      <alignment horizontal="left" vertical="top" wrapText="1" indent="1"/>
    </xf>
    <xf numFmtId="0" fontId="15" fillId="0" borderId="41" xfId="0" applyFont="1" applyBorder="1" applyAlignment="1">
      <alignment horizontal="left" vertical="top" wrapText="1"/>
    </xf>
    <xf numFmtId="0" fontId="15" fillId="0" borderId="36" xfId="0" applyFont="1" applyBorder="1" applyAlignment="1">
      <alignment horizontal="left" vertical="top" wrapText="1"/>
    </xf>
    <xf numFmtId="0" fontId="15" fillId="0" borderId="43" xfId="0" applyFont="1" applyBorder="1" applyAlignment="1">
      <alignment horizontal="left" vertical="top" wrapText="1"/>
    </xf>
    <xf numFmtId="0" fontId="15" fillId="0" borderId="40" xfId="0" applyFont="1" applyBorder="1" applyAlignment="1">
      <alignment horizontal="left" vertical="top" wrapText="1"/>
    </xf>
    <xf numFmtId="0" fontId="15" fillId="0" borderId="45" xfId="0" applyFont="1" applyBorder="1" applyAlignment="1">
      <alignment horizontal="left" vertical="top" wrapText="1" indent="8"/>
    </xf>
    <xf numFmtId="0" fontId="15" fillId="0" borderId="16" xfId="0" applyFont="1" applyBorder="1" applyAlignment="1">
      <alignment horizontal="left" vertical="top" wrapText="1" indent="8"/>
    </xf>
    <xf numFmtId="0" fontId="7" fillId="0" borderId="32" xfId="0" applyFont="1" applyBorder="1" applyAlignment="1">
      <alignment horizontal="left" vertical="top" wrapText="1" indent="7"/>
    </xf>
    <xf numFmtId="0" fontId="7" fillId="0" borderId="46" xfId="0" applyFont="1" applyBorder="1" applyAlignment="1">
      <alignment horizontal="left" vertical="top" wrapText="1" indent="7"/>
    </xf>
    <xf numFmtId="0" fontId="7" fillId="0" borderId="16" xfId="0" applyFont="1" applyBorder="1" applyAlignment="1">
      <alignment horizontal="left" vertical="top" wrapText="1" indent="7"/>
    </xf>
    <xf numFmtId="0" fontId="2" fillId="0" borderId="34" xfId="0" applyFont="1" applyBorder="1" applyAlignment="1">
      <alignment horizontal="left" vertical="top" wrapText="1"/>
    </xf>
    <xf numFmtId="0" fontId="2" fillId="0" borderId="36" xfId="0" applyFont="1" applyBorder="1" applyAlignment="1">
      <alignment horizontal="left" vertical="top" wrapText="1"/>
    </xf>
    <xf numFmtId="0" fontId="2" fillId="0" borderId="38" xfId="0" applyFont="1" applyBorder="1" applyAlignment="1">
      <alignment horizontal="left" vertical="top" wrapText="1"/>
    </xf>
    <xf numFmtId="0" fontId="2" fillId="0" borderId="40" xfId="0"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lists"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uduser.gov/portal/datasets/fmr/fmrs/FY2019_code/2019summary.odn?fips=5000100325&amp;year=2019&amp;selection_type=county&amp;fmrtype=Final" TargetMode="External" /><Relationship Id="rId2" Type="http://schemas.openxmlformats.org/officeDocument/2006/relationships/hyperlink" Target="https://www.huduser.gov/portal/datasets/fmr/fmrs/FY2019_code/2019summary.odn?fips=5001900475&amp;year=2019&amp;selection_type=county&amp;fmrtype=Final" TargetMode="External" /><Relationship Id="rId3" Type="http://schemas.openxmlformats.org/officeDocument/2006/relationships/hyperlink" Target="https://www.huduser.gov/portal/datasets/fmr/fmrs/FY2019_code/2019summary.odn?fips=5001300860&amp;year=2019&amp;selection_type=county&amp;fmrtype=Final" TargetMode="External" /><Relationship Id="rId4" Type="http://schemas.openxmlformats.org/officeDocument/2006/relationships/hyperlink" Target="https://www.huduser.gov/portal/datasets/fmr/fmrs/FY2019_code/2019summary.odn?fips=5002701300&amp;year=2019&amp;selection_type=county&amp;fmrtype=Final" TargetMode="External" /><Relationship Id="rId5" Type="http://schemas.openxmlformats.org/officeDocument/2006/relationships/hyperlink" Target="https://www.huduser.gov/portal/datasets/fmr/fmrs/FY2019_code/2019summary.odn?fips=5000301450&amp;year=2019&amp;selection_type=county&amp;fmrtype=Final" TargetMode="External" /><Relationship Id="rId6" Type="http://schemas.openxmlformats.org/officeDocument/2006/relationships/hyperlink" Target="https://www.huduser.gov/portal/datasets/fmr/fmrs/FY2019_code/2019summary.odn?fips=5002501900&amp;year=2019&amp;selection_type=county&amp;fmrtype=Final" TargetMode="External" /><Relationship Id="rId7" Type="http://schemas.openxmlformats.org/officeDocument/2006/relationships/hyperlink" Target="https://www.huduser.gov/portal/datasets/fmr/fmrs/FY2019_code/2019summary.odn?fips=5000902125&amp;year=2019&amp;selection_type=county&amp;fmrtype=Final" TargetMode="External" /><Relationship Id="rId8" Type="http://schemas.openxmlformats.org/officeDocument/2006/relationships/hyperlink" Target="https://www.huduser.gov/portal/datasets/fmr/fmrs/FY2019_code/2019summary.odn?fips=5000902162&amp;year=2019&amp;selection_type=county&amp;fmrtype=Final" TargetMode="External" /><Relationship Id="rId9" Type="http://schemas.openxmlformats.org/officeDocument/2006/relationships/hyperlink" Target="https://www.huduser.gov/portal/datasets/fmr/fmrs/FY2019_code/2019summary.odn?fips=5001102500&amp;year=2019&amp;selection_type=county&amp;fmrtype=Final" TargetMode="External" /><Relationship Id="rId10" Type="http://schemas.openxmlformats.org/officeDocument/2006/relationships/hyperlink" Target="https://www.huduser.gov/portal/datasets/fmr/fmrs/FY2019_code/2019summary.odn?fips=5002702575&amp;year=2019&amp;selection_type=county&amp;fmrtype=Final" TargetMode="External" /><Relationship Id="rId11" Type="http://schemas.openxmlformats.org/officeDocument/2006/relationships/hyperlink" Target="https://www.huduser.gov/portal/datasets/fmr/fmrs/FY2019_code/2019summary.odn?fips=5002702725&amp;year=2019&amp;selection_type=county&amp;fmrtype=Final" TargetMode="External" /><Relationship Id="rId12" Type="http://schemas.openxmlformats.org/officeDocument/2006/relationships/hyperlink" Target="https://www.huduser.gov/portal/datasets/fmr/fmrs/FY2019_code/2019summary.odn?fips=5000502875&amp;year=2019&amp;selection_type=county&amp;fmrtype=Final" TargetMode="External" /><Relationship Id="rId13" Type="http://schemas.openxmlformats.org/officeDocument/2006/relationships/hyperlink" Target="https://www.huduser.gov/portal/datasets/fmr/fmrs/FY2019_code/2019summary.odn?fips=5002303175&amp;year=2019&amp;selection_type=county&amp;fmrtype=Final" TargetMode="External" /><Relationship Id="rId14" Type="http://schemas.openxmlformats.org/officeDocument/2006/relationships/hyperlink" Target="https://www.huduser.gov/portal/datasets/fmr/fmrs/FY2019_code/2019summary.odn?fips=5002303250&amp;year=2019&amp;selection_type=county&amp;fmrtype=Final" TargetMode="External" /><Relationship Id="rId15" Type="http://schemas.openxmlformats.org/officeDocument/2006/relationships/hyperlink" Target="https://www.huduser.gov/portal/datasets/fmr/fmrs/FY2019_code/2019summary.odn?fips=5001903550&amp;year=2019&amp;selection_type=county&amp;fmrtype=Final" TargetMode="External" /><Relationship Id="rId16" Type="http://schemas.openxmlformats.org/officeDocument/2006/relationships/hyperlink" Target="https://www.huduser.gov/portal/datasets/fmr/fmrs/FY2019_code/2019summary.odn?fips=5001504375&amp;year=2019&amp;selection_type=county&amp;fmrtype=Final" TargetMode="External" /><Relationship Id="rId17" Type="http://schemas.openxmlformats.org/officeDocument/2006/relationships/hyperlink" Target="https://www.huduser.gov/portal/datasets/fmr/fmrs/FY2019_code/2019summary.odn?fips=5000304825&amp;year=2019&amp;selection_type=county&amp;fmrtype=Final" TargetMode="External" /><Relationship Id="rId18" Type="http://schemas.openxmlformats.org/officeDocument/2006/relationships/hyperlink" Target="https://www.huduser.gov/portal/datasets/fmr/fmrs/FY2019_code/2019summary.odn?fips=5002105200&amp;year=2019&amp;selection_type=county&amp;fmrtype=Final" TargetMode="External" /><Relationship Id="rId19" Type="http://schemas.openxmlformats.org/officeDocument/2006/relationships/hyperlink" Target="https://www.huduser.gov/portal/datasets/fmr/fmrs/FY2019_code/2019summary.odn?fips=5001105425&amp;year=2019&amp;selection_type=county&amp;fmrtype=Final" TargetMode="External" /><Relationship Id="rId20" Type="http://schemas.openxmlformats.org/officeDocument/2006/relationships/hyperlink" Target="https://www.huduser.gov/portal/datasets/fmr/fmrs/FY2019_code/2019summary.odn?fips=5002305650&amp;year=2019&amp;selection_type=county&amp;fmrtype=Final" TargetMode="External" /><Relationship Id="rId21" Type="http://schemas.openxmlformats.org/officeDocument/2006/relationships/hyperlink" Target="https://www.huduser.gov/portal/datasets/fmr/fmrs/FY2019_code/2019summary.odn?fips=5002705800&amp;year=2019&amp;selection_type=county&amp;fmrtype=Final" TargetMode="External" /><Relationship Id="rId22" Type="http://schemas.openxmlformats.org/officeDocument/2006/relationships/hyperlink" Target="https://www.huduser.gov/portal/datasets/fmr/fmrs/FY2019_code/2019summary.odn?fips=5000906325&amp;year=2019&amp;selection_type=county&amp;fmrtype=Final" TargetMode="External" /><Relationship Id="rId23" Type="http://schemas.openxmlformats.org/officeDocument/2006/relationships/hyperlink" Target="https://www.huduser.gov/portal/datasets/fmr/fmrs/FY2019_code/2019summary.odn?fips=5000706550&amp;year=2019&amp;selection_type=county&amp;fmrtype=Final" TargetMode="External" /><Relationship Id="rId24" Type="http://schemas.openxmlformats.org/officeDocument/2006/relationships/hyperlink" Target="https://www.huduser.gov/portal/datasets/fmr/fmrs/FY2019_code/2019summary.odn?fips=5001707375&amp;year=2019&amp;selection_type=county&amp;fmrtype=Final" TargetMode="External" /><Relationship Id="rId25" Type="http://schemas.openxmlformats.org/officeDocument/2006/relationships/hyperlink" Target="https://www.huduser.gov/portal/datasets/fmr/fmrs/FY2019_code/2019summary.odn?fips=5001707600&amp;year=2019&amp;selection_type=county&amp;fmrtype=Final" TargetMode="External" /><Relationship Id="rId26" Type="http://schemas.openxmlformats.org/officeDocument/2006/relationships/hyperlink" Target="https://www.huduser.gov/portal/datasets/fmr/fmrs/FY2019_code/2019summary.odn?fips=5002107750&amp;year=2019&amp;selection_type=county&amp;fmrtype=Final" TargetMode="External" /><Relationship Id="rId27" Type="http://schemas.openxmlformats.org/officeDocument/2006/relationships/hyperlink" Target="https://www.huduser.gov/portal/datasets/fmr/fmrs/FY2019_code/2019summary.odn?fips=5002507900&amp;year=2019&amp;selection_type=county&amp;fmrtype=Final" TargetMode="External" /><Relationship Id="rId28" Type="http://schemas.openxmlformats.org/officeDocument/2006/relationships/hyperlink" Target="https://www.huduser.gov/portal/datasets/fmr/fmrs/FY2019_code/2019summary.odn?fips=5002708275&amp;year=2019&amp;selection_type=county&amp;fmrtype=Final" TargetMode="External" /><Relationship Id="rId29" Type="http://schemas.openxmlformats.org/officeDocument/2006/relationships/hyperlink" Target="https://www.huduser.gov/portal/datasets/fmr/fmrs/FY2019_code/2019summary.odn?fips=5000108575&amp;year=2019&amp;selection_type=county&amp;fmrtype=Final" TargetMode="External" /><Relationship Id="rId30" Type="http://schemas.openxmlformats.org/officeDocument/2006/relationships/hyperlink" Target="https://www.huduser.gov/portal/datasets/fmr/fmrs/FY2019_code/2019summary.odn?fips=5000908725&amp;year=2019&amp;selection_type=county&amp;fmrtype=Final" TargetMode="External" /><Relationship Id="rId31" Type="http://schemas.openxmlformats.org/officeDocument/2006/relationships/hyperlink" Target="https://www.huduser.gov/portal/datasets/fmr/fmrs/FY2019_code/2019summary.odn?fips=5000109025&amp;year=2019&amp;selection_type=county&amp;fmrtype=Final" TargetMode="External" /><Relationship Id="rId32" Type="http://schemas.openxmlformats.org/officeDocument/2006/relationships/hyperlink" Target="https://www.huduser.gov/portal/datasets/fmr/fmrs/FY2019_code/2019summary.odn?fips=5001709325&amp;year=2019&amp;selection_type=county&amp;fmrtype=Final" TargetMode="External" /><Relationship Id="rId33" Type="http://schemas.openxmlformats.org/officeDocument/2006/relationships/hyperlink" Target="https://www.huduser.gov/portal/datasets/fmr/fmrs/FY2019_code/2019summary.odn?fips=5002509475&amp;year=2019&amp;selection_type=county&amp;fmrtype=Final" TargetMode="External" /><Relationship Id="rId34" Type="http://schemas.openxmlformats.org/officeDocument/2006/relationships/hyperlink" Target="https://www.huduser.gov/portal/datasets/fmr/fmrs/FY2019_code/2019summary.odn?fips=5001909850&amp;year=2019&amp;selection_type=county&amp;fmrtype=Final" TargetMode="External" /><Relationship Id="rId35" Type="http://schemas.openxmlformats.org/officeDocument/2006/relationships/hyperlink" Target="https://www.huduser.gov/portal/datasets/fmr/fmrs/FY2019_code/2019summary.odn?fips=5000910075&amp;year=2019&amp;selection_type=county&amp;fmrtype=Final" TargetMode="External" /><Relationship Id="rId36" Type="http://schemas.openxmlformats.org/officeDocument/2006/relationships/hyperlink" Target="https://www.huduser.gov/portal/datasets/fmr/fmrs/FY2019_code/2019summary.odn?fips=5000710300&amp;year=2019&amp;selection_type=county&amp;fmrtype=Final" TargetMode="External" /><Relationship Id="rId37" Type="http://schemas.openxmlformats.org/officeDocument/2006/relationships/hyperlink" Target="https://www.huduser.gov/portal/datasets/fmr/fmrs/FY2019_code/2019summary.odn?fips=5000510450&amp;year=2019&amp;selection_type=county&amp;fmrtype=Final" TargetMode="External" /><Relationship Id="rId38" Type="http://schemas.openxmlformats.org/officeDocument/2006/relationships/hyperlink" Target="https://www.huduser.gov/portal/datasets/fmr/fmrs/FY2019_code/2019summary.odn?fips=5000710675&amp;year=2019&amp;selection_type=county&amp;fmrtype=Final" TargetMode="External" /><Relationship Id="rId39" Type="http://schemas.openxmlformats.org/officeDocument/2006/relationships/hyperlink" Target="https://www.huduser.gov/portal/datasets/fmr/fmrs/FY2019_code/2019summary.odn?fips=5002311125&amp;year=2019&amp;selection_type=county&amp;fmrtype=Final" TargetMode="External" /><Relationship Id="rId40" Type="http://schemas.openxmlformats.org/officeDocument/2006/relationships/hyperlink" Target="https://www.huduser.gov/portal/datasets/fmr/fmrs/FY2019_code/2019summary.odn?fips=5002311350&amp;year=2019&amp;selection_type=county&amp;fmrtype=Final" TargetMode="External" /><Relationship Id="rId41" Type="http://schemas.openxmlformats.org/officeDocument/2006/relationships/hyperlink" Target="https://www.huduser.gov/portal/datasets/fmr/fmrs/FY2019_code/2019summary.odn?fips=5001511500&amp;year=2019&amp;selection_type=county&amp;fmrtype=Final" TargetMode="External" /><Relationship Id="rId42" Type="http://schemas.openxmlformats.org/officeDocument/2006/relationships/hyperlink" Target="https://www.huduser.gov/portal/datasets/fmr/fmrs/FY2019_code/2019summary.odn?fips=5000911800&amp;year=2019&amp;selection_type=county&amp;fmrtype=Final" TargetMode="External" /><Relationship Id="rId43" Type="http://schemas.openxmlformats.org/officeDocument/2006/relationships/hyperlink" Target="https://www.huduser.gov/portal/datasets/fmr/fmrs/FY2019_code/2019summary.odn?fips=5002111950&amp;year=2019&amp;selection_type=county&amp;fmrtype=Final" TargetMode="External" /><Relationship Id="rId44" Type="http://schemas.openxmlformats.org/officeDocument/2006/relationships/hyperlink" Target="https://www.huduser.gov/portal/datasets/fmr/fmrs/FY2019_code/2019summary.odn?fips=5002712250&amp;year=2019&amp;selection_type=county&amp;fmrtype=Final" TargetMode="External" /><Relationship Id="rId45" Type="http://schemas.openxmlformats.org/officeDocument/2006/relationships/hyperlink" Target="https://www.huduser.gov/portal/datasets/fmr/fmrs/FY2019_code/2019summary.odn?fips=5001913150&amp;year=2019&amp;selection_type=county&amp;fmrtype=Final" TargetMode="External" /><Relationship Id="rId46" Type="http://schemas.openxmlformats.org/officeDocument/2006/relationships/hyperlink" Target="https://www.huduser.gov/portal/datasets/fmr/fmrs/FY2019_code/2019summary.odn?fips=5000713300&amp;year=2019&amp;selection_type=county&amp;fmrtype=Final" TargetMode="External" /><Relationship Id="rId47" Type="http://schemas.openxmlformats.org/officeDocument/2006/relationships/hyperlink" Target="https://www.huduser.gov/portal/datasets/fmr/fmrs/FY2019_code/2019summary.odn?fips=5001713525&amp;year=2019&amp;selection_type=county&amp;fmrtype=Final" TargetMode="External" /><Relationship Id="rId48" Type="http://schemas.openxmlformats.org/officeDocument/2006/relationships/hyperlink" Target="https://www.huduser.gov/portal/datasets/fmr/fmrs/FY2019_code/2019summary.odn?fips=5002713675&amp;year=2019&amp;selection_type=county&amp;fmrtype=Final" TargetMode="External" /><Relationship Id="rId49" Type="http://schemas.openxmlformats.org/officeDocument/2006/relationships/hyperlink" Target="https://www.huduser.gov/portal/datasets/fmr/fmrs/FY2019_code/2019summary.odn?fips=5002114350&amp;year=2019&amp;selection_type=county&amp;fmrtype=Final" TargetMode="External" /><Relationship Id="rId50" Type="http://schemas.openxmlformats.org/officeDocument/2006/relationships/hyperlink" Target="https://www.huduser.gov/portal/datasets/fmr/fmrs/FY2019_code/2019summary.odn?fips=5002114500&amp;year=2019&amp;selection_type=county&amp;fmrtype=Final" TargetMode="External" /><Relationship Id="rId51" Type="http://schemas.openxmlformats.org/officeDocument/2006/relationships/hyperlink" Target="https://www.huduser.gov/portal/datasets/fmr/fmrs/FY2019_code/2019summary.odn?fips=5000714875&amp;year=2019&amp;selection_type=county&amp;fmrtype=Final" TargetMode="External" /><Relationship Id="rId52" Type="http://schemas.openxmlformats.org/officeDocument/2006/relationships/hyperlink" Target="https://www.huduser.gov/portal/datasets/fmr/fmrs/FY2019_code/2019summary.odn?fips=5000915250&amp;year=2019&amp;selection_type=county&amp;fmrtype=Final" TargetMode="External" /><Relationship Id="rId53" Type="http://schemas.openxmlformats.org/officeDocument/2006/relationships/hyperlink" Target="https://www.huduser.gov/portal/datasets/fmr/fmrs/FY2019_code/2019summary.odn?fips=5001715700&amp;year=2019&amp;selection_type=county&amp;fmrtype=Final" TargetMode="External" /><Relationship Id="rId54" Type="http://schemas.openxmlformats.org/officeDocument/2006/relationships/hyperlink" Target="https://www.huduser.gov/portal/datasets/fmr/fmrs/FY2019_code/2019summary.odn?fips=5000116000&amp;year=2019&amp;selection_type=county&amp;fmrtype=Final" TargetMode="External" /><Relationship Id="rId55" Type="http://schemas.openxmlformats.org/officeDocument/2006/relationships/hyperlink" Target="https://www.huduser.gov/portal/datasets/fmr/fmrs/FY2019_code/2019summary.odn?fips=5001916150&amp;year=2019&amp;selection_type=county&amp;fmrtype=Final" TargetMode="External" /><Relationship Id="rId56" Type="http://schemas.openxmlformats.org/officeDocument/2006/relationships/hyperlink" Target="https://www.huduser.gov/portal/datasets/fmr/fmrs/FY2019_code/2019summary.odn?fips=5001916300&amp;year=2019&amp;selection_type=county&amp;fmrtype=Final" TargetMode="External" /><Relationship Id="rId57" Type="http://schemas.openxmlformats.org/officeDocument/2006/relationships/hyperlink" Target="https://www.huduser.gov/portal/datasets/fmr/fmrs/FY2019_code/2019summary.odn?fips=5002116825&amp;year=2019&amp;selection_type=county&amp;fmrtype=Final" TargetMode="External" /><Relationship Id="rId58" Type="http://schemas.openxmlformats.org/officeDocument/2006/relationships/hyperlink" Target="https://www.huduser.gov/portal/datasets/fmr/fmrs/FY2019_code/2019summary.odn?fips=5000517125&amp;year=2019&amp;selection_type=county&amp;fmrtype=Final" TargetMode="External" /><Relationship Id="rId59" Type="http://schemas.openxmlformats.org/officeDocument/2006/relationships/hyperlink" Target="https://www.huduser.gov/portal/datasets/fmr/fmrs/FY2019_code/2019summary.odn?fips=5001917350&amp;year=2019&amp;selection_type=county&amp;fmrtype=Final" TargetMode="External" /><Relationship Id="rId60" Type="http://schemas.openxmlformats.org/officeDocument/2006/relationships/hyperlink" Target="https://www.huduser.gov/portal/datasets/fmr/fmrs/FY2019_code/2019summary.odn?fips=5000317725&amp;year=2019&amp;selection_type=county&amp;fmrtype=Final" TargetMode="External" /><Relationship Id="rId61" Type="http://schemas.openxmlformats.org/officeDocument/2006/relationships/hyperlink" Target="https://www.huduser.gov/portal/datasets/fmr/fmrs/FY2019_code/2019summary.odn?fips=5002517875&amp;year=2019&amp;selection_type=county&amp;fmrtype=Final" TargetMode="External" /><Relationship Id="rId62" Type="http://schemas.openxmlformats.org/officeDocument/2006/relationships/hyperlink" Target="https://www.huduser.gov/portal/datasets/fmr/fmrs/FY2019_code/2019summary.odn?fips=5002518325&amp;year=2019&amp;selection_type=county&amp;fmrtype=Final" TargetMode="External" /><Relationship Id="rId63" Type="http://schemas.openxmlformats.org/officeDocument/2006/relationships/hyperlink" Target="https://www.huduser.gov/portal/datasets/fmr/fmrs/FY2019_code/2019summary.odn?fips=5002318550&amp;year=2019&amp;selection_type=county&amp;fmrtype=Final" TargetMode="External" /><Relationship Id="rId64" Type="http://schemas.openxmlformats.org/officeDocument/2006/relationships/hyperlink" Target="https://www.huduser.gov/portal/datasets/fmr/fmrs/FY2019_code/2019summary.odn?fips=5000921250&amp;year=2019&amp;selection_type=county&amp;fmrtype=Final" TargetMode="External" /><Relationship Id="rId65" Type="http://schemas.openxmlformats.org/officeDocument/2006/relationships/hyperlink" Target="https://www.huduser.gov/portal/datasets/fmr/fmrs/FY2019_code/2019summary.odn?fips=5002321925&amp;year=2019&amp;selection_type=county&amp;fmrtype=Final" TargetMode="External" /><Relationship Id="rId66" Type="http://schemas.openxmlformats.org/officeDocument/2006/relationships/hyperlink" Target="https://www.huduser.gov/portal/datasets/fmr/fmrs/FY2019_code/2019summary.odn?fips=5001523500&amp;year=2019&amp;selection_type=county&amp;fmrtype=Final" TargetMode="External" /><Relationship Id="rId67" Type="http://schemas.openxmlformats.org/officeDocument/2006/relationships/hyperlink" Target="https://www.huduser.gov/portal/datasets/fmr/fmrs/FY2019_code/2019summary.odn?fips=5001523725&amp;year=2019&amp;selection_type=county&amp;fmrtype=Final" TargetMode="External" /><Relationship Id="rId68" Type="http://schemas.openxmlformats.org/officeDocument/2006/relationships/hyperlink" Target="https://www.huduser.gov/portal/datasets/fmr/fmrs/FY2019_code/2019summary.odn?fips=5001124050&amp;year=2019&amp;selection_type=county&amp;fmrtype=Final" TargetMode="External" /><Relationship Id="rId69" Type="http://schemas.openxmlformats.org/officeDocument/2006/relationships/hyperlink" Target="https://www.huduser.gov/portal/datasets/fmr/fmrs/FY2019_code/2019summary.odn?fips=5002125375&amp;year=2019&amp;selection_type=county&amp;fmrtype=Final" TargetMode="External" /><Relationship Id="rId70" Type="http://schemas.openxmlformats.org/officeDocument/2006/relationships/hyperlink" Target="https://www.huduser.gov/portal/datasets/fmr/fmrs/FY2019_code/2019summary.odn?fips=5001124925&amp;year=2019&amp;selection_type=county&amp;fmrtype=Final" TargetMode="External" /><Relationship Id="rId71" Type="http://schemas.openxmlformats.org/officeDocument/2006/relationships/hyperlink" Target="https://www.huduser.gov/portal/datasets/fmr/fmrs/FY2019_code/2019summary.odn?fips=5001125225&amp;year=2019&amp;selection_type=county&amp;fmrtype=Final" TargetMode="External" /><Relationship Id="rId72" Type="http://schemas.openxmlformats.org/officeDocument/2006/relationships/hyperlink" Target="https://www.huduser.gov/portal/datasets/fmr/fmrs/FY2019_code/2019summary.odn?fips=5001725675&amp;year=2019&amp;selection_type=county&amp;fmrtype=Final" TargetMode="External" /><Relationship Id="rId73" Type="http://schemas.openxmlformats.org/officeDocument/2006/relationships/hyperlink" Target="https://www.huduser.gov/portal/datasets/fmr/fmrs/FY2019_code/2019summary.odn?fips=5002325825&amp;year=2019&amp;selection_type=county&amp;fmrtype=Final" TargetMode="External" /><Relationship Id="rId74" Type="http://schemas.openxmlformats.org/officeDocument/2006/relationships/hyperlink" Target="https://www.huduser.gov/portal/datasets/fmr/fmrs/FY2019_code/2019summary.odn?fips=5000925975&amp;year=2019&amp;selection_type=county&amp;fmrtype=Final" TargetMode="External" /><Relationship Id="rId75" Type="http://schemas.openxmlformats.org/officeDocument/2006/relationships/hyperlink" Target="https://www.huduser.gov/portal/datasets/fmr/fmrs/FY2019_code/2019summary.odn?fips=5000126300&amp;year=2019&amp;selection_type=county&amp;fmrtype=Final" TargetMode="External" /><Relationship Id="rId76" Type="http://schemas.openxmlformats.org/officeDocument/2006/relationships/hyperlink" Target="https://www.huduser.gov/portal/datasets/fmr/fmrs/FY2019_code/2019summary.odn?fips=5001126500&amp;year=2019&amp;selection_type=county&amp;fmrtype=Final" TargetMode="External" /><Relationship Id="rId77" Type="http://schemas.openxmlformats.org/officeDocument/2006/relationships/hyperlink" Target="https://www.huduser.gov/portal/datasets/fmr/fmrs/FY2019_code/2019summary.odn?fips=5001127100&amp;year=2019&amp;selection_type=county&amp;fmrtype=Final" TargetMode="External" /><Relationship Id="rId78" Type="http://schemas.openxmlformats.org/officeDocument/2006/relationships/hyperlink" Target="https://www.huduser.gov/portal/datasets/fmr/fmrs/FY2019_code/2019summary.odn?fips=5001127700&amp;year=2019&amp;selection_type=county&amp;fmrtype=Final" TargetMode="External" /><Relationship Id="rId79" Type="http://schemas.openxmlformats.org/officeDocument/2006/relationships/hyperlink" Target="https://www.huduser.gov/portal/datasets/fmr/fmrs/FY2019_code/2019summary.odn?fips=5000327962&amp;year=2019&amp;selection_type=county&amp;fmrtype=Final" TargetMode="External" /><Relationship Id="rId80" Type="http://schemas.openxmlformats.org/officeDocument/2006/relationships/hyperlink" Target="https://www.huduser.gov/portal/datasets/fmr/fmrs/FY2019_code/2019summary.odn?fips=5001928075&amp;year=2019&amp;selection_type=county&amp;fmrtype=Final" TargetMode="External" /><Relationship Id="rId81" Type="http://schemas.openxmlformats.org/officeDocument/2006/relationships/hyperlink" Target="https://www.huduser.gov/portal/datasets/fmr/fmrs/FY2019_code/2019summary.odn?fips=5000128600&amp;year=2019&amp;selection_type=county&amp;fmrtype=Final" TargetMode="External" /><Relationship Id="rId82" Type="http://schemas.openxmlformats.org/officeDocument/2006/relationships/hyperlink" Target="https://www.huduser.gov/portal/datasets/fmr/fmrs/FY2019_code/2019summary.odn?fips=5002528900&amp;year=2019&amp;selection_type=county&amp;fmrtype=Final" TargetMode="External" /><Relationship Id="rId83" Type="http://schemas.openxmlformats.org/officeDocument/2006/relationships/hyperlink" Target="https://www.huduser.gov/portal/datasets/fmr/fmrs/FY2019_code/2019summary.odn?fips=5000929125&amp;year=2019&amp;selection_type=county&amp;fmrtype=Final" TargetMode="External" /><Relationship Id="rId84" Type="http://schemas.openxmlformats.org/officeDocument/2006/relationships/hyperlink" Target="https://www.huduser.gov/portal/datasets/fmr/fmrs/FY2019_code/2019summary.odn?fips=5001329275&amp;year=2019&amp;selection_type=county&amp;fmrtype=Final" TargetMode="External" /><Relationship Id="rId85" Type="http://schemas.openxmlformats.org/officeDocument/2006/relationships/hyperlink" Target="https://www.huduser.gov/portal/datasets/fmr/fmrs/FY2019_code/2019summary.odn?fips=5000129575&amp;year=2019&amp;selection_type=county&amp;fmrtype=Final" TargetMode="External" /><Relationship Id="rId86" Type="http://schemas.openxmlformats.org/officeDocument/2006/relationships/hyperlink" Target="https://www.huduser.gov/portal/datasets/fmr/fmrs/FY2019_code/2019summary.odn?fips=5001930175&amp;year=2019&amp;selection_type=county&amp;fmrtype=Final" TargetMode="External" /><Relationship Id="rId87" Type="http://schemas.openxmlformats.org/officeDocument/2006/relationships/hyperlink" Target="https://www.huduser.gov/portal/datasets/fmr/fmrs/FY2019_code/2019summary.odn?fips=5000530550&amp;year=2019&amp;selection_type=county&amp;fmrtype=Final" TargetMode="External" /><Relationship Id="rId88" Type="http://schemas.openxmlformats.org/officeDocument/2006/relationships/hyperlink" Target="https://www.huduser.gov/portal/datasets/fmr/fmrs/FY2019_code/2019summary.odn?fips=5000930775&amp;year=2019&amp;selection_type=county&amp;fmrtype=Final" TargetMode="External" /><Relationship Id="rId89" Type="http://schemas.openxmlformats.org/officeDocument/2006/relationships/hyperlink" Target="https://www.huduser.gov/portal/datasets/fmr/fmrs/FY2019_code/2019summary.odn?fips=5002530925&amp;year=2019&amp;selection_type=county&amp;fmrtype=Final" TargetMode="External" /><Relationship Id="rId90" Type="http://schemas.openxmlformats.org/officeDocument/2006/relationships/hyperlink" Target="https://www.huduser.gov/portal/datasets/fmr/fmrs/FY2019_code/2019summary.odn?fips=5002531150&amp;year=2019&amp;selection_type=county&amp;fmrtype=Final" TargetMode="External" /><Relationship Id="rId91" Type="http://schemas.openxmlformats.org/officeDocument/2006/relationships/hyperlink" Target="https://www.huduser.gov/portal/datasets/fmr/fmrs/FY2019_code/2019summary.odn?fips=5000131525&amp;year=2019&amp;selection_type=county&amp;fmrtype=Final" TargetMode="External" /><Relationship Id="rId92" Type="http://schemas.openxmlformats.org/officeDocument/2006/relationships/hyperlink" Target="https://www.huduser.gov/portal/datasets/fmr/fmrs/FY2019_code/2019summary.odn?fips=5000531825&amp;year=2019&amp;selection_type=county&amp;fmrtype=Final" TargetMode="External" /><Relationship Id="rId93" Type="http://schemas.openxmlformats.org/officeDocument/2006/relationships/hyperlink" Target="https://www.huduser.gov/portal/datasets/fmr/fmrs/FY2019_code/2019summary.odn?fips=5002732275&amp;year=2019&amp;selection_type=county&amp;fmrtype=Final" TargetMode="External" /><Relationship Id="rId94" Type="http://schemas.openxmlformats.org/officeDocument/2006/relationships/hyperlink" Target="https://www.huduser.gov/portal/datasets/fmr/fmrs/FY2019_code/2019summary.odn?fips=5002732425&amp;year=2019&amp;selection_type=county&amp;fmrtype=Final" TargetMode="External" /><Relationship Id="rId95" Type="http://schemas.openxmlformats.org/officeDocument/2006/relationships/hyperlink" Target="https://www.huduser.gov/portal/datasets/fmr/fmrs/FY2019_code/2019summary.odn?fips=5001133025&amp;year=2019&amp;selection_type=county&amp;fmrtype=Final" TargetMode="External" /><Relationship Id="rId96" Type="http://schemas.openxmlformats.org/officeDocument/2006/relationships/hyperlink" Target="https://www.huduser.gov/portal/datasets/fmr/fmrs/FY2019_code/2019summary.odn?fips=5000733475&amp;year=2019&amp;selection_type=county&amp;fmrtype=Final" TargetMode="External" /><Relationship Id="rId97" Type="http://schemas.openxmlformats.org/officeDocument/2006/relationships/hyperlink" Target="https://www.huduser.gov/portal/datasets/fmr/fmrs/FY2019_code/2019summary.odn?fips=5001933775&amp;year=2019&amp;selection_type=county&amp;fmrtype=Final" TargetMode="External" /><Relationship Id="rId98" Type="http://schemas.openxmlformats.org/officeDocument/2006/relationships/hyperlink" Target="https://www.huduser.gov/portal/datasets/fmr/fmrs/FY2019_code/2019summary.odn?fips=5002134450&amp;year=2019&amp;selection_type=county&amp;fmrtype=Final" TargetMode="External" /><Relationship Id="rId99" Type="http://schemas.openxmlformats.org/officeDocument/2006/relationships/hyperlink" Target="https://www.huduser.gov/portal/datasets/fmr/fmrs/FY2019_code/2019summary.odn?fips=5000734600&amp;year=2019&amp;selection_type=county&amp;fmrtype=Final" TargetMode="External" /><Relationship Id="rId100" Type="http://schemas.openxmlformats.org/officeDocument/2006/relationships/hyperlink" Target="https://www.huduser.gov/portal/datasets/fmr/fmrs/FY2019_code/2019summary.odn?fips=5001535050&amp;year=2019&amp;selection_type=county&amp;fmrtype=Final" TargetMode="External" /><Relationship Id="rId101" Type="http://schemas.openxmlformats.org/officeDocument/2006/relationships/hyperlink" Target="https://www.huduser.gov/portal/datasets/fmr/fmrs/FY2019_code/2019summary.odn?fips=5002135425&amp;year=2019&amp;selection_type=county&amp;fmrtype=Final" TargetMode="External" /><Relationship Id="rId102" Type="http://schemas.openxmlformats.org/officeDocument/2006/relationships/hyperlink" Target="https://www.huduser.gov/portal/datasets/fmr/fmrs/FY2019_code/2019summary.odn?fips=5001935575&amp;year=2019&amp;selection_type=county&amp;fmrtype=Final" TargetMode="External" /><Relationship Id="rId103" Type="http://schemas.openxmlformats.org/officeDocument/2006/relationships/hyperlink" Target="https://www.huduser.gov/portal/datasets/fmr/fmrs/FY2019_code/2019summary.odn?fips=5001335875&amp;year=2019&amp;selection_type=county&amp;fmrtype=Final" TargetMode="External" /><Relationship Id="rId104" Type="http://schemas.openxmlformats.org/officeDocument/2006/relationships/hyperlink" Target="https://www.huduser.gov/portal/datasets/fmr/fmrs/FY2019_code/2019summary.odn?fips=5002536175&amp;year=2019&amp;selection_type=county&amp;fmrtype=Final" TargetMode="External" /><Relationship Id="rId105" Type="http://schemas.openxmlformats.org/officeDocument/2006/relationships/hyperlink" Target="https://www.huduser.gov/portal/datasets/fmr/fmrs/FY2019_code/2019summary.odn?fips=5001936325&amp;year=2019&amp;selection_type=county&amp;fmrtype=Final" TargetMode="External" /><Relationship Id="rId106" Type="http://schemas.openxmlformats.org/officeDocument/2006/relationships/hyperlink" Target="https://www.huduser.gov/portal/datasets/fmr/fmrs/FY2019_code/2019summary.odn?fips=5000736700&amp;year=2019&amp;selection_type=county&amp;fmrtype=Final" TargetMode="External" /><Relationship Id="rId107" Type="http://schemas.openxmlformats.org/officeDocument/2006/relationships/hyperlink" Target="https://www.huduser.gov/portal/datasets/fmr/fmrs/FY2019_code/2019summary.odn?fips=5001537075&amp;year=2019&amp;selection_type=county&amp;fmrtype=Final" TargetMode="External" /><Relationship Id="rId108" Type="http://schemas.openxmlformats.org/officeDocument/2006/relationships/hyperlink" Target="https://www.huduser.gov/portal/datasets/fmr/fmrs/FY2019_code/2019summary.odn?fips=5002137685&amp;year=2019&amp;selection_type=county&amp;fmrtype=Final" TargetMode="External" /><Relationship Id="rId109" Type="http://schemas.openxmlformats.org/officeDocument/2006/relationships/hyperlink" Target="https://www.huduser.gov/portal/datasets/fmr/fmrs/FY2019_code/2019summary.odn?fips=5000537900&amp;year=2019&amp;selection_type=county&amp;fmrtype=Final" TargetMode="External" /><Relationship Id="rId110" Type="http://schemas.openxmlformats.org/officeDocument/2006/relationships/hyperlink" Target="https://www.huduser.gov/portal/datasets/fmr/fmrs/FY2019_code/2019summary.odn?fips=5000339025&amp;year=2019&amp;selection_type=county&amp;fmrtype=Final" TargetMode="External" /><Relationship Id="rId111" Type="http://schemas.openxmlformats.org/officeDocument/2006/relationships/hyperlink" Target="https://www.huduser.gov/portal/datasets/fmr/fmrs/FY2019_code/2019summary.odn?fips=5000139325&amp;year=2019&amp;selection_type=county&amp;fmrtype=Final" TargetMode="External" /><Relationship Id="rId112" Type="http://schemas.openxmlformats.org/officeDocument/2006/relationships/hyperlink" Target="https://www.huduser.gov/portal/datasets/fmr/fmrs/FY2019_code/2019summary.odn?fips=5000939700&amp;year=2019&amp;selection_type=county&amp;fmrtype=Final" TargetMode="External" /><Relationship Id="rId113" Type="http://schemas.openxmlformats.org/officeDocument/2006/relationships/hyperlink" Target="https://www.huduser.gov/portal/datasets/fmr/fmrs/FY2019_code/2019summary.odn?fips=5000939775&amp;year=2019&amp;selection_type=county&amp;fmrtype=Final" TargetMode="External" /><Relationship Id="rId114" Type="http://schemas.openxmlformats.org/officeDocument/2006/relationships/hyperlink" Target="https://www.huduser.gov/portal/datasets/fmr/fmrs/FY2019_code/2019summary.odn?fips=5000140075&amp;year=2019&amp;selection_type=county&amp;fmrtype=Final" TargetMode="External" /><Relationship Id="rId115" Type="http://schemas.openxmlformats.org/officeDocument/2006/relationships/hyperlink" Target="https://www.huduser.gov/portal/datasets/fmr/fmrs/FY2019_code/2019summary.odn?fips=5002540225&amp;year=2019&amp;selection_type=county&amp;fmrtype=Final" TargetMode="External" /><Relationship Id="rId116" Type="http://schemas.openxmlformats.org/officeDocument/2006/relationships/hyperlink" Target="https://www.huduser.gov/portal/datasets/fmr/fmrs/FY2019_code/2019summary.odn?fips=5001940525&amp;year=2019&amp;selection_type=county&amp;fmrtype=Final" TargetMode="External" /><Relationship Id="rId117" Type="http://schemas.openxmlformats.org/officeDocument/2006/relationships/hyperlink" Target="https://www.huduser.gov/portal/datasets/fmr/fmrs/FY2019_code/2019summary.odn?fips=5002741275&amp;year=2019&amp;selection_type=county&amp;fmrtype=Final" TargetMode="External" /><Relationship Id="rId118" Type="http://schemas.openxmlformats.org/officeDocument/2006/relationships/hyperlink" Target="https://www.huduser.gov/portal/datasets/fmr/fmrs/FY2019_code/2019summary.odn?fips=5000941425&amp;year=2019&amp;selection_type=county&amp;fmrtype=Final" TargetMode="External" /><Relationship Id="rId119" Type="http://schemas.openxmlformats.org/officeDocument/2006/relationships/hyperlink" Target="https://www.huduser.gov/portal/datasets/fmr/fmrs/FY2019_code/2019summary.odn?fips=5000541725&amp;year=2019&amp;selection_type=county&amp;fmrtype=Final" TargetMode="External" /><Relationship Id="rId120" Type="http://schemas.openxmlformats.org/officeDocument/2006/relationships/hyperlink" Target="https://www.huduser.gov/portal/datasets/fmr/fmrs/FY2019_code/2019summary.odn?fips=5000942475&amp;year=2019&amp;selection_type=county&amp;fmrtype=Final" TargetMode="External" /><Relationship Id="rId121" Type="http://schemas.openxmlformats.org/officeDocument/2006/relationships/hyperlink" Target="https://www.huduser.gov/portal/datasets/fmr/fmrs/FY2019_code/2019summary.odn?fips=5000342850&amp;year=2019&amp;selection_type=county&amp;fmrtype=Final" TargetMode="External" /><Relationship Id="rId122" Type="http://schemas.openxmlformats.org/officeDocument/2006/relationships/hyperlink" Target="https://www.huduser.gov/portal/datasets/fmr/fmrs/FY2019_code/2019summary.odn?fips=5002543375&amp;year=2019&amp;selection_type=county&amp;fmrtype=Final" TargetMode="External" /><Relationship Id="rId123" Type="http://schemas.openxmlformats.org/officeDocument/2006/relationships/hyperlink" Target="https://www.huduser.gov/portal/datasets/fmr/fmrs/FY2019_code/2019summary.odn?fips=5002343600&amp;year=2019&amp;selection_type=county&amp;fmrtype=Final" TargetMode="External" /><Relationship Id="rId124" Type="http://schemas.openxmlformats.org/officeDocument/2006/relationships/hyperlink" Target="https://www.huduser.gov/portal/datasets/fmr/fmrs/FY2019_code/2019summary.odn?fips=5002144125&amp;year=2019&amp;selection_type=county&amp;fmrtype=Final" TargetMode="External" /><Relationship Id="rId125" Type="http://schemas.openxmlformats.org/officeDocument/2006/relationships/hyperlink" Target="https://www.huduser.gov/portal/datasets/fmr/fmrs/FY2019_code/2019summary.odn?fips=5000144350&amp;year=2019&amp;selection_type=county&amp;fmrtype=Final" TargetMode="External" /><Relationship Id="rId126" Type="http://schemas.openxmlformats.org/officeDocument/2006/relationships/hyperlink" Target="https://www.huduser.gov/portal/datasets/fmr/fmrs/FY2019_code/2019summary.odn?fips=5002344500&amp;year=2019&amp;selection_type=county&amp;fmrtype=Final" TargetMode="External" /><Relationship Id="rId127" Type="http://schemas.openxmlformats.org/officeDocument/2006/relationships/hyperlink" Target="https://www.huduser.gov/portal/datasets/fmr/fmrs/FY2019_code/2019summary.odn?fips=5002144800&amp;year=2019&amp;selection_type=county&amp;fmrtype=Final" TargetMode="External" /><Relationship Id="rId128" Type="http://schemas.openxmlformats.org/officeDocument/2006/relationships/hyperlink" Target="https://www.huduser.gov/portal/datasets/fmr/fmrs/FY2019_code/2019summary.odn?fips=5000745250&amp;year=2019&amp;selection_type=county&amp;fmrtype=Final" TargetMode="External" /><Relationship Id="rId129" Type="http://schemas.openxmlformats.org/officeDocument/2006/relationships/hyperlink" Target="https://www.huduser.gov/portal/datasets/fmr/fmrs/FY2019_code/2019summary.odn?fips=5000145550&amp;year=2019&amp;selection_type=county&amp;fmrtype=Final" TargetMode="External" /><Relationship Id="rId130" Type="http://schemas.openxmlformats.org/officeDocument/2006/relationships/hyperlink" Target="https://www.huduser.gov/portal/datasets/fmr/fmrs/FY2019_code/2019summary.odn?fips=5001145850&amp;year=2019&amp;selection_type=county&amp;fmrtype=Final" TargetMode="External" /><Relationship Id="rId131" Type="http://schemas.openxmlformats.org/officeDocument/2006/relationships/hyperlink" Target="https://www.huduser.gov/portal/datasets/fmr/fmrs/FY2019_code/2019summary.odn?fips=5002346000&amp;year=2019&amp;selection_type=county&amp;fmrtype=Final" TargetMode="External" /><Relationship Id="rId132" Type="http://schemas.openxmlformats.org/officeDocument/2006/relationships/hyperlink" Target="https://www.huduser.gov/portal/datasets/fmr/fmrs/FY2019_code/2019summary.odn?fips=5002346225&amp;year=2019&amp;selection_type=county&amp;fmrtype=Final" TargetMode="External" /><Relationship Id="rId133" Type="http://schemas.openxmlformats.org/officeDocument/2006/relationships/hyperlink" Target="https://www.huduser.gov/portal/datasets/fmr/fmrs/FY2019_code/2019summary.odn?fips=5001946450&amp;year=2019&amp;selection_type=county&amp;fmrtype=Final" TargetMode="External" /><Relationship Id="rId134" Type="http://schemas.openxmlformats.org/officeDocument/2006/relationships/hyperlink" Target="https://www.huduser.gov/portal/datasets/fmr/fmrs/FY2019_code/2019summary.odn?fips=5001546675&amp;year=2019&amp;selection_type=county&amp;fmrtype=Final" TargetMode="External" /><Relationship Id="rId135" Type="http://schemas.openxmlformats.org/officeDocument/2006/relationships/hyperlink" Target="https://www.huduser.gov/portal/datasets/fmr/fmrs/FY2019_code/2019summary.odn?fips=5002147200&amp;year=2019&amp;selection_type=county&amp;fmrtype=Final" TargetMode="External" /><Relationship Id="rId136" Type="http://schemas.openxmlformats.org/officeDocument/2006/relationships/hyperlink" Target="https://www.huduser.gov/portal/datasets/fmr/fmrs/FY2019_code/2019summary.odn?fips=5002147425&amp;year=2019&amp;selection_type=county&amp;fmrtype=Final" TargetMode="External" /><Relationship Id="rId137" Type="http://schemas.openxmlformats.org/officeDocument/2006/relationships/hyperlink" Target="https://www.huduser.gov/portal/datasets/fmr/fmrs/FY2019_code/2019summary.odn?fips=5000148700&amp;year=2019&amp;selection_type=county&amp;fmrtype=Final" TargetMode="External" /><Relationship Id="rId138" Type="http://schemas.openxmlformats.org/officeDocument/2006/relationships/hyperlink" Target="https://www.huduser.gov/portal/datasets/fmr/fmrs/FY2019_code/2019summary.odn?fips=5000547725&amp;year=2019&amp;selection_type=county&amp;fmrtype=Final" TargetMode="External" /><Relationship Id="rId139" Type="http://schemas.openxmlformats.org/officeDocument/2006/relationships/hyperlink" Target="https://www.huduser.gov/portal/datasets/fmr/fmrs/FY2019_code/2019summary.odn?fips=5001748175&amp;year=2019&amp;selection_type=county&amp;fmrtype=Final" TargetMode="External" /><Relationship Id="rId140" Type="http://schemas.openxmlformats.org/officeDocument/2006/relationships/hyperlink" Target="https://www.huduser.gov/portal/datasets/fmr/fmrs/FY2019_code/2019summary.odn?fips=5002548400&amp;year=2019&amp;selection_type=county&amp;fmrtype=Final" TargetMode="External" /><Relationship Id="rId141" Type="http://schemas.openxmlformats.org/officeDocument/2006/relationships/hyperlink" Target="https://www.huduser.gov/portal/datasets/fmr/fmrs/FY2019_code/2019summary.odn?fips=5001948850&amp;year=2019&amp;selection_type=county&amp;fmrtype=Final" TargetMode="External" /><Relationship Id="rId142" Type="http://schemas.openxmlformats.org/officeDocument/2006/relationships/hyperlink" Target="https://www.huduser.gov/portal/datasets/fmr/fmrs/FY2019_code/2019summary.odn?fips=5001948925&amp;year=2019&amp;selection_type=county&amp;fmrtype=Final" TargetMode="External" /><Relationship Id="rId143" Type="http://schemas.openxmlformats.org/officeDocument/2006/relationships/hyperlink" Target="https://www.huduser.gov/portal/datasets/fmr/fmrs/FY2019_code/2019summary.odn?fips=5001350650&amp;year=2019&amp;selection_type=county&amp;fmrtype=Final" TargetMode="External" /><Relationship Id="rId144" Type="http://schemas.openxmlformats.org/officeDocument/2006/relationships/hyperlink" Target="https://www.huduser.gov/portal/datasets/fmr/fmrs/FY2019_code/2019summary.odn?fips=5002350275&amp;year=2019&amp;selection_type=county&amp;fmrtype=Final" TargetMode="External" /><Relationship Id="rId145" Type="http://schemas.openxmlformats.org/officeDocument/2006/relationships/hyperlink" Target="https://www.huduser.gov/portal/datasets/fmr/fmrs/FY2019_code/2019summary.odn?fips=5000952750&amp;year=2019&amp;selection_type=county&amp;fmrtype=Final" TargetMode="External" /><Relationship Id="rId146" Type="http://schemas.openxmlformats.org/officeDocument/2006/relationships/hyperlink" Target="https://www.huduser.gov/portal/datasets/fmr/fmrs/FY2019_code/2019summary.odn?fips=5002752900&amp;year=2019&amp;selection_type=county&amp;fmrtype=Final" TargetMode="External" /><Relationship Id="rId147" Type="http://schemas.openxmlformats.org/officeDocument/2006/relationships/hyperlink" Target="https://www.huduser.gov/portal/datasets/fmr/fmrs/FY2019_code/2019summary.odn?fips=5001753425&amp;year=2019&amp;selection_type=county&amp;fmrtype=Final" TargetMode="External" /><Relationship Id="rId148" Type="http://schemas.openxmlformats.org/officeDocument/2006/relationships/hyperlink" Target="https://www.huduser.gov/portal/datasets/fmr/fmrs/FY2019_code/2019summary.odn?fips=5000153725&amp;year=2019&amp;selection_type=county&amp;fmrtype=Final" TargetMode="External" /><Relationship Id="rId149" Type="http://schemas.openxmlformats.org/officeDocument/2006/relationships/hyperlink" Target="https://www.huduser.gov/portal/datasets/fmr/fmrs/FY2019_code/2019summary.odn?fips=5000153950&amp;year=2019&amp;selection_type=county&amp;fmrtype=Final" TargetMode="External" /><Relationship Id="rId150" Type="http://schemas.openxmlformats.org/officeDocument/2006/relationships/hyperlink" Target="https://www.huduser.gov/portal/datasets/fmr/fmrs/FY2019_code/2019summary.odn?fips=5002154250&amp;year=2019&amp;selection_type=county&amp;fmrtype=Final" TargetMode="External" /><Relationship Id="rId151" Type="http://schemas.openxmlformats.org/officeDocument/2006/relationships/hyperlink" Target="https://www.huduser.gov/portal/datasets/fmr/fmrs/FY2019_code/2019summary.odn?fips=5000554400&amp;year=2019&amp;selection_type=county&amp;fmrtype=Final" TargetMode="External" /><Relationship Id="rId152" Type="http://schemas.openxmlformats.org/officeDocument/2006/relationships/hyperlink" Target="https://www.huduser.gov/portal/datasets/fmr/fmrs/FY2019_code/2019summary.odn?fips=5000355000&amp;year=2019&amp;selection_type=county&amp;fmrtype=Final" TargetMode="External" /><Relationship Id="rId153" Type="http://schemas.openxmlformats.org/officeDocument/2006/relationships/hyperlink" Target="https://www.huduser.gov/portal/datasets/fmr/fmrs/FY2019_code/2019summary.odn?fips=5002155450&amp;year=2019&amp;selection_type=county&amp;fmrtype=Final" TargetMode="External" /><Relationship Id="rId154" Type="http://schemas.openxmlformats.org/officeDocument/2006/relationships/hyperlink" Target="https://www.huduser.gov/portal/datasets/fmr/fmrs/FY2019_code/2019summary.odn?fips=5002155600&amp;year=2019&amp;selection_type=county&amp;fmrtype=Final" TargetMode="External" /><Relationship Id="rId155" Type="http://schemas.openxmlformats.org/officeDocument/2006/relationships/hyperlink" Target="https://www.huduser.gov/portal/datasets/fmr/fmrs/FY2019_code/2019summary.odn?fips=5002355825&amp;year=2019&amp;selection_type=county&amp;fmrtype=Final" TargetMode="External" /><Relationship Id="rId156" Type="http://schemas.openxmlformats.org/officeDocument/2006/relationships/hyperlink" Target="https://www.huduser.gov/portal/datasets/fmr/fmrs/FY2019_code/2019summary.odn?fips=5002756050&amp;year=2019&amp;selection_type=county&amp;fmrtype=Final" TargetMode="External" /><Relationship Id="rId157" Type="http://schemas.openxmlformats.org/officeDocument/2006/relationships/hyperlink" Target="https://www.huduser.gov/portal/datasets/fmr/fmrs/FY2019_code/2019summary.odn?fips=5002756350&amp;year=2019&amp;selection_type=county&amp;fmrtype=Final" TargetMode="External" /><Relationship Id="rId158" Type="http://schemas.openxmlformats.org/officeDocument/2006/relationships/hyperlink" Target="https://www.huduser.gov/portal/datasets/fmr/fmrs/FY2019_code/2019summary.odn?fips=5002156875&amp;year=2019&amp;selection_type=county&amp;fmrtype=Final" TargetMode="External" /><Relationship Id="rId159" Type="http://schemas.openxmlformats.org/officeDocument/2006/relationships/hyperlink" Target="https://www.huduser.gov/portal/datasets/fmr/fmrs/FY2019_code/2019summary.odn?fips=5000357025&amp;year=2019&amp;selection_type=county&amp;fmrtype=Final" TargetMode="External" /><Relationship Id="rId160" Type="http://schemas.openxmlformats.org/officeDocument/2006/relationships/hyperlink" Target="https://www.huduser.gov/portal/datasets/fmr/fmrs/FY2019_code/2019summary.odn?fips=5002157250&amp;year=2019&amp;selection_type=county&amp;fmrtype=Final" TargetMode="External" /><Relationship Id="rId161" Type="http://schemas.openxmlformats.org/officeDocument/2006/relationships/hyperlink" Target="https://www.huduser.gov/portal/datasets/fmr/fmrs/FY2019_code/2019summary.odn?fips=5002557700&amp;year=2019&amp;selection_type=county&amp;fmrtype=Final" TargetMode="External" /><Relationship Id="rId162" Type="http://schemas.openxmlformats.org/officeDocument/2006/relationships/hyperlink" Target="https://www.huduser.gov/portal/datasets/fmr/fmrs/FY2019_code/2019summary.odn?fips=5001758075&amp;year=2019&amp;selection_type=county&amp;fmrtype=Final" TargetMode="External" /><Relationship Id="rId163" Type="http://schemas.openxmlformats.org/officeDocument/2006/relationships/hyperlink" Target="https://www.huduser.gov/portal/datasets/fmr/fmrs/FY2019_code/2019summary.odn?fips=5002758375&amp;year=2019&amp;selection_type=county&amp;fmrtype=Final" TargetMode="External" /><Relationship Id="rId164" Type="http://schemas.openxmlformats.org/officeDocument/2006/relationships/hyperlink" Target="https://www.huduser.gov/portal/datasets/fmr/fmrs/FY2019_code/2019summary.odn?fips=5000358600&amp;year=2019&amp;selection_type=county&amp;fmrtype=Final" TargetMode="External" /><Relationship Id="rId165" Type="http://schemas.openxmlformats.org/officeDocument/2006/relationships/hyperlink" Target="https://www.huduser.gov/portal/datasets/fmr/fmrs/FY2019_code/2019summary.odn?fips=5001159125&amp;year=2019&amp;selection_type=county&amp;fmrtype=Final" TargetMode="External" /><Relationship Id="rId166" Type="http://schemas.openxmlformats.org/officeDocument/2006/relationships/hyperlink" Target="https://www.huduser.gov/portal/datasets/fmr/fmrs/FY2019_code/2019summary.odn?fips=5000759275&amp;year=2019&amp;selection_type=county&amp;fmrtype=Final" TargetMode="External" /><Relationship Id="rId167" Type="http://schemas.openxmlformats.org/officeDocument/2006/relationships/hyperlink" Target="https://www.huduser.gov/portal/datasets/fmr/fmrs/FY2019_code/2019summary.odn?fips=5000159650&amp;year=2019&amp;selection_type=county&amp;fmrtype=Final" TargetMode="External" /><Relationship Id="rId168" Type="http://schemas.openxmlformats.org/officeDocument/2006/relationships/hyperlink" Target="https://www.huduser.gov/portal/datasets/fmr/fmrs/FY2019_code/2019summary.odn?fips=5002760100&amp;year=2019&amp;selection_type=county&amp;fmrtype=Final" TargetMode="External" /><Relationship Id="rId169" Type="http://schemas.openxmlformats.org/officeDocument/2006/relationships/hyperlink" Target="https://www.huduser.gov/portal/datasets/fmr/fmrs/FY2019_code/2019summary.odn?fips=5002560250&amp;year=2019&amp;selection_type=county&amp;fmrtype=Final" TargetMode="External" /><Relationship Id="rId170" Type="http://schemas.openxmlformats.org/officeDocument/2006/relationships/hyperlink" Target="https://www.huduser.gov/portal/datasets/fmr/fmrs/FY2019_code/2019summary.odn?fips=5002360625&amp;year=2019&amp;selection_type=county&amp;fmrtype=Final" TargetMode="External" /><Relationship Id="rId171" Type="http://schemas.openxmlformats.org/officeDocument/2006/relationships/hyperlink" Target="https://www.huduser.gov/portal/datasets/fmr/fmrs/FY2019_code/2019summary.odn?fips=5002760850&amp;year=2019&amp;selection_type=county&amp;fmrtype=Final" TargetMode="External" /><Relationship Id="rId172" Type="http://schemas.openxmlformats.org/officeDocument/2006/relationships/hyperlink" Target="https://www.huduser.gov/portal/datasets/fmr/fmrs/FY2019_code/2019summary.odn?fips=5000361000&amp;year=2019&amp;selection_type=county&amp;fmrtype=Final" TargetMode="External" /><Relationship Id="rId173" Type="http://schemas.openxmlformats.org/officeDocument/2006/relationships/hyperlink" Target="https://www.huduser.gov/portal/datasets/fmr/fmrs/FY2019_code/2019summary.odn?fips=5002161225&amp;year=2019&amp;selection_type=county&amp;fmrtype=Final" TargetMode="External" /><Relationship Id="rId174" Type="http://schemas.openxmlformats.org/officeDocument/2006/relationships/hyperlink" Target="https://www.huduser.gov/portal/datasets/fmr/fmrs/FY2019_code/2019summary.odn?fips=5002161300&amp;year=2019&amp;selection_type=county&amp;fmrtype=Final" TargetMode="External" /><Relationship Id="rId175" Type="http://schemas.openxmlformats.org/officeDocument/2006/relationships/hyperlink" Target="https://www.huduser.gov/portal/datasets/fmr/fmrs/FY2019_code/2019summary.odn?fips=5000561525&amp;year=2019&amp;selection_type=county&amp;fmrtype=Final" TargetMode="External" /><Relationship Id="rId176" Type="http://schemas.openxmlformats.org/officeDocument/2006/relationships/hyperlink" Target="https://www.huduser.gov/portal/datasets/fmr/fmrs/FY2019_code/2019summary.odn?fips=5000162575&amp;year=2019&amp;selection_type=county&amp;fmrtype=Final" TargetMode="External" /><Relationship Id="rId177" Type="http://schemas.openxmlformats.org/officeDocument/2006/relationships/hyperlink" Target="https://www.huduser.gov/portal/datasets/fmr/fmrs/FY2019_code/2019summary.odn?fips=5000362875&amp;year=2019&amp;selection_type=county&amp;fmrtype=Final" TargetMode="External" /><Relationship Id="rId178" Type="http://schemas.openxmlformats.org/officeDocument/2006/relationships/hyperlink" Target="https://www.huduser.gov/portal/datasets/fmr/fmrs/FY2019_code/2019summary.odn?fips=5000363175&amp;year=2019&amp;selection_type=county&amp;fmrtype=Final" TargetMode="External" /><Relationship Id="rId179" Type="http://schemas.openxmlformats.org/officeDocument/2006/relationships/hyperlink" Target="https://www.huduser.gov/portal/datasets/fmr/fmrs/FY2019_code/2019summary.odn?fips=5000363550&amp;year=2019&amp;selection_type=county&amp;fmrtype=Final" TargetMode="External" /><Relationship Id="rId180" Type="http://schemas.openxmlformats.org/officeDocument/2006/relationships/hyperlink" Target="https://www.huduser.gov/portal/datasets/fmr/fmrs/FY2019_code/2019summary.odn?fips=5002763775&amp;year=2019&amp;selection_type=county&amp;fmrtype=Final" TargetMode="External" /><Relationship Id="rId181" Type="http://schemas.openxmlformats.org/officeDocument/2006/relationships/hyperlink" Target="https://www.huduser.gov/portal/datasets/fmr/fmrs/FY2019_code/2019summary.odn?fips=5000564075&amp;year=2019&amp;selection_type=county&amp;fmrtype=Final" TargetMode="External" /><Relationship Id="rId182" Type="http://schemas.openxmlformats.org/officeDocument/2006/relationships/hyperlink" Target="https://www.huduser.gov/portal/datasets/fmr/fmrs/FY2019_code/2019summary.odn?fips=5000764300&amp;year=2019&amp;selection_type=county&amp;fmrtype=Final" TargetMode="External" /><Relationship Id="rId183" Type="http://schemas.openxmlformats.org/officeDocument/2006/relationships/hyperlink" Target="https://www.huduser.gov/portal/datasets/fmr/fmrs/FY2019_code/2019summary.odn?fips=5001164600&amp;year=2019&amp;selection_type=county&amp;fmrtype=Final" TargetMode="External" /><Relationship Id="rId184" Type="http://schemas.openxmlformats.org/officeDocument/2006/relationships/hyperlink" Target="https://www.huduser.gov/portal/datasets/fmr/fmrs/FY2019_code/2019summary.odn?fips=5000165050&amp;year=2019&amp;selection_type=county&amp;fmrtype=Final" TargetMode="External" /><Relationship Id="rId185" Type="http://schemas.openxmlformats.org/officeDocument/2006/relationships/hyperlink" Target="https://www.huduser.gov/portal/datasets/fmr/fmrs/FY2019_code/2019summary.odn?fips=5002165275&amp;year=2019&amp;selection_type=county&amp;fmrtype=Final" TargetMode="External" /><Relationship Id="rId186" Type="http://schemas.openxmlformats.org/officeDocument/2006/relationships/hyperlink" Target="https://www.huduser.gov/portal/datasets/fmr/fmrs/FY2019_code/2019summary.odn?fips=5002565762&amp;year=2019&amp;selection_type=county&amp;fmrtype=Final" TargetMode="External" /><Relationship Id="rId187" Type="http://schemas.openxmlformats.org/officeDocument/2006/relationships/hyperlink" Target="https://www.huduser.gov/portal/datasets/fmr/fmrs/FY2019_code/2019summary.odn?fips=5000766175&amp;year=2019&amp;selection_type=county&amp;fmrtype=Final" TargetMode="External" /><Relationship Id="rId188" Type="http://schemas.openxmlformats.org/officeDocument/2006/relationships/hyperlink" Target="https://www.huduser.gov/portal/datasets/fmr/fmrs/FY2019_code/2019summary.odn?fips=5001367000&amp;year=2019&amp;selection_type=county&amp;fmrtype=Final" TargetMode="External" /><Relationship Id="rId189" Type="http://schemas.openxmlformats.org/officeDocument/2006/relationships/hyperlink" Target="https://www.huduser.gov/portal/datasets/fmr/fmrs/FY2019_code/2019summary.odn?fips=5002769550&amp;year=2019&amp;selection_type=county&amp;fmrtype=Final" TargetMode="External" /><Relationship Id="rId190" Type="http://schemas.openxmlformats.org/officeDocument/2006/relationships/hyperlink" Target="https://www.huduser.gov/portal/datasets/fmr/fmrs/FY2019_code/2019summary.odn?fips=5001161675&amp;year=2019&amp;selection_type=county&amp;fmrtype=Final" TargetMode="External" /><Relationship Id="rId191" Type="http://schemas.openxmlformats.org/officeDocument/2006/relationships/hyperlink" Target="https://www.huduser.gov/portal/datasets/fmr/fmrs/FY2019_code/2019summary.odn?fips=5001161750&amp;year=2019&amp;selection_type=county&amp;fmrtype=Final" TargetMode="External" /><Relationship Id="rId192" Type="http://schemas.openxmlformats.org/officeDocument/2006/relationships/hyperlink" Target="https://www.huduser.gov/portal/datasets/fmr/fmrs/FY2019_code/2019summary.odn?fips=5000762050&amp;year=2019&amp;selection_type=county&amp;fmrtype=Final" TargetMode="External" /><Relationship Id="rId193" Type="http://schemas.openxmlformats.org/officeDocument/2006/relationships/hyperlink" Target="https://www.huduser.gov/portal/datasets/fmr/fmrs/FY2019_code/2019summary.odn?fips=5000562200&amp;year=2019&amp;selection_type=county&amp;fmrtype=Final" TargetMode="External" /><Relationship Id="rId194" Type="http://schemas.openxmlformats.org/officeDocument/2006/relationships/hyperlink" Target="https://www.huduser.gov/portal/datasets/fmr/fmrs/FY2019_code/2019summary.odn?fips=5000369775&amp;year=2019&amp;selection_type=county&amp;fmrtype=Final" TargetMode="External" /><Relationship Id="rId195" Type="http://schemas.openxmlformats.org/officeDocument/2006/relationships/hyperlink" Target="https://www.huduser.gov/portal/datasets/fmr/fmrs/FY2019_code/2019summary.odn?fips=5000569925&amp;year=2019&amp;selection_type=county&amp;fmrtype=Final" TargetMode="External" /><Relationship Id="rId196" Type="http://schemas.openxmlformats.org/officeDocument/2006/relationships/hyperlink" Target="https://www.huduser.gov/portal/datasets/fmr/fmrs/FY2019_code/2019summary.odn?fips=5000170075&amp;year=2019&amp;selection_type=county&amp;fmrtype=Final" TargetMode="External" /><Relationship Id="rId197" Type="http://schemas.openxmlformats.org/officeDocument/2006/relationships/hyperlink" Target="https://www.huduser.gov/portal/datasets/fmr/fmrs/FY2019_code/2019summary.odn?fips=5002770375&amp;year=2019&amp;selection_type=county&amp;fmrtype=Final" TargetMode="External" /><Relationship Id="rId198" Type="http://schemas.openxmlformats.org/officeDocument/2006/relationships/hyperlink" Target="https://www.huduser.gov/portal/datasets/fmr/fmrs/FY2019_code/2019summary.odn?fips=5001570525&amp;year=2019&amp;selection_type=county&amp;fmrtype=Final" TargetMode="External" /><Relationship Id="rId199" Type="http://schemas.openxmlformats.org/officeDocument/2006/relationships/hyperlink" Target="https://www.huduser.gov/portal/datasets/fmr/fmrs/FY2019_code/2019summary.odn?fips=5001770675&amp;year=2019&amp;selection_type=county&amp;fmrtype=Final" TargetMode="External" /><Relationship Id="rId200" Type="http://schemas.openxmlformats.org/officeDocument/2006/relationships/hyperlink" Target="https://www.huduser.gov/portal/datasets/fmr/fmrs/FY2019_code/2019summary.odn?fips=5002570750&amp;year=2019&amp;selection_type=county&amp;fmrtype=Final" TargetMode="External" /><Relationship Id="rId201" Type="http://schemas.openxmlformats.org/officeDocument/2006/relationships/hyperlink" Target="https://www.huduser.gov/portal/datasets/fmr/fmrs/FY2019_code/2019summary.odn?fips=5002171050&amp;year=2019&amp;selection_type=county&amp;fmrtype=Final" TargetMode="External" /><Relationship Id="rId202" Type="http://schemas.openxmlformats.org/officeDocument/2006/relationships/hyperlink" Target="https://www.huduser.gov/portal/datasets/fmr/fmrs/FY2019_code/2019summary.odn?fips=5000371425&amp;year=2019&amp;selection_type=county&amp;fmrtype=Final" TargetMode="External" /><Relationship Id="rId203" Type="http://schemas.openxmlformats.org/officeDocument/2006/relationships/hyperlink" Target="https://www.huduser.gov/portal/datasets/fmr/fmrs/FY2019_code/2019summary.odn?fips=5000571575&amp;year=2019&amp;selection_type=county&amp;fmrtype=Final" TargetMode="External" /><Relationship Id="rId204" Type="http://schemas.openxmlformats.org/officeDocument/2006/relationships/hyperlink" Target="https://www.huduser.gov/portal/datasets/fmr/fmrs/FY2019_code/2019summary.odn?fips=5001171725&amp;year=2019&amp;selection_type=county&amp;fmrtype=Final" TargetMode="External" /><Relationship Id="rId205" Type="http://schemas.openxmlformats.org/officeDocument/2006/relationships/hyperlink" Target="https://www.huduser.gov/portal/datasets/fmr/fmrs/FY2019_code/2019summary.odn?fips=5001772400&amp;year=2019&amp;selection_type=county&amp;fmrtype=Final" TargetMode="External" /><Relationship Id="rId206" Type="http://schemas.openxmlformats.org/officeDocument/2006/relationships/hyperlink" Target="https://www.huduser.gov/portal/datasets/fmr/fmrs/FY2019_code/2019summary.odn?fips=5002172925&amp;year=2019&amp;selection_type=county&amp;fmrtype=Final" TargetMode="External" /><Relationship Id="rId207" Type="http://schemas.openxmlformats.org/officeDocument/2006/relationships/hyperlink" Target="https://www.huduser.gov/portal/datasets/fmr/fmrs/FY2019_code/2019summary.odn?fips=5001773075&amp;year=2019&amp;selection_type=county&amp;fmrtype=Final" TargetMode="External" /><Relationship Id="rId208" Type="http://schemas.openxmlformats.org/officeDocument/2006/relationships/hyperlink" Target="https://www.huduser.gov/portal/datasets/fmr/fmrs/FY2019_code/2019summary.odn?fips=5002573300&amp;year=2019&amp;selection_type=county&amp;fmrtype=Final" TargetMode="External" /><Relationship Id="rId209" Type="http://schemas.openxmlformats.org/officeDocument/2006/relationships/hyperlink" Target="https://www.huduser.gov/portal/datasets/fmr/fmrs/FY2019_code/2019summary.odn?fips=5001973525&amp;year=2019&amp;selection_type=county&amp;fmrtype=Final" TargetMode="External" /><Relationship Id="rId210" Type="http://schemas.openxmlformats.org/officeDocument/2006/relationships/hyperlink" Target="https://www.huduser.gov/portal/datasets/fmr/fmrs/FY2019_code/2019summary.odn?fips=5001773675&amp;year=2019&amp;selection_type=county&amp;fmrtype=Final" TargetMode="External" /><Relationship Id="rId211" Type="http://schemas.openxmlformats.org/officeDocument/2006/relationships/hyperlink" Target="https://www.huduser.gov/portal/datasets/fmr/fmrs/FY2019_code/2019summary.odn?fips=5000773975&amp;year=2019&amp;selection_type=county&amp;fmrtype=Final" TargetMode="External" /><Relationship Id="rId212" Type="http://schemas.openxmlformats.org/officeDocument/2006/relationships/hyperlink" Target="https://www.huduser.gov/portal/datasets/fmr/fmrs/FY2019_code/2019summary.odn?fips=5000174650&amp;year=2019&amp;selection_type=county&amp;fmrtype=Final" TargetMode="External" /><Relationship Id="rId213" Type="http://schemas.openxmlformats.org/officeDocument/2006/relationships/hyperlink" Target="https://www.huduser.gov/portal/datasets/fmr/fmrs/FY2019_code/2019summary.odn?fips=5002574800&amp;year=2019&amp;selection_type=county&amp;fmrtype=Final" TargetMode="External" /><Relationship Id="rId214" Type="http://schemas.openxmlformats.org/officeDocument/2006/relationships/hyperlink" Target="https://www.huduser.gov/portal/datasets/fmr/fmrs/FY2019_code/2019summary.odn?fips=5001774950&amp;year=2019&amp;selection_type=county&amp;fmrtype=Final" TargetMode="External" /><Relationship Id="rId215" Type="http://schemas.openxmlformats.org/officeDocument/2006/relationships/hyperlink" Target="https://www.huduser.gov/portal/datasets/fmr/fmrs/FY2019_code/2019summary.odn?fips=5000975175&amp;year=2019&amp;selection_type=county&amp;fmrtype=Final" TargetMode="External" /><Relationship Id="rId216" Type="http://schemas.openxmlformats.org/officeDocument/2006/relationships/hyperlink" Target="https://www.huduser.gov/portal/datasets/fmr/fmrs/FY2019_code/2019summary.odn?fips=5002375325&amp;year=2019&amp;selection_type=county&amp;fmrtype=Final" TargetMode="External" /><Relationship Id="rId217" Type="http://schemas.openxmlformats.org/officeDocument/2006/relationships/hyperlink" Target="https://www.huduser.gov/portal/datasets/fmr/fmrs/FY2019_code/2019summary.odn?fips=5000575700&amp;year=2019&amp;selection_type=county&amp;fmrtype=Final" TargetMode="External" /><Relationship Id="rId218" Type="http://schemas.openxmlformats.org/officeDocument/2006/relationships/hyperlink" Target="https://www.huduser.gov/portal/datasets/fmr/fmrs/FY2019_code/2019summary.odn?fips=5002175925&amp;year=2019&amp;selection_type=county&amp;fmrtype=Final" TargetMode="External" /><Relationship Id="rId219" Type="http://schemas.openxmlformats.org/officeDocument/2006/relationships/hyperlink" Target="https://www.huduser.gov/portal/datasets/fmr/fmrs/FY2019_code/2019summary.odn?fips=5000176075&amp;year=2019&amp;selection_type=county&amp;fmrtype=Final" TargetMode="External" /><Relationship Id="rId220" Type="http://schemas.openxmlformats.org/officeDocument/2006/relationships/hyperlink" Target="https://www.huduser.gov/portal/datasets/fmr/fmrs/FY2019_code/2019summary.odn?fips=5002576225&amp;year=2019&amp;selection_type=county&amp;fmrtype=Final" TargetMode="External" /><Relationship Id="rId221" Type="http://schemas.openxmlformats.org/officeDocument/2006/relationships/hyperlink" Target="https://www.huduser.gov/portal/datasets/fmr/fmrs/FY2019_code/2019summary.odn?fips=5000976337&amp;year=2019&amp;selection_type=county&amp;fmrtype=Final" TargetMode="External" /><Relationship Id="rId222" Type="http://schemas.openxmlformats.org/officeDocument/2006/relationships/hyperlink" Target="https://www.huduser.gov/portal/datasets/fmr/fmrs/FY2019_code/2019summary.odn?fips=5002376525&amp;year=2019&amp;selection_type=county&amp;fmrtype=Final" TargetMode="External" /><Relationship Id="rId223" Type="http://schemas.openxmlformats.org/officeDocument/2006/relationships/hyperlink" Target="https://www.huduser.gov/portal/datasets/fmr/fmrs/FY2019_code/2019summary.odn?fips=5000976562&amp;year=2019&amp;selection_type=county&amp;fmrtype=Final" TargetMode="External" /><Relationship Id="rId224" Type="http://schemas.openxmlformats.org/officeDocument/2006/relationships/hyperlink" Target="https://www.huduser.gov/portal/datasets/fmr/fmrs/FY2019_code/2019summary.odn?fips=5001776750&amp;year=2019&amp;selection_type=county&amp;fmrtype=Final" TargetMode="External" /><Relationship Id="rId225" Type="http://schemas.openxmlformats.org/officeDocument/2006/relationships/hyperlink" Target="https://www.huduser.gov/portal/datasets/fmr/fmrs/FY2019_code/2019summary.odn?fips=5002376975&amp;year=2019&amp;selection_type=county&amp;fmrtype=Final" TargetMode="External" /><Relationship Id="rId226" Type="http://schemas.openxmlformats.org/officeDocument/2006/relationships/hyperlink" Target="https://www.huduser.gov/portal/datasets/fmr/fmrs/FY2019_code/2019summary.odn?fips=5000577125&amp;year=2019&amp;selection_type=county&amp;fmrtype=Final" TargetMode="External" /><Relationship Id="rId227" Type="http://schemas.openxmlformats.org/officeDocument/2006/relationships/hyperlink" Target="https://www.huduser.gov/portal/datasets/fmr/fmrs/FY2019_code/2019summary.odn?fips=5001577425&amp;year=2019&amp;selection_type=county&amp;fmrtype=Final" TargetMode="External" /><Relationship Id="rId228" Type="http://schemas.openxmlformats.org/officeDocument/2006/relationships/hyperlink" Target="https://www.huduser.gov/portal/datasets/fmr/fmrs/FY2019_code/2019summary.odn?fips=5002777500&amp;year=2019&amp;selection_type=county&amp;fmrtype=Final" TargetMode="External" /><Relationship Id="rId229" Type="http://schemas.openxmlformats.org/officeDocument/2006/relationships/hyperlink" Target="https://www.huduser.gov/portal/datasets/fmr/fmrs/FY2019_code/2019summary.odn?fips=5002177950&amp;year=2019&amp;selection_type=county&amp;fmrtype=Final" TargetMode="External" /><Relationship Id="rId230" Type="http://schemas.openxmlformats.org/officeDocument/2006/relationships/hyperlink" Target="https://www.huduser.gov/portal/datasets/fmr/fmrs/FY2019_code/2019summary.odn?fips=5001779975&amp;year=2019&amp;selection_type=county&amp;fmrtype=Final" TargetMode="External" /><Relationship Id="rId231" Type="http://schemas.openxmlformats.org/officeDocument/2006/relationships/hyperlink" Target="https://www.huduser.gov/portal/datasets/fmr/fmrs/FY2019_code/2019summary.odn?fips=5002180875&amp;year=2019&amp;selection_type=county&amp;fmrtype=Final" TargetMode="External" /><Relationship Id="rId232" Type="http://schemas.openxmlformats.org/officeDocument/2006/relationships/hyperlink" Target="https://www.huduser.gov/portal/datasets/fmr/fmrs/FY2019_code/2019summary.odn?fips=5002182300&amp;year=2019&amp;selection_type=county&amp;fmrtype=Final" TargetMode="External" /><Relationship Id="rId233" Type="http://schemas.openxmlformats.org/officeDocument/2006/relationships/hyperlink" Target="https://www.huduser.gov/portal/datasets/fmr/fmrs/FY2019_code/2019summary.odn?fips=5002783050&amp;year=2019&amp;selection_type=county&amp;fmrtype=Final" TargetMode="External" /><Relationship Id="rId234" Type="http://schemas.openxmlformats.org/officeDocument/2006/relationships/hyperlink" Target="https://www.huduser.gov/portal/datasets/fmr/fmrs/FY2019_code/2019summary.odn?fips=5001980200&amp;year=2019&amp;selection_type=county&amp;fmrtype=Final" TargetMode="External" /><Relationship Id="rId235" Type="http://schemas.openxmlformats.org/officeDocument/2006/relationships/hyperlink" Target="https://www.huduser.gov/portal/datasets/fmr/fmrs/FY2019_code/2019summary.odn?fips=5000780350&amp;year=2019&amp;selection_type=county&amp;fmrtype=Final" TargetMode="External" /><Relationship Id="rId236" Type="http://schemas.openxmlformats.org/officeDocument/2006/relationships/hyperlink" Target="https://www.huduser.gov/portal/datasets/fmr/fmrs/FY2019_code/2019summary.odn?fips=5002581400&amp;year=2019&amp;selection_type=county&amp;fmrtype=Final" TargetMode="External" /><Relationship Id="rId237" Type="http://schemas.openxmlformats.org/officeDocument/2006/relationships/hyperlink" Target="https://www.huduser.gov/portal/datasets/fmr/fmrs/FY2019_code/2019summary.odn?fips=5001981700&amp;year=2019&amp;selection_type=county&amp;fmrtype=Final" TargetMode="External" /><Relationship Id="rId238" Type="http://schemas.openxmlformats.org/officeDocument/2006/relationships/hyperlink" Target="https://www.huduser.gov/portal/datasets/fmr/fmrs/FY2019_code/2019summary.odn?fips=5002782000&amp;year=2019&amp;selection_type=county&amp;fmrtype=Final" TargetMode="External" /><Relationship Id="rId239" Type="http://schemas.openxmlformats.org/officeDocument/2006/relationships/hyperlink" Target="https://www.huduser.gov/portal/datasets/fmr/fmrs/FY2019_code/2019summary.odn?fips=5000183275&amp;year=2019&amp;selection_type=county&amp;fmrtype=Final" TargetMode="External" /><Relationship Id="rId240" Type="http://schemas.openxmlformats.org/officeDocument/2006/relationships/hyperlink" Target="https://www.huduser.gov/portal/datasets/fmr/fmrs/FY2019_code/2019summary.odn?fips=5000583500&amp;year=2019&amp;selection_type=county&amp;fmrtype=Final" TargetMode="External" /><Relationship Id="rId241" Type="http://schemas.openxmlformats.org/officeDocument/2006/relationships/hyperlink" Target="https://www.huduser.gov/portal/datasets/fmr/fmrs/FY2019_code/2019summary.odn?fips=5000183800&amp;year=2019&amp;selection_type=county&amp;fmrtype=Final" TargetMode="External" /><Relationship Id="rId242" Type="http://schemas.openxmlformats.org/officeDocument/2006/relationships/hyperlink" Target="https://www.huduser.gov/portal/datasets/fmr/fmrs/FY2019_code/2019summary.odn?fips=5002583950&amp;year=2019&amp;selection_type=county&amp;fmrtype=Final" TargetMode="External" /><Relationship Id="rId243" Type="http://schemas.openxmlformats.org/officeDocument/2006/relationships/hyperlink" Target="https://www.huduser.gov/portal/datasets/fmr/fmrs/FY2019_code/2019summary.odn?fips=5001784175&amp;year=2019&amp;selection_type=county&amp;fmrtype=Final" TargetMode="External" /><Relationship Id="rId244" Type="http://schemas.openxmlformats.org/officeDocument/2006/relationships/hyperlink" Target="https://www.huduser.gov/portal/datasets/fmr/fmrs/FY2019_code/2019summary.odn?fips=5000784475&amp;year=2019&amp;selection_type=county&amp;fmrtype=Final" TargetMode="External" /><Relationship Id="rId245" Type="http://schemas.openxmlformats.org/officeDocument/2006/relationships/hyperlink" Target="https://www.huduser.gov/portal/datasets/fmr/fmrs/FY2019_code/2019summary.odn?fips=5002584700&amp;year=2019&amp;selection_type=county&amp;fmrtype=Final" TargetMode="External" /><Relationship Id="rId246" Type="http://schemas.openxmlformats.org/officeDocument/2006/relationships/hyperlink" Target="https://www.huduser.gov/portal/datasets/fmr/fmrs/FY2019_code/2019summary.odn?fips=5002584850&amp;year=2019&amp;selection_type=county&amp;fmrtype=Final" TargetMode="External" /><Relationship Id="rId247" Type="http://schemas.openxmlformats.org/officeDocument/2006/relationships/hyperlink" Target="https://www.huduser.gov/portal/datasets/fmr/fmrs/FY2019_code/2019summary.odn?fips=5002784925&amp;year=2019&amp;selection_type=county&amp;fmrtype=Final" TargetMode="External" /><Relationship Id="rId248" Type="http://schemas.openxmlformats.org/officeDocument/2006/relationships/hyperlink" Target="https://www.huduser.gov/portal/datasets/fmr/fmrs/FY2019_code/2019summary.odn?fips=5000385075&amp;year=2019&amp;selection_type=county&amp;fmrtype=Final" TargetMode="External" /><Relationship Id="rId249" Type="http://schemas.openxmlformats.org/officeDocument/2006/relationships/hyperlink" Target="https://www.huduser.gov/portal/datasets/fmr/fmrs/FY2019_code/2019summary.odn?fips=5000785150&amp;year=2019&amp;selection_type=county&amp;fmrtype=Final" TargetMode="External" /><Relationship Id="rId250" Type="http://schemas.openxmlformats.org/officeDocument/2006/relationships/hyperlink" Target="https://www.huduser.gov/portal/datasets/fmr/fmrs/FY2019_code/2019summary.odn?fips=5001585375&amp;year=2019&amp;selection_type=county&amp;fmrtype=Final" TargetMode="External" /><Relationship Id="rId251" Type="http://schemas.openxmlformats.org/officeDocument/2006/relationships/hyperlink" Target="https://www.huduser.gov/portal/datasets/fmr/fmrs/FY2019_code/2019summary.odn?fips=5002385525&amp;year=2019&amp;selection_type=county&amp;fmrtype=Final" TargetMode="External" /><Relationship Id="rId252" Type="http://schemas.openxmlformats.org/officeDocument/2006/relationships/hyperlink" Target="https://www.huduser.gov/portal/datasets/fmr/fmrs/FY2019_code/2019summary.odn?fips=5000385675&amp;year=2019&amp;selection_type=county&amp;fmrtype=Final" TargetMode="External" /><Relationship Id="rId253" Type="http://schemas.openxmlformats.org/officeDocument/2006/relationships/hyperlink" Target="https://www.huduser.gov/portal/datasets/fmr/fmrs/FY2019_code/2019summary.odn?fips=5002785975&amp;year=2019&amp;selection_type=county&amp;fmrtype=Final" TargetMode="External" /><Relationship Id="rId254" Type="http://schemas.openxmlformats.org/officeDocument/2006/relationships/hyperlink" Target="https://www.huduser.gov/portal/datasets/fmr/fmrs/FY2019_code/2019summary.odn?fips=5002386125&amp;year=2019&amp;selection_type=county&amp;fmrtype=Final" TargetMode="External" /><Relationship Id="rId255" Type="http://schemas.openxmlformats.org/officeDocument/2006/relationships/hyperlink" Target="https://www.huduser.gov/portal/datasets/fmr/fmrs/FY2019_code/2019summary.odn?fips=5000902125&amp;year=2019&amp;selection_type=county&amp;fmrtype=Final" TargetMode="External" /><Relationship Id="rId256" Type="http://schemas.openxmlformats.org/officeDocument/2006/relationships/hyperlink" Target="https://www.huduser.gov/portal/datasets/fmr/fmrs/FY2019_code/2019summary.odn?fips=5000304825&amp;year=2019&amp;selection_type=county&amp;fmrtype=Final" TargetMode="External" /><Relationship Id="rId257" Type="http://schemas.openxmlformats.org/officeDocument/2006/relationships/hyperlink" Target="https://www.huduser.gov/portal/datasets/fmr/fmrs/FY2019_code/2019summary.odn?fips=5001903550&amp;year=2019&amp;selection_type=county&amp;fmrtype=Final" TargetMode="External" /><Relationship Id="rId258" Type="http://schemas.openxmlformats.org/officeDocument/2006/relationships/hyperlink" Target="https://www.huduser.gov/portal/datasets/fmr/fmrs/FY2019_code/2019summary.odn?fips=5001748175&amp;year=2019&amp;selection_type=county&amp;fmrtype=Final" TargetMode="External" /><Relationship Id="rId259" Type="http://schemas.openxmlformats.org/officeDocument/2006/relationships/hyperlink" Target="https://www.huduser.gov/portal/datasets/fmr/fmrs/FY2019_code/2019summary.odn?fips=5000724175&amp;year=2019&amp;selection_type=county&amp;fmrtype=Final" TargetMode="Externa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6"/>
  <sheetViews>
    <sheetView tabSelected="1" zoomScalePageLayoutView="0" workbookViewId="0" topLeftCell="A1">
      <selection activeCell="K16" sqref="K16"/>
    </sheetView>
  </sheetViews>
  <sheetFormatPr defaultColWidth="9.140625" defaultRowHeight="12.75"/>
  <cols>
    <col min="1" max="1" width="24.7109375" style="0" customWidth="1"/>
    <col min="4" max="4" width="13.421875" style="0" customWidth="1"/>
    <col min="5" max="5" width="15.28125" style="0" customWidth="1"/>
    <col min="6" max="6" width="9.7109375" style="0" customWidth="1"/>
    <col min="7" max="7" width="14.8515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24" max="24" width="16.57421875" style="0" customWidth="1"/>
  </cols>
  <sheetData>
    <row r="1" spans="1:21" ht="66" customHeight="1">
      <c r="A1" s="41"/>
      <c r="B1" s="116" t="s">
        <v>293</v>
      </c>
      <c r="C1" s="116"/>
      <c r="D1" s="116"/>
      <c r="E1" s="116"/>
      <c r="F1" s="116"/>
      <c r="G1" s="116"/>
      <c r="H1" s="116"/>
      <c r="I1" s="116"/>
      <c r="J1" s="116"/>
      <c r="K1" s="116"/>
      <c r="L1" s="116"/>
      <c r="M1" s="116"/>
      <c r="N1" s="116"/>
      <c r="O1" s="116"/>
      <c r="T1" s="23"/>
      <c r="U1" s="23"/>
    </row>
    <row r="2" spans="1:15" ht="12.75" customHeight="1">
      <c r="A2" s="41"/>
      <c r="B2" s="117" t="s">
        <v>336</v>
      </c>
      <c r="C2" s="117"/>
      <c r="D2" s="117"/>
      <c r="E2" s="117"/>
      <c r="F2" s="117"/>
      <c r="G2" s="117"/>
      <c r="H2" s="117"/>
      <c r="I2" s="117"/>
      <c r="J2" s="117"/>
      <c r="K2" s="117"/>
      <c r="L2" s="117"/>
      <c r="M2" s="117"/>
      <c r="N2" s="117"/>
      <c r="O2" s="117"/>
    </row>
    <row r="3" spans="1:10" ht="11.25" customHeight="1">
      <c r="A3" s="41"/>
      <c r="D3" s="1"/>
      <c r="E3" s="1"/>
      <c r="F3" s="1"/>
      <c r="G3" s="1"/>
      <c r="H3" s="1"/>
      <c r="I3" s="1"/>
      <c r="J3" s="1"/>
    </row>
    <row r="4" spans="1:24" ht="21.75" customHeight="1">
      <c r="A4" s="41"/>
      <c r="B4" t="s">
        <v>34</v>
      </c>
      <c r="C4" s="104" t="str">
        <f>lists!B3</f>
        <v>Coventry Town, Orleans County</v>
      </c>
      <c r="D4" s="105"/>
      <c r="E4" s="105"/>
      <c r="F4" s="105"/>
      <c r="G4" s="105"/>
      <c r="H4" s="105"/>
      <c r="I4" s="105"/>
      <c r="O4" s="37"/>
      <c r="P4" s="38"/>
      <c r="Q4" s="38"/>
      <c r="R4" s="38"/>
      <c r="S4" s="38"/>
      <c r="T4" s="38"/>
      <c r="U4" s="38"/>
      <c r="V4" s="38"/>
      <c r="W4" s="39"/>
      <c r="X4" s="38"/>
    </row>
    <row r="5" spans="1:9" ht="21.75" customHeight="1">
      <c r="A5" s="41"/>
      <c r="B5" t="s">
        <v>311</v>
      </c>
      <c r="C5" s="118"/>
      <c r="D5" s="119"/>
      <c r="E5" s="120"/>
      <c r="G5" s="6" t="s">
        <v>18</v>
      </c>
      <c r="I5" s="12">
        <v>2020</v>
      </c>
    </row>
    <row r="6" ht="12.75">
      <c r="A6" s="41"/>
    </row>
    <row r="7" spans="1:15" ht="12.75">
      <c r="A7" s="41"/>
      <c r="H7" s="3"/>
      <c r="I7" s="106" t="s">
        <v>326</v>
      </c>
      <c r="J7" s="106"/>
      <c r="K7" s="106"/>
      <c r="L7" s="2"/>
      <c r="M7" s="48">
        <v>43922</v>
      </c>
      <c r="N7" s="2"/>
      <c r="O7" s="2"/>
    </row>
    <row r="8" spans="1:15" ht="12.75">
      <c r="A8" s="41"/>
      <c r="C8" s="6"/>
      <c r="D8" s="3"/>
      <c r="E8" s="26"/>
      <c r="F8" s="27"/>
      <c r="G8" s="3"/>
      <c r="H8" s="3"/>
      <c r="L8" s="3"/>
      <c r="M8" s="28"/>
      <c r="N8" s="3"/>
      <c r="O8" s="3"/>
    </row>
    <row r="9" spans="1:7" ht="25.5" customHeight="1">
      <c r="A9" s="41"/>
      <c r="B9" t="s">
        <v>35</v>
      </c>
      <c r="D9" s="110" t="s">
        <v>338</v>
      </c>
      <c r="E9" s="111"/>
      <c r="F9" s="111"/>
      <c r="G9" s="112"/>
    </row>
    <row r="10" spans="1:7" ht="12.75">
      <c r="A10" s="41"/>
      <c r="E10" s="29"/>
      <c r="F10" s="29"/>
      <c r="G10" s="29"/>
    </row>
    <row r="11" spans="1:20" ht="27" customHeight="1">
      <c r="A11" s="41"/>
      <c r="B11" t="s">
        <v>0</v>
      </c>
      <c r="C11" s="110" t="s">
        <v>338</v>
      </c>
      <c r="D11" s="111"/>
      <c r="E11" s="111"/>
      <c r="F11" s="111"/>
      <c r="G11" s="112"/>
      <c r="H11" s="3"/>
      <c r="K11" s="3"/>
      <c r="L11" s="3"/>
      <c r="M11" s="3"/>
      <c r="N11" s="3"/>
      <c r="O11" s="3"/>
      <c r="P11" s="3"/>
      <c r="T11" s="23" t="s">
        <v>338</v>
      </c>
    </row>
    <row r="12" ht="12.75">
      <c r="A12" s="41"/>
    </row>
    <row r="13" spans="1:6" ht="12.75">
      <c r="A13" s="41"/>
      <c r="B13" s="106" t="s">
        <v>1</v>
      </c>
      <c r="C13" s="106"/>
      <c r="D13" s="107"/>
      <c r="E13" s="8">
        <f>E16+G16+I16+K16+M16+O16</f>
        <v>6</v>
      </c>
      <c r="F13" s="3"/>
    </row>
    <row r="14" ht="12.75">
      <c r="A14" s="41"/>
    </row>
    <row r="15" spans="5:15" ht="12.75">
      <c r="E15" s="4" t="s">
        <v>2</v>
      </c>
      <c r="F15" s="4" t="s">
        <v>609</v>
      </c>
      <c r="G15" s="4" t="s">
        <v>3</v>
      </c>
      <c r="H15" s="4"/>
      <c r="I15" s="4" t="s">
        <v>4</v>
      </c>
      <c r="J15" s="4"/>
      <c r="K15" s="4" t="s">
        <v>5</v>
      </c>
      <c r="L15" s="4"/>
      <c r="M15" s="4" t="s">
        <v>6</v>
      </c>
      <c r="N15" s="4"/>
      <c r="O15" s="4" t="s">
        <v>7</v>
      </c>
    </row>
    <row r="16" spans="2:15" s="1" customFormat="1" ht="33" customHeight="1">
      <c r="B16" s="121" t="s">
        <v>325</v>
      </c>
      <c r="C16" s="121"/>
      <c r="D16" s="122"/>
      <c r="E16" s="62">
        <v>1</v>
      </c>
      <c r="F16" s="33"/>
      <c r="G16" s="62">
        <v>1</v>
      </c>
      <c r="H16" s="33"/>
      <c r="I16" s="62">
        <v>1</v>
      </c>
      <c r="J16" s="33"/>
      <c r="K16" s="62">
        <v>1</v>
      </c>
      <c r="L16" s="33"/>
      <c r="M16" s="62">
        <v>1</v>
      </c>
      <c r="N16" s="33"/>
      <c r="O16" s="62">
        <v>1</v>
      </c>
    </row>
    <row r="17" spans="5:15" ht="12.75">
      <c r="E17" s="4"/>
      <c r="F17" s="4"/>
      <c r="G17" s="4"/>
      <c r="H17" s="4"/>
      <c r="I17" s="4"/>
      <c r="J17" s="4"/>
      <c r="K17" s="4"/>
      <c r="L17" s="4"/>
      <c r="M17" s="4"/>
      <c r="N17" s="4"/>
      <c r="O17" s="4"/>
    </row>
    <row r="18" spans="2:15" ht="12.75">
      <c r="B18" s="106" t="s">
        <v>11</v>
      </c>
      <c r="C18" s="106"/>
      <c r="E18" s="59">
        <f>lists!D4</f>
        <v>595</v>
      </c>
      <c r="F18" s="13"/>
      <c r="G18" s="60">
        <f>lists!F4</f>
        <v>686</v>
      </c>
      <c r="H18" s="13"/>
      <c r="I18" s="60">
        <f>lists!H4</f>
        <v>781</v>
      </c>
      <c r="J18" s="13"/>
      <c r="K18" s="60">
        <f>lists!J4</f>
        <v>1040</v>
      </c>
      <c r="L18" s="13"/>
      <c r="M18" s="60">
        <f>lists!L4</f>
        <v>1241</v>
      </c>
      <c r="N18" s="13"/>
      <c r="O18" s="63">
        <v>0</v>
      </c>
    </row>
    <row r="19" spans="2:15" ht="12.75">
      <c r="B19" s="109" t="s">
        <v>25</v>
      </c>
      <c r="C19" s="109"/>
      <c r="E19" s="4"/>
      <c r="F19" s="4"/>
      <c r="G19" s="4"/>
      <c r="H19" s="4"/>
      <c r="I19" s="4"/>
      <c r="J19" s="4"/>
      <c r="K19" s="4"/>
      <c r="L19" s="4"/>
      <c r="M19" s="4"/>
      <c r="N19" s="4"/>
      <c r="O19" s="4"/>
    </row>
    <row r="20" spans="2:15" ht="12.75">
      <c r="B20" s="106" t="s">
        <v>12</v>
      </c>
      <c r="C20" s="106"/>
      <c r="D20" s="107"/>
      <c r="E20" s="65">
        <v>0</v>
      </c>
      <c r="F20" s="13"/>
      <c r="G20" s="65">
        <v>0</v>
      </c>
      <c r="H20" s="13"/>
      <c r="I20" s="65">
        <v>0</v>
      </c>
      <c r="J20" s="13"/>
      <c r="K20" s="65">
        <v>0</v>
      </c>
      <c r="L20" s="13"/>
      <c r="M20" s="65">
        <v>0</v>
      </c>
      <c r="N20" s="13"/>
      <c r="O20" s="64">
        <v>0</v>
      </c>
    </row>
    <row r="21" spans="2:15" ht="12.75">
      <c r="B21" s="5"/>
      <c r="C21" s="5"/>
      <c r="D21" s="5"/>
      <c r="E21" s="4"/>
      <c r="F21" s="4"/>
      <c r="G21" s="4"/>
      <c r="H21" s="4"/>
      <c r="I21" s="4"/>
      <c r="J21" s="4"/>
      <c r="K21" s="4"/>
      <c r="L21" s="4"/>
      <c r="M21" s="4"/>
      <c r="N21" s="4"/>
      <c r="O21" s="4"/>
    </row>
    <row r="22" spans="2:15" ht="12.75">
      <c r="B22" s="106" t="s">
        <v>13</v>
      </c>
      <c r="C22" s="106"/>
      <c r="E22" s="14">
        <f>(E18+E20)*E16</f>
        <v>595</v>
      </c>
      <c r="F22" s="4"/>
      <c r="G22" s="14">
        <f>+(G18+G20)*G16</f>
        <v>686</v>
      </c>
      <c r="H22" s="13"/>
      <c r="I22" s="14">
        <f>+(I18+I20)*I16</f>
        <v>781</v>
      </c>
      <c r="J22" s="13"/>
      <c r="K22" s="14">
        <f>+(K18+K20)*K16</f>
        <v>1040</v>
      </c>
      <c r="L22" s="13"/>
      <c r="M22" s="14">
        <f>+(M18+M20)*M16</f>
        <v>1241</v>
      </c>
      <c r="N22" s="13"/>
      <c r="O22" s="14">
        <f>+(O18+O20)*O16</f>
        <v>0</v>
      </c>
    </row>
    <row r="24" spans="2:11" ht="12.75">
      <c r="B24" s="106" t="s">
        <v>14</v>
      </c>
      <c r="C24" s="106"/>
      <c r="D24" s="106"/>
      <c r="E24" s="106"/>
      <c r="G24" s="19">
        <f>E22+G22+I22+K22+M22+O22</f>
        <v>4343</v>
      </c>
      <c r="I24" t="s">
        <v>8</v>
      </c>
      <c r="K24" s="19">
        <f>G24*12</f>
        <v>52116</v>
      </c>
    </row>
    <row r="25" spans="5:19" ht="18">
      <c r="E25" s="4" t="s">
        <v>33</v>
      </c>
      <c r="S25" s="40"/>
    </row>
    <row r="26" spans="2:19" ht="18">
      <c r="B26" s="106" t="s">
        <v>27</v>
      </c>
      <c r="C26" s="106"/>
      <c r="E26" s="49">
        <v>0.045</v>
      </c>
      <c r="G26" s="24">
        <f>ROUND(K24*E26,0)</f>
        <v>2345</v>
      </c>
      <c r="H26" t="s">
        <v>9</v>
      </c>
      <c r="I26" s="61">
        <v>0.5</v>
      </c>
      <c r="J26" s="10" t="s">
        <v>10</v>
      </c>
      <c r="K26" s="14">
        <f>ROUND(G26*I26,0)</f>
        <v>1173</v>
      </c>
      <c r="S26" s="40"/>
    </row>
    <row r="28" spans="2:11" ht="19.5" customHeight="1">
      <c r="B28" s="106" t="s">
        <v>15</v>
      </c>
      <c r="C28" s="106"/>
      <c r="D28" s="106"/>
      <c r="E28" s="106"/>
      <c r="F28" s="106"/>
      <c r="K28" s="66">
        <v>0</v>
      </c>
    </row>
    <row r="30" spans="2:11" ht="12.75">
      <c r="B30" s="106" t="s">
        <v>16</v>
      </c>
      <c r="C30" s="106"/>
      <c r="D30" s="106"/>
      <c r="K30" s="14">
        <f>K24-K26+K28</f>
        <v>50943</v>
      </c>
    </row>
    <row r="32" spans="2:7" ht="21" customHeight="1">
      <c r="B32" s="106" t="s">
        <v>30</v>
      </c>
      <c r="C32" s="106"/>
      <c r="D32" s="106"/>
      <c r="G32" s="68">
        <v>10000</v>
      </c>
    </row>
    <row r="33" spans="2:4" ht="12.75">
      <c r="B33" s="124" t="s">
        <v>22</v>
      </c>
      <c r="C33" s="124"/>
      <c r="D33" s="124"/>
    </row>
    <row r="34" spans="2:16" ht="25.5" customHeight="1">
      <c r="B34" s="125" t="s">
        <v>31</v>
      </c>
      <c r="C34" s="125"/>
      <c r="G34" s="68">
        <v>2400</v>
      </c>
      <c r="I34" s="106" t="s">
        <v>294</v>
      </c>
      <c r="J34" s="106"/>
      <c r="K34" s="106"/>
      <c r="L34" s="106"/>
      <c r="M34" s="106"/>
      <c r="N34" s="106"/>
      <c r="O34" s="106"/>
      <c r="P34" s="106"/>
    </row>
    <row r="35" spans="2:11" ht="12.75">
      <c r="B35" s="5"/>
      <c r="E35" s="106" t="s">
        <v>32</v>
      </c>
      <c r="F35" s="106"/>
      <c r="K35" s="31">
        <f>G32-G34</f>
        <v>7600</v>
      </c>
    </row>
    <row r="36" ht="13.5" thickBot="1"/>
    <row r="37" spans="2:11" ht="13.5" thickBot="1">
      <c r="B37" s="106" t="s">
        <v>17</v>
      </c>
      <c r="C37" s="106"/>
      <c r="D37" s="106"/>
      <c r="K37" s="15">
        <f>+K30-K35</f>
        <v>43343</v>
      </c>
    </row>
    <row r="39" spans="2:9" ht="12.75">
      <c r="B39" s="106" t="s">
        <v>19</v>
      </c>
      <c r="C39" s="106"/>
      <c r="D39" s="106"/>
      <c r="G39" s="49">
        <v>0.0815</v>
      </c>
      <c r="I39" s="21"/>
    </row>
    <row r="40" spans="2:3" ht="12.75">
      <c r="B40" s="109" t="s">
        <v>20</v>
      </c>
      <c r="C40" s="109"/>
    </row>
    <row r="41" ht="12.75">
      <c r="I41" s="4"/>
    </row>
    <row r="42" spans="3:9" ht="12.75">
      <c r="C42" s="106" t="s">
        <v>682</v>
      </c>
      <c r="D42" s="106"/>
      <c r="E42" s="106"/>
      <c r="F42" s="50">
        <f>lists!O4</f>
        <v>1.712</v>
      </c>
      <c r="I42" s="4"/>
    </row>
    <row r="43" spans="3:13" ht="12.75">
      <c r="C43" s="113" t="s">
        <v>328</v>
      </c>
      <c r="D43" s="113"/>
      <c r="E43" s="113"/>
      <c r="F43" s="114"/>
      <c r="G43" s="69"/>
      <c r="I43" s="115" t="s">
        <v>327</v>
      </c>
      <c r="J43" s="115"/>
      <c r="K43" s="115"/>
      <c r="L43" s="115"/>
      <c r="M43" s="51">
        <f>F42</f>
        <v>1.712</v>
      </c>
    </row>
    <row r="44" spans="2:7" ht="12.75" customHeight="1">
      <c r="B44" s="16"/>
      <c r="C44" s="17"/>
      <c r="D44" s="16"/>
      <c r="E44" s="18"/>
      <c r="F44" s="3"/>
      <c r="G44" s="32"/>
    </row>
    <row r="45" ht="13.5" thickBot="1"/>
    <row r="46" spans="3:9" ht="13.5" thickBot="1">
      <c r="C46" t="s">
        <v>21</v>
      </c>
      <c r="G46" s="35">
        <f>ROUND(IF(G43&gt;0,G39+G43*0.01,G39+M43*0.01),3)</f>
        <v>0.099</v>
      </c>
      <c r="I46" s="25"/>
    </row>
    <row r="48" ht="12.75">
      <c r="C48" t="s">
        <v>23</v>
      </c>
    </row>
    <row r="49" ht="13.5" thickBot="1"/>
    <row r="50" spans="4:13" ht="16.5" thickBot="1">
      <c r="D50" s="15">
        <f>+K37</f>
        <v>43343</v>
      </c>
      <c r="E50" s="7"/>
      <c r="F50" s="22" t="s">
        <v>28</v>
      </c>
      <c r="I50" s="20">
        <f>G46</f>
        <v>0.099</v>
      </c>
      <c r="K50" s="7" t="s">
        <v>10</v>
      </c>
      <c r="M50" s="9">
        <f>ROUND(D50/I50,0)</f>
        <v>437808</v>
      </c>
    </row>
    <row r="52" spans="3:13" ht="13.5" thickBot="1">
      <c r="C52" s="123" t="s">
        <v>681</v>
      </c>
      <c r="D52" s="123"/>
      <c r="E52" s="123"/>
      <c r="I52" s="4" t="s">
        <v>26</v>
      </c>
      <c r="M52" s="6" t="s">
        <v>24</v>
      </c>
    </row>
    <row r="53" spans="4:13" ht="29.25" customHeight="1" thickBot="1">
      <c r="D53" s="11">
        <f>+M50</f>
        <v>437808</v>
      </c>
      <c r="E53" s="6"/>
      <c r="F53" s="22" t="s">
        <v>29</v>
      </c>
      <c r="I53" s="67">
        <v>0.98</v>
      </c>
      <c r="K53" s="7" t="s">
        <v>10</v>
      </c>
      <c r="M53" s="9">
        <f>ROUND(IF(I53&lt;100%,I53,100%)*D53,-2)</f>
        <v>429100</v>
      </c>
    </row>
    <row r="55" spans="1:16" ht="38.25" customHeight="1">
      <c r="A55" s="70"/>
      <c r="B55" s="108" t="s">
        <v>680</v>
      </c>
      <c r="C55" s="108"/>
      <c r="D55" s="108"/>
      <c r="E55" s="108"/>
      <c r="F55" s="108"/>
      <c r="G55" s="108"/>
      <c r="H55" s="108"/>
      <c r="I55" s="108"/>
      <c r="J55" s="108"/>
      <c r="K55" s="108"/>
      <c r="L55" s="108"/>
      <c r="M55" s="108"/>
      <c r="N55" s="70"/>
      <c r="O55" s="70"/>
      <c r="P55" s="70"/>
    </row>
    <row r="56" spans="1:16" ht="12.75">
      <c r="A56" s="70"/>
      <c r="B56" s="70"/>
      <c r="C56" s="70"/>
      <c r="D56" s="70"/>
      <c r="E56" s="70"/>
      <c r="F56" s="70"/>
      <c r="G56" s="70"/>
      <c r="H56" s="70"/>
      <c r="I56" s="70"/>
      <c r="J56" s="70"/>
      <c r="K56" s="70"/>
      <c r="L56" s="70"/>
      <c r="M56" s="70"/>
      <c r="N56" s="70"/>
      <c r="O56" s="70"/>
      <c r="P56" s="70"/>
    </row>
  </sheetData>
  <sheetProtection password="CF63" sheet="1" selectLockedCells="1"/>
  <mergeCells count="30">
    <mergeCell ref="B1:O1"/>
    <mergeCell ref="B2:O2"/>
    <mergeCell ref="C5:E5"/>
    <mergeCell ref="B16:D16"/>
    <mergeCell ref="D9:G9"/>
    <mergeCell ref="C52:E52"/>
    <mergeCell ref="B30:D30"/>
    <mergeCell ref="B32:D32"/>
    <mergeCell ref="B33:D33"/>
    <mergeCell ref="B34:C34"/>
    <mergeCell ref="B55:M55"/>
    <mergeCell ref="C42:E42"/>
    <mergeCell ref="I34:P34"/>
    <mergeCell ref="B19:C19"/>
    <mergeCell ref="C11:G11"/>
    <mergeCell ref="B39:D39"/>
    <mergeCell ref="B40:C40"/>
    <mergeCell ref="C43:F43"/>
    <mergeCell ref="I43:L43"/>
    <mergeCell ref="B28:F28"/>
    <mergeCell ref="C4:I4"/>
    <mergeCell ref="E35:F35"/>
    <mergeCell ref="B18:C18"/>
    <mergeCell ref="B13:D13"/>
    <mergeCell ref="I7:K7"/>
    <mergeCell ref="B37:D37"/>
    <mergeCell ref="B26:C26"/>
    <mergeCell ref="B24:E24"/>
    <mergeCell ref="B22:C22"/>
    <mergeCell ref="B20:D20"/>
  </mergeCells>
  <dataValidations count="2">
    <dataValidation operator="lessThan" allowBlank="1" showInputMessage="1" showErrorMessage="1" sqref="I53"/>
    <dataValidation type="decimal" operator="lessThanOrEqual" allowBlank="1" showInputMessage="1" showErrorMessage="1" sqref="G67">
      <formula1>1</formula1>
    </dataValidation>
  </dataValidations>
  <printOptions/>
  <pageMargins left="0.5" right="0.5" top="1" bottom="0.75" header="0" footer="0"/>
  <pageSetup fitToHeight="1" fitToWidth="1" horizontalDpi="600" verticalDpi="600" orientation="portrait" scale="76" r:id="rId2"/>
  <legacyDrawing r:id="rId1"/>
</worksheet>
</file>

<file path=xl/worksheets/sheet2.xml><?xml version="1.0" encoding="utf-8"?>
<worksheet xmlns="http://schemas.openxmlformats.org/spreadsheetml/2006/main" xmlns:r="http://schemas.openxmlformats.org/officeDocument/2006/relationships">
  <sheetPr codeName="Sheet2"/>
  <dimension ref="A1:W273"/>
  <sheetViews>
    <sheetView zoomScalePageLayoutView="0" workbookViewId="0" topLeftCell="A1">
      <selection activeCell="A1" sqref="A1"/>
    </sheetView>
  </sheetViews>
  <sheetFormatPr defaultColWidth="9.140625" defaultRowHeight="12.75"/>
  <cols>
    <col min="1" max="1" width="7.57421875" style="0" customWidth="1"/>
    <col min="2" max="2" width="26.421875" style="0" customWidth="1"/>
    <col min="3" max="3" width="10.7109375" style="0" customWidth="1"/>
    <col min="4" max="4" width="11.421875" style="0" customWidth="1"/>
    <col min="5" max="5" width="11.57421875" style="0" customWidth="1"/>
    <col min="6" max="6" width="11.28125" style="0" customWidth="1"/>
    <col min="7" max="7" width="12.421875" style="0" customWidth="1"/>
    <col min="8" max="8" width="13.57421875" style="0" customWidth="1"/>
    <col min="9" max="9" width="11.7109375" style="0" bestFit="1" customWidth="1"/>
    <col min="10" max="10" width="9.8515625" style="0" bestFit="1" customWidth="1"/>
    <col min="12" max="12" width="14.7109375" style="0" customWidth="1"/>
    <col min="13" max="13" width="13.57421875" style="0" customWidth="1"/>
    <col min="14" max="14" width="11.8515625" style="0" customWidth="1"/>
    <col min="15" max="15" width="12.8515625" style="0" customWidth="1"/>
    <col min="16" max="16" width="12.421875" style="0" bestFit="1" customWidth="1"/>
    <col min="17" max="17" width="10.00390625" style="0" bestFit="1" customWidth="1"/>
    <col min="18" max="18" width="17.140625" style="0" bestFit="1" customWidth="1"/>
    <col min="19" max="19" width="12.421875" style="0" bestFit="1" customWidth="1"/>
    <col min="21" max="21" width="17.140625" style="0" bestFit="1" customWidth="1"/>
    <col min="22" max="22" width="12.421875" style="0" bestFit="1" customWidth="1"/>
    <col min="24" max="24" width="7.28125" style="0" bestFit="1" customWidth="1"/>
    <col min="25" max="25" width="17.140625" style="0" bestFit="1" customWidth="1"/>
    <col min="26" max="26" width="18.57421875" style="0" customWidth="1"/>
    <col min="28" max="28" width="17.140625" style="0" bestFit="1" customWidth="1"/>
    <col min="29" max="29" width="9.00390625" style="0" bestFit="1" customWidth="1"/>
    <col min="31" max="31" width="17.140625" style="0" bestFit="1" customWidth="1"/>
    <col min="32" max="32" width="13.28125" style="0" bestFit="1" customWidth="1"/>
    <col min="33" max="33" width="9.7109375" style="0" bestFit="1" customWidth="1"/>
  </cols>
  <sheetData>
    <row r="1" spans="1:15" s="53" customFormat="1" ht="12.75">
      <c r="A1" s="52" t="s">
        <v>350</v>
      </c>
      <c r="B1" s="52"/>
      <c r="C1" s="52" t="s">
        <v>301</v>
      </c>
      <c r="D1" s="52"/>
      <c r="E1" s="52" t="s">
        <v>299</v>
      </c>
      <c r="F1" s="52"/>
      <c r="G1" s="52" t="s">
        <v>298</v>
      </c>
      <c r="H1" s="52"/>
      <c r="I1" s="52" t="s">
        <v>300</v>
      </c>
      <c r="J1" s="52"/>
      <c r="K1" s="52" t="s">
        <v>302</v>
      </c>
      <c r="L1" s="52"/>
      <c r="M1" s="52"/>
      <c r="N1" s="52" t="s">
        <v>303</v>
      </c>
      <c r="O1" s="52"/>
    </row>
    <row r="2" spans="1:15" s="53" customFormat="1" ht="12.75">
      <c r="A2" s="54" t="s">
        <v>295</v>
      </c>
      <c r="B2" s="54">
        <v>55</v>
      </c>
      <c r="C2" s="55" t="s">
        <v>295</v>
      </c>
      <c r="D2" s="55">
        <f>B2</f>
        <v>55</v>
      </c>
      <c r="E2" s="54" t="s">
        <v>295</v>
      </c>
      <c r="F2" s="54">
        <f>B2</f>
        <v>55</v>
      </c>
      <c r="G2" s="55" t="s">
        <v>295</v>
      </c>
      <c r="H2" s="55">
        <f>B2</f>
        <v>55</v>
      </c>
      <c r="I2" s="54" t="s">
        <v>295</v>
      </c>
      <c r="J2" s="54">
        <f>B2</f>
        <v>55</v>
      </c>
      <c r="K2" s="55" t="s">
        <v>295</v>
      </c>
      <c r="L2" s="55">
        <f>B2</f>
        <v>55</v>
      </c>
      <c r="M2" s="55"/>
      <c r="N2" s="52" t="s">
        <v>295</v>
      </c>
      <c r="O2" s="55">
        <f>B2</f>
        <v>55</v>
      </c>
    </row>
    <row r="3" spans="1:15" s="53" customFormat="1" ht="12.75">
      <c r="A3" s="54" t="s">
        <v>296</v>
      </c>
      <c r="B3" s="55" t="str">
        <f>INDEX(B9:B268,B2,1)</f>
        <v>Coventry Town, Orleans County</v>
      </c>
      <c r="C3" s="55" t="s">
        <v>296</v>
      </c>
      <c r="D3" s="55" t="str">
        <f>INDEX(B9:B268,B2,1)</f>
        <v>Coventry Town, Orleans County</v>
      </c>
      <c r="E3" s="54" t="s">
        <v>296</v>
      </c>
      <c r="F3" s="54" t="str">
        <f>INDEX(B9:B268,B2,1)</f>
        <v>Coventry Town, Orleans County</v>
      </c>
      <c r="G3" s="55" t="s">
        <v>296</v>
      </c>
      <c r="H3" s="55" t="str">
        <f>INDEX(B9:B268,B2,1)</f>
        <v>Coventry Town, Orleans County</v>
      </c>
      <c r="I3" s="54" t="s">
        <v>296</v>
      </c>
      <c r="J3" s="55" t="str">
        <f>INDEX(B9:B268,B2,1)</f>
        <v>Coventry Town, Orleans County</v>
      </c>
      <c r="K3" s="55" t="s">
        <v>296</v>
      </c>
      <c r="L3" s="55" t="str">
        <f>INDEX(B9:B268,B2,1)</f>
        <v>Coventry Town, Orleans County</v>
      </c>
      <c r="M3" s="55"/>
      <c r="N3" s="52" t="s">
        <v>296</v>
      </c>
      <c r="O3" s="55" t="str">
        <f>INDEX(B9:B268,B2,1)</f>
        <v>Coventry Town, Orleans County</v>
      </c>
    </row>
    <row r="4" spans="1:15" s="53" customFormat="1" ht="12.75">
      <c r="A4" s="54" t="s">
        <v>297</v>
      </c>
      <c r="B4" s="54">
        <f>INDEX(A9:A269,B2,1)</f>
        <v>10165</v>
      </c>
      <c r="C4" s="55" t="s">
        <v>297</v>
      </c>
      <c r="D4" s="55">
        <f>INDEX(C9:C273,D2)</f>
        <v>595</v>
      </c>
      <c r="E4" s="54" t="s">
        <v>297</v>
      </c>
      <c r="F4" s="54">
        <f>INDEX(D9:D273,D2)</f>
        <v>686</v>
      </c>
      <c r="G4" s="55" t="s">
        <v>297</v>
      </c>
      <c r="H4" s="56">
        <f>INDEX(E9:E273,D2)</f>
        <v>781</v>
      </c>
      <c r="I4" s="54" t="s">
        <v>297</v>
      </c>
      <c r="J4" s="57">
        <f>INDEX(F9:F273,D2)</f>
        <v>1040</v>
      </c>
      <c r="K4" s="55" t="s">
        <v>297</v>
      </c>
      <c r="L4" s="56">
        <f>INDEX(G9:G273,D2)</f>
        <v>1241</v>
      </c>
      <c r="M4" s="56"/>
      <c r="N4" s="52" t="s">
        <v>297</v>
      </c>
      <c r="O4" s="58">
        <f>INDEX(I9:I268,F2)</f>
        <v>1.712</v>
      </c>
    </row>
    <row r="7" spans="3:23" ht="12.75">
      <c r="C7">
        <v>2020</v>
      </c>
      <c r="L7" s="42"/>
      <c r="M7" s="42"/>
      <c r="N7" s="42"/>
      <c r="O7" s="42"/>
      <c r="P7" s="43"/>
      <c r="Q7" s="42"/>
      <c r="R7" s="42"/>
      <c r="S7" s="44"/>
      <c r="T7" s="44"/>
      <c r="U7" s="45"/>
      <c r="V7" s="45"/>
      <c r="W7" s="45"/>
    </row>
    <row r="8" spans="1:23" ht="15">
      <c r="A8" t="s">
        <v>329</v>
      </c>
      <c r="B8" t="s">
        <v>331</v>
      </c>
      <c r="C8" t="s">
        <v>304</v>
      </c>
      <c r="D8" t="s">
        <v>305</v>
      </c>
      <c r="E8" t="s">
        <v>306</v>
      </c>
      <c r="F8" t="s">
        <v>307</v>
      </c>
      <c r="G8" t="s">
        <v>308</v>
      </c>
      <c r="H8" t="s">
        <v>36</v>
      </c>
      <c r="I8" t="s">
        <v>309</v>
      </c>
      <c r="J8" t="s">
        <v>310</v>
      </c>
      <c r="K8" s="34" t="s">
        <v>608</v>
      </c>
      <c r="L8" s="77" t="s">
        <v>341</v>
      </c>
      <c r="M8" s="77" t="s">
        <v>602</v>
      </c>
      <c r="N8" s="77" t="s">
        <v>603</v>
      </c>
      <c r="O8" s="77" t="s">
        <v>604</v>
      </c>
      <c r="P8" s="77" t="s">
        <v>605</v>
      </c>
      <c r="Q8" s="71"/>
      <c r="R8" s="46"/>
      <c r="S8" s="46"/>
      <c r="T8" s="46"/>
      <c r="U8" s="46"/>
      <c r="V8" s="46"/>
      <c r="W8" s="47"/>
    </row>
    <row r="9" spans="1:16" ht="26.25" thickBot="1">
      <c r="A9">
        <v>1003</v>
      </c>
      <c r="B9" s="75" t="s">
        <v>351</v>
      </c>
      <c r="C9" s="103">
        <v>718</v>
      </c>
      <c r="D9" s="103">
        <v>876</v>
      </c>
      <c r="E9" s="103">
        <v>1061</v>
      </c>
      <c r="F9" s="103">
        <v>1325</v>
      </c>
      <c r="G9" s="103">
        <v>1515</v>
      </c>
      <c r="H9" t="s">
        <v>661</v>
      </c>
      <c r="I9" s="72">
        <f>N9+O9+P9</f>
        <v>2.0845000000000002</v>
      </c>
      <c r="J9">
        <f aca="true" t="shared" si="0" ref="J9:J72">I9*0.01</f>
        <v>0.020845000000000002</v>
      </c>
      <c r="K9" s="3"/>
      <c r="L9" s="78" t="s">
        <v>37</v>
      </c>
      <c r="M9" s="79">
        <v>1.773</v>
      </c>
      <c r="N9" s="79">
        <v>1.6268</v>
      </c>
      <c r="O9" s="79">
        <v>0.0015</v>
      </c>
      <c r="P9" s="79">
        <v>0.4562</v>
      </c>
    </row>
    <row r="10" spans="1:16" ht="16.5" thickBot="1">
      <c r="A10">
        <v>10006</v>
      </c>
      <c r="B10" s="75" t="s">
        <v>348</v>
      </c>
      <c r="C10" s="103">
        <v>595</v>
      </c>
      <c r="D10" s="103">
        <v>686</v>
      </c>
      <c r="E10" s="103">
        <v>781</v>
      </c>
      <c r="F10" s="103">
        <v>1040</v>
      </c>
      <c r="G10" s="103">
        <v>1241</v>
      </c>
      <c r="H10" t="s">
        <v>662</v>
      </c>
      <c r="I10" s="72">
        <f aca="true" t="shared" si="1" ref="I10:I73">N10+O10+P10</f>
        <v>2.1361</v>
      </c>
      <c r="J10">
        <f t="shared" si="0"/>
        <v>0.021360999999999998</v>
      </c>
      <c r="K10" s="3"/>
      <c r="L10" s="78" t="s">
        <v>176</v>
      </c>
      <c r="M10" s="79">
        <v>1.2949</v>
      </c>
      <c r="N10" s="79">
        <v>1.5663</v>
      </c>
      <c r="O10" s="79">
        <v>0</v>
      </c>
      <c r="P10" s="79">
        <v>0.5698</v>
      </c>
    </row>
    <row r="11" spans="1:16" ht="26.25" thickBot="1">
      <c r="A11">
        <v>7009</v>
      </c>
      <c r="B11" s="75" t="s">
        <v>349</v>
      </c>
      <c r="C11" s="103">
        <v>1030</v>
      </c>
      <c r="D11" s="103">
        <v>1223</v>
      </c>
      <c r="E11" s="103">
        <v>1573</v>
      </c>
      <c r="F11" s="103">
        <v>1974</v>
      </c>
      <c r="G11" s="103">
        <v>2131</v>
      </c>
      <c r="H11" t="s">
        <v>663</v>
      </c>
      <c r="I11" s="72">
        <f t="shared" si="1"/>
        <v>1.7794</v>
      </c>
      <c r="J11">
        <f t="shared" si="0"/>
        <v>0.017794</v>
      </c>
      <c r="K11" s="3"/>
      <c r="L11" s="78" t="s">
        <v>344</v>
      </c>
      <c r="M11" s="79">
        <v>1.5644</v>
      </c>
      <c r="N11" s="79">
        <v>1.5347</v>
      </c>
      <c r="O11" s="79">
        <v>0.0031</v>
      </c>
      <c r="P11" s="79">
        <v>0.2416</v>
      </c>
    </row>
    <row r="12" spans="1:16" ht="26.25" thickBot="1">
      <c r="A12">
        <v>14012</v>
      </c>
      <c r="B12" s="75" t="s">
        <v>352</v>
      </c>
      <c r="C12" s="103">
        <v>702</v>
      </c>
      <c r="D12" s="103">
        <v>846</v>
      </c>
      <c r="E12" s="103">
        <v>1018</v>
      </c>
      <c r="F12" s="103">
        <v>1416</v>
      </c>
      <c r="G12" s="103">
        <v>1536</v>
      </c>
      <c r="H12" t="s">
        <v>664</v>
      </c>
      <c r="I12" s="72">
        <f t="shared" si="1"/>
        <v>2.0855</v>
      </c>
      <c r="J12">
        <f t="shared" si="0"/>
        <v>0.020855000000000002</v>
      </c>
      <c r="K12" s="3"/>
      <c r="L12" s="78" t="s">
        <v>266</v>
      </c>
      <c r="M12" s="79">
        <v>1.4453</v>
      </c>
      <c r="N12" s="79">
        <v>1.6074</v>
      </c>
      <c r="O12" s="79">
        <v>0</v>
      </c>
      <c r="P12" s="79">
        <v>0.4781</v>
      </c>
    </row>
    <row r="13" spans="1:16" ht="26.25" thickBot="1">
      <c r="A13">
        <v>2015</v>
      </c>
      <c r="B13" s="75" t="s">
        <v>353</v>
      </c>
      <c r="C13" s="103">
        <v>753</v>
      </c>
      <c r="D13" s="103">
        <v>821</v>
      </c>
      <c r="E13" s="103">
        <v>935</v>
      </c>
      <c r="F13" s="103">
        <v>1262</v>
      </c>
      <c r="G13" s="103">
        <v>1267</v>
      </c>
      <c r="H13" t="s">
        <v>665</v>
      </c>
      <c r="I13" s="72">
        <f t="shared" si="1"/>
        <v>1.9783000000000002</v>
      </c>
      <c r="J13">
        <f t="shared" si="0"/>
        <v>0.019783000000000002</v>
      </c>
      <c r="K13" s="3"/>
      <c r="L13" s="78" t="s">
        <v>60</v>
      </c>
      <c r="M13" s="79">
        <v>1.6769</v>
      </c>
      <c r="N13" s="79">
        <v>1.5723</v>
      </c>
      <c r="O13" s="79">
        <v>0.0055</v>
      </c>
      <c r="P13" s="79">
        <v>0.4005</v>
      </c>
    </row>
    <row r="14" spans="1:16" ht="26.25" thickBot="1">
      <c r="A14">
        <v>13018</v>
      </c>
      <c r="B14" s="75" t="s">
        <v>354</v>
      </c>
      <c r="C14" s="103">
        <v>732</v>
      </c>
      <c r="D14" s="103">
        <v>816</v>
      </c>
      <c r="E14" s="103">
        <v>1024</v>
      </c>
      <c r="F14" s="103">
        <v>1276</v>
      </c>
      <c r="G14" s="103">
        <v>1465</v>
      </c>
      <c r="H14" t="s">
        <v>666</v>
      </c>
      <c r="I14" s="72">
        <f t="shared" si="1"/>
        <v>3.0521000000000003</v>
      </c>
      <c r="J14">
        <f t="shared" si="0"/>
        <v>0.030521000000000003</v>
      </c>
      <c r="K14" s="3"/>
      <c r="L14" s="78" t="s">
        <v>243</v>
      </c>
      <c r="M14" s="79">
        <v>1.7629</v>
      </c>
      <c r="N14" s="79">
        <v>1.6312</v>
      </c>
      <c r="O14" s="79">
        <v>0</v>
      </c>
      <c r="P14" s="79">
        <v>1.4209</v>
      </c>
    </row>
    <row r="15" spans="1:16" ht="16.5" thickBot="1">
      <c r="A15">
        <v>5020</v>
      </c>
      <c r="B15" s="75" t="s">
        <v>355</v>
      </c>
      <c r="C15" s="103">
        <v>580</v>
      </c>
      <c r="D15" s="103">
        <v>603</v>
      </c>
      <c r="E15" s="103">
        <v>762</v>
      </c>
      <c r="F15" s="103">
        <v>983</v>
      </c>
      <c r="G15" s="103">
        <v>1080</v>
      </c>
      <c r="H15" t="s">
        <v>667</v>
      </c>
      <c r="I15" s="72">
        <f t="shared" si="1"/>
        <v>1.8157</v>
      </c>
      <c r="J15">
        <f t="shared" si="0"/>
        <v>0.018157000000000003</v>
      </c>
      <c r="K15" s="3"/>
      <c r="L15" s="78" t="s">
        <v>113</v>
      </c>
      <c r="M15" s="79">
        <v>0.9338</v>
      </c>
      <c r="N15" s="79">
        <v>1.49</v>
      </c>
      <c r="O15" s="79">
        <v>0</v>
      </c>
      <c r="P15" s="79">
        <v>0.3257</v>
      </c>
    </row>
    <row r="16" spans="1:16" ht="16.5" thickBot="1">
      <c r="A16">
        <v>5022</v>
      </c>
      <c r="B16" s="75" t="s">
        <v>599</v>
      </c>
      <c r="C16" s="103">
        <v>580</v>
      </c>
      <c r="D16" s="103">
        <v>603</v>
      </c>
      <c r="E16" s="103">
        <v>762</v>
      </c>
      <c r="F16" s="103">
        <v>983</v>
      </c>
      <c r="G16" s="103">
        <v>1080</v>
      </c>
      <c r="H16" t="s">
        <v>667</v>
      </c>
      <c r="I16" s="72">
        <f t="shared" si="1"/>
        <v>1.8157</v>
      </c>
      <c r="J16">
        <f t="shared" si="0"/>
        <v>0.018157000000000003</v>
      </c>
      <c r="K16" s="3"/>
      <c r="L16" s="78" t="s">
        <v>114</v>
      </c>
      <c r="M16" s="79">
        <v>0.9338</v>
      </c>
      <c r="N16" s="79">
        <v>1.49</v>
      </c>
      <c r="O16" s="79">
        <v>0</v>
      </c>
      <c r="P16" s="79">
        <v>0.3257</v>
      </c>
    </row>
    <row r="17" spans="1:16" ht="26.25" thickBot="1">
      <c r="A17">
        <v>6024</v>
      </c>
      <c r="B17" s="75" t="s">
        <v>356</v>
      </c>
      <c r="C17" s="103">
        <v>1030</v>
      </c>
      <c r="D17" s="103">
        <v>1223</v>
      </c>
      <c r="E17" s="103">
        <v>1573</v>
      </c>
      <c r="F17" s="103">
        <v>1974</v>
      </c>
      <c r="G17" s="103">
        <v>2131</v>
      </c>
      <c r="H17" t="s">
        <v>668</v>
      </c>
      <c r="I17" s="72">
        <f t="shared" si="1"/>
        <v>1.9949999999999999</v>
      </c>
      <c r="J17">
        <f t="shared" si="0"/>
        <v>0.01995</v>
      </c>
      <c r="K17" s="3"/>
      <c r="L17" s="78" t="s">
        <v>131</v>
      </c>
      <c r="M17" s="79">
        <v>1.2764</v>
      </c>
      <c r="N17" s="79">
        <v>1.5328</v>
      </c>
      <c r="O17" s="79">
        <v>0</v>
      </c>
      <c r="P17" s="79">
        <v>0.4622</v>
      </c>
    </row>
    <row r="18" spans="1:16" ht="26.25" thickBot="1">
      <c r="A18">
        <v>14027</v>
      </c>
      <c r="B18" s="75" t="s">
        <v>357</v>
      </c>
      <c r="C18" s="103">
        <v>702</v>
      </c>
      <c r="D18" s="103">
        <v>846</v>
      </c>
      <c r="E18" s="103">
        <v>1018</v>
      </c>
      <c r="F18" s="103">
        <v>1416</v>
      </c>
      <c r="G18" s="103">
        <v>1536</v>
      </c>
      <c r="H18" t="s">
        <v>664</v>
      </c>
      <c r="I18" s="72">
        <f t="shared" si="1"/>
        <v>2.0082</v>
      </c>
      <c r="J18">
        <f t="shared" si="0"/>
        <v>0.020082</v>
      </c>
      <c r="K18" s="3"/>
      <c r="L18" s="78" t="s">
        <v>267</v>
      </c>
      <c r="M18" s="79">
        <v>1.432</v>
      </c>
      <c r="N18" s="79">
        <v>1.5927</v>
      </c>
      <c r="O18" s="79">
        <v>0.0108</v>
      </c>
      <c r="P18" s="79">
        <v>0.4047</v>
      </c>
    </row>
    <row r="19" spans="1:16" ht="26.25" thickBot="1">
      <c r="A19">
        <v>14030</v>
      </c>
      <c r="B19" s="75" t="s">
        <v>358</v>
      </c>
      <c r="C19" s="103">
        <v>702</v>
      </c>
      <c r="D19" s="103">
        <v>846</v>
      </c>
      <c r="E19" s="103">
        <v>1018</v>
      </c>
      <c r="F19" s="103">
        <v>1416</v>
      </c>
      <c r="G19" s="103">
        <v>1536</v>
      </c>
      <c r="H19" t="s">
        <v>664</v>
      </c>
      <c r="I19" s="72">
        <f t="shared" si="1"/>
        <v>2.0657</v>
      </c>
      <c r="J19">
        <f t="shared" si="0"/>
        <v>0.020657000000000002</v>
      </c>
      <c r="K19" s="3"/>
      <c r="L19" s="78" t="s">
        <v>268</v>
      </c>
      <c r="M19" s="79">
        <v>1.7046</v>
      </c>
      <c r="N19" s="79">
        <v>1.5933</v>
      </c>
      <c r="O19" s="79">
        <v>0</v>
      </c>
      <c r="P19" s="79">
        <v>0.4724</v>
      </c>
    </row>
    <row r="20" spans="1:16" ht="26.25" thickBot="1">
      <c r="A20">
        <v>3033</v>
      </c>
      <c r="B20" s="75" t="s">
        <v>359</v>
      </c>
      <c r="C20" s="103">
        <v>724</v>
      </c>
      <c r="D20" s="103">
        <v>762</v>
      </c>
      <c r="E20" s="103">
        <v>876</v>
      </c>
      <c r="F20" s="103">
        <v>1092</v>
      </c>
      <c r="G20" s="103">
        <v>1288</v>
      </c>
      <c r="H20" t="s">
        <v>669</v>
      </c>
      <c r="I20" s="72">
        <f t="shared" si="1"/>
        <v>2.2243</v>
      </c>
      <c r="J20">
        <f t="shared" si="0"/>
        <v>0.022243</v>
      </c>
      <c r="K20" s="3"/>
      <c r="L20" s="78" t="s">
        <v>78</v>
      </c>
      <c r="M20" s="79">
        <v>1.5021</v>
      </c>
      <c r="N20" s="79">
        <v>1.5552</v>
      </c>
      <c r="O20" s="79">
        <v>0.0027</v>
      </c>
      <c r="P20" s="79">
        <v>0.6664</v>
      </c>
    </row>
    <row r="21" spans="1:16" ht="26.25" thickBot="1">
      <c r="A21">
        <v>12036</v>
      </c>
      <c r="B21" s="75" t="s">
        <v>590</v>
      </c>
      <c r="C21" s="103">
        <v>773</v>
      </c>
      <c r="D21" s="103">
        <v>828</v>
      </c>
      <c r="E21" s="103">
        <v>1090</v>
      </c>
      <c r="F21" s="103">
        <v>1358</v>
      </c>
      <c r="G21" s="103">
        <v>1580</v>
      </c>
      <c r="H21" t="s">
        <v>670</v>
      </c>
      <c r="I21" s="72">
        <f t="shared" si="1"/>
        <v>3.367</v>
      </c>
      <c r="J21">
        <f t="shared" si="0"/>
        <v>0.03367</v>
      </c>
      <c r="K21" s="3"/>
      <c r="L21" s="78" t="s">
        <v>223</v>
      </c>
      <c r="M21" s="79">
        <v>1.2415</v>
      </c>
      <c r="N21" s="79">
        <v>1.5537</v>
      </c>
      <c r="O21" s="79">
        <v>0.0252</v>
      </c>
      <c r="P21" s="79">
        <v>1.7881</v>
      </c>
    </row>
    <row r="22" spans="1:16" ht="26.25" thickBot="1">
      <c r="A22">
        <v>12039</v>
      </c>
      <c r="B22" s="75" t="s">
        <v>360</v>
      </c>
      <c r="C22" s="103">
        <v>773</v>
      </c>
      <c r="D22" s="103">
        <v>828</v>
      </c>
      <c r="E22" s="103">
        <v>1090</v>
      </c>
      <c r="F22" s="103">
        <v>1358</v>
      </c>
      <c r="G22" s="103">
        <v>1580</v>
      </c>
      <c r="H22" t="s">
        <v>670</v>
      </c>
      <c r="I22" s="72">
        <f t="shared" si="1"/>
        <v>2.3539</v>
      </c>
      <c r="J22">
        <f t="shared" si="0"/>
        <v>0.023539</v>
      </c>
      <c r="K22" s="3"/>
      <c r="L22" s="78" t="s">
        <v>224</v>
      </c>
      <c r="M22" s="79">
        <v>1.2459</v>
      </c>
      <c r="N22" s="79">
        <v>1.5598</v>
      </c>
      <c r="O22" s="79">
        <v>0.003</v>
      </c>
      <c r="P22" s="79">
        <v>0.7911</v>
      </c>
    </row>
    <row r="23" spans="1:16" ht="16.5" thickBot="1">
      <c r="A23">
        <v>10042</v>
      </c>
      <c r="B23" s="75" t="s">
        <v>361</v>
      </c>
      <c r="C23" s="103">
        <v>595</v>
      </c>
      <c r="D23" s="103">
        <v>686</v>
      </c>
      <c r="E23" s="103">
        <v>781</v>
      </c>
      <c r="F23" s="103">
        <v>1040</v>
      </c>
      <c r="G23" s="103">
        <v>1241</v>
      </c>
      <c r="H23" t="s">
        <v>662</v>
      </c>
      <c r="I23" s="72">
        <f t="shared" si="1"/>
        <v>1.8949</v>
      </c>
      <c r="J23">
        <f t="shared" si="0"/>
        <v>0.018949</v>
      </c>
      <c r="K23" s="3"/>
      <c r="L23" s="78" t="s">
        <v>177</v>
      </c>
      <c r="M23" s="79">
        <v>1.3189</v>
      </c>
      <c r="N23" s="79">
        <v>1.583</v>
      </c>
      <c r="O23" s="79">
        <v>0.0021</v>
      </c>
      <c r="P23" s="79">
        <v>0.3098</v>
      </c>
    </row>
    <row r="24" spans="1:16" ht="24" customHeight="1" thickBot="1">
      <c r="A24">
        <v>8048</v>
      </c>
      <c r="B24" s="75" t="s">
        <v>362</v>
      </c>
      <c r="C24" s="103">
        <v>825</v>
      </c>
      <c r="D24" s="103">
        <v>830</v>
      </c>
      <c r="E24" s="103">
        <v>1042</v>
      </c>
      <c r="F24" s="103">
        <v>1298</v>
      </c>
      <c r="G24" s="103">
        <v>1412</v>
      </c>
      <c r="H24" t="s">
        <v>671</v>
      </c>
      <c r="I24" s="72">
        <f t="shared" si="1"/>
        <v>2.2503</v>
      </c>
      <c r="J24">
        <f t="shared" si="0"/>
        <v>0.022503000000000002</v>
      </c>
      <c r="K24" s="3"/>
      <c r="L24" s="78" t="s">
        <v>148</v>
      </c>
      <c r="M24" s="79">
        <v>1.582</v>
      </c>
      <c r="N24" s="79">
        <v>1.6556</v>
      </c>
      <c r="O24" s="79">
        <v>0</v>
      </c>
      <c r="P24" s="79">
        <v>0.5947</v>
      </c>
    </row>
    <row r="25" spans="1:16" ht="27" customHeight="1" thickBot="1">
      <c r="A25">
        <v>2051</v>
      </c>
      <c r="B25" s="75" t="s">
        <v>363</v>
      </c>
      <c r="C25" s="103">
        <v>753</v>
      </c>
      <c r="D25" s="103">
        <v>821</v>
      </c>
      <c r="E25" s="103">
        <v>935</v>
      </c>
      <c r="F25" s="103">
        <v>1262</v>
      </c>
      <c r="G25" s="103">
        <v>1267</v>
      </c>
      <c r="H25" t="s">
        <v>665</v>
      </c>
      <c r="I25" s="72">
        <f t="shared" si="1"/>
        <v>2.2478999999999996</v>
      </c>
      <c r="J25">
        <f t="shared" si="0"/>
        <v>0.022478999999999996</v>
      </c>
      <c r="K25" s="3"/>
      <c r="L25" s="78" t="s">
        <v>61</v>
      </c>
      <c r="M25" s="79">
        <v>1.3767</v>
      </c>
      <c r="N25" s="79">
        <v>1.5795</v>
      </c>
      <c r="O25" s="79">
        <v>0.0029</v>
      </c>
      <c r="P25" s="79">
        <v>0.6655</v>
      </c>
    </row>
    <row r="26" spans="1:16" ht="26.25" thickBot="1">
      <c r="A26">
        <v>11054</v>
      </c>
      <c r="B26" s="75" t="s">
        <v>364</v>
      </c>
      <c r="C26" s="103">
        <v>772</v>
      </c>
      <c r="D26" s="103">
        <v>797</v>
      </c>
      <c r="E26" s="103">
        <v>942</v>
      </c>
      <c r="F26" s="103">
        <v>1293</v>
      </c>
      <c r="G26" s="103">
        <v>1342</v>
      </c>
      <c r="H26" t="s">
        <v>672</v>
      </c>
      <c r="I26" s="72">
        <f t="shared" si="1"/>
        <v>2.2159</v>
      </c>
      <c r="J26">
        <f t="shared" si="0"/>
        <v>0.022159</v>
      </c>
      <c r="K26" s="3"/>
      <c r="L26" s="78" t="s">
        <v>195</v>
      </c>
      <c r="M26" s="79">
        <v>1.3712</v>
      </c>
      <c r="N26" s="79">
        <v>1.5094</v>
      </c>
      <c r="O26" s="79">
        <v>0.0004</v>
      </c>
      <c r="P26" s="79">
        <v>0.7061</v>
      </c>
    </row>
    <row r="27" spans="1:16" ht="26.25" thickBot="1">
      <c r="A27">
        <v>6057</v>
      </c>
      <c r="B27" s="75" t="s">
        <v>365</v>
      </c>
      <c r="C27" s="103">
        <v>1030</v>
      </c>
      <c r="D27" s="103">
        <v>1223</v>
      </c>
      <c r="E27" s="103">
        <v>1573</v>
      </c>
      <c r="F27" s="103">
        <v>1974</v>
      </c>
      <c r="G27" s="103">
        <v>2131</v>
      </c>
      <c r="H27" t="s">
        <v>668</v>
      </c>
      <c r="I27" s="72">
        <f t="shared" si="1"/>
        <v>2.0771</v>
      </c>
      <c r="J27">
        <f t="shared" si="0"/>
        <v>0.020771</v>
      </c>
      <c r="K27" s="3"/>
      <c r="L27" s="78" t="s">
        <v>132</v>
      </c>
      <c r="M27" s="79">
        <v>1.2972</v>
      </c>
      <c r="N27" s="79">
        <v>1.5577</v>
      </c>
      <c r="O27" s="79">
        <v>0.0039</v>
      </c>
      <c r="P27" s="79">
        <v>0.5155</v>
      </c>
    </row>
    <row r="28" spans="1:16" ht="26.25" thickBot="1">
      <c r="A28">
        <v>12060</v>
      </c>
      <c r="B28" s="75" t="s">
        <v>366</v>
      </c>
      <c r="C28" s="103">
        <v>773</v>
      </c>
      <c r="D28" s="103">
        <v>828</v>
      </c>
      <c r="E28" s="103">
        <v>1090</v>
      </c>
      <c r="F28" s="103">
        <v>1358</v>
      </c>
      <c r="G28" s="103">
        <v>1580</v>
      </c>
      <c r="H28" t="s">
        <v>670</v>
      </c>
      <c r="I28" s="72">
        <f t="shared" si="1"/>
        <v>2.1923000000000004</v>
      </c>
      <c r="J28">
        <f t="shared" si="0"/>
        <v>0.021923000000000005</v>
      </c>
      <c r="K28" s="3"/>
      <c r="L28" s="78" t="s">
        <v>225</v>
      </c>
      <c r="M28" s="79">
        <v>1.7687</v>
      </c>
      <c r="N28" s="79">
        <v>1.6088</v>
      </c>
      <c r="O28" s="79">
        <v>0.0012</v>
      </c>
      <c r="P28" s="79">
        <v>0.5823</v>
      </c>
    </row>
    <row r="29" spans="1:16" ht="16.5" thickBot="1">
      <c r="A29">
        <v>14063</v>
      </c>
      <c r="B29" s="75" t="s">
        <v>367</v>
      </c>
      <c r="C29" s="103">
        <v>702</v>
      </c>
      <c r="D29" s="103">
        <v>846</v>
      </c>
      <c r="E29" s="103">
        <v>1018</v>
      </c>
      <c r="F29" s="103">
        <v>1416</v>
      </c>
      <c r="G29" s="103">
        <v>1536</v>
      </c>
      <c r="H29" t="s">
        <v>664</v>
      </c>
      <c r="I29" s="72">
        <f t="shared" si="1"/>
        <v>2.6523</v>
      </c>
      <c r="J29">
        <f t="shared" si="0"/>
        <v>0.026522999999999998</v>
      </c>
      <c r="K29" s="3"/>
      <c r="L29" s="78" t="s">
        <v>269</v>
      </c>
      <c r="M29" s="79">
        <v>1.6209</v>
      </c>
      <c r="N29" s="79">
        <v>1.5827</v>
      </c>
      <c r="O29" s="79">
        <v>0.0041</v>
      </c>
      <c r="P29" s="79">
        <v>1.0655</v>
      </c>
    </row>
    <row r="30" spans="1:16" ht="26.25" thickBot="1">
      <c r="A30">
        <v>5066</v>
      </c>
      <c r="B30" s="75" t="s">
        <v>368</v>
      </c>
      <c r="C30" s="103">
        <v>580</v>
      </c>
      <c r="D30" s="103">
        <v>603</v>
      </c>
      <c r="E30" s="103">
        <v>762</v>
      </c>
      <c r="F30" s="103">
        <v>983</v>
      </c>
      <c r="G30" s="103">
        <v>1080</v>
      </c>
      <c r="H30" t="s">
        <v>667</v>
      </c>
      <c r="I30" s="72">
        <f t="shared" si="1"/>
        <v>2.0213</v>
      </c>
      <c r="J30">
        <f t="shared" si="0"/>
        <v>0.020213000000000002</v>
      </c>
      <c r="K30" s="3"/>
      <c r="L30" s="78" t="s">
        <v>115</v>
      </c>
      <c r="M30" s="79">
        <v>1.6172</v>
      </c>
      <c r="N30" s="79">
        <v>1.5919</v>
      </c>
      <c r="O30" s="79">
        <v>0.0049</v>
      </c>
      <c r="P30" s="79">
        <v>0.4245</v>
      </c>
    </row>
    <row r="31" spans="1:16" ht="26.25" thickBot="1">
      <c r="A31">
        <v>4069</v>
      </c>
      <c r="B31" s="75" t="s">
        <v>369</v>
      </c>
      <c r="C31" s="103">
        <v>1030</v>
      </c>
      <c r="D31" s="103">
        <v>1223</v>
      </c>
      <c r="E31" s="103">
        <v>1573</v>
      </c>
      <c r="F31" s="103">
        <v>1974</v>
      </c>
      <c r="G31" s="103">
        <v>2131</v>
      </c>
      <c r="H31" t="s">
        <v>673</v>
      </c>
      <c r="I31" s="72">
        <f t="shared" si="1"/>
        <v>2.1713999999999998</v>
      </c>
      <c r="J31">
        <f t="shared" si="0"/>
        <v>0.021713999999999997</v>
      </c>
      <c r="K31" s="3"/>
      <c r="L31" s="78" t="s">
        <v>95</v>
      </c>
      <c r="M31" s="79">
        <v>1.4494</v>
      </c>
      <c r="N31" s="79">
        <v>1.5552</v>
      </c>
      <c r="O31" s="79">
        <v>0</v>
      </c>
      <c r="P31" s="79">
        <v>0.6162</v>
      </c>
    </row>
    <row r="32" spans="1:16" ht="26.25" thickBot="1">
      <c r="A32">
        <v>9072</v>
      </c>
      <c r="B32" s="75" t="s">
        <v>370</v>
      </c>
      <c r="C32" s="103">
        <v>746</v>
      </c>
      <c r="D32" s="103">
        <v>751</v>
      </c>
      <c r="E32" s="103">
        <v>989</v>
      </c>
      <c r="F32" s="103">
        <v>1280</v>
      </c>
      <c r="G32" s="103">
        <v>1401</v>
      </c>
      <c r="H32" t="s">
        <v>674</v>
      </c>
      <c r="I32" s="72">
        <f t="shared" si="1"/>
        <v>2.4573</v>
      </c>
      <c r="J32">
        <f t="shared" si="0"/>
        <v>0.024573</v>
      </c>
      <c r="K32" s="3"/>
      <c r="L32" s="78" t="s">
        <v>158</v>
      </c>
      <c r="M32" s="79">
        <v>1.5424</v>
      </c>
      <c r="N32" s="79">
        <v>1.5572</v>
      </c>
      <c r="O32" s="79">
        <v>0.0064</v>
      </c>
      <c r="P32" s="79">
        <v>0.8937</v>
      </c>
    </row>
    <row r="33" spans="1:16" ht="26.25" thickBot="1">
      <c r="A33">
        <v>9075</v>
      </c>
      <c r="B33" s="75" t="s">
        <v>371</v>
      </c>
      <c r="C33" s="103">
        <v>746</v>
      </c>
      <c r="D33" s="103">
        <v>751</v>
      </c>
      <c r="E33" s="103">
        <v>989</v>
      </c>
      <c r="F33" s="103">
        <v>1280</v>
      </c>
      <c r="G33" s="103">
        <v>1401</v>
      </c>
      <c r="H33" t="s">
        <v>674</v>
      </c>
      <c r="I33" s="72">
        <f t="shared" si="1"/>
        <v>1.9969999999999999</v>
      </c>
      <c r="J33">
        <f t="shared" si="0"/>
        <v>0.019969999999999998</v>
      </c>
      <c r="K33" s="3"/>
      <c r="L33" s="78" t="s">
        <v>159</v>
      </c>
      <c r="M33" s="79">
        <v>1.584</v>
      </c>
      <c r="N33" s="79">
        <v>1.6072</v>
      </c>
      <c r="O33" s="79">
        <v>0</v>
      </c>
      <c r="P33" s="79">
        <v>0.3898</v>
      </c>
    </row>
    <row r="34" spans="1:16" ht="26.25" thickBot="1">
      <c r="A34">
        <v>11078</v>
      </c>
      <c r="B34" s="75" t="s">
        <v>372</v>
      </c>
      <c r="C34" s="103">
        <v>772</v>
      </c>
      <c r="D34" s="103">
        <v>797</v>
      </c>
      <c r="E34" s="103">
        <v>942</v>
      </c>
      <c r="F34" s="103">
        <v>1293</v>
      </c>
      <c r="G34" s="103">
        <v>1342</v>
      </c>
      <c r="H34" t="s">
        <v>672</v>
      </c>
      <c r="I34" s="72">
        <f t="shared" si="1"/>
        <v>2.3326000000000002</v>
      </c>
      <c r="J34">
        <f t="shared" si="0"/>
        <v>0.023326000000000003</v>
      </c>
      <c r="K34" s="3"/>
      <c r="L34" s="78" t="s">
        <v>196</v>
      </c>
      <c r="M34" s="79">
        <v>1.318</v>
      </c>
      <c r="N34" s="79">
        <v>1.5323</v>
      </c>
      <c r="O34" s="79">
        <v>0.0076</v>
      </c>
      <c r="P34" s="79">
        <v>0.7927</v>
      </c>
    </row>
    <row r="35" spans="1:16" ht="26.25" thickBot="1">
      <c r="A35">
        <v>13081</v>
      </c>
      <c r="B35" s="75" t="s">
        <v>373</v>
      </c>
      <c r="C35" s="103">
        <v>732</v>
      </c>
      <c r="D35" s="103">
        <v>816</v>
      </c>
      <c r="E35" s="103">
        <v>1024</v>
      </c>
      <c r="F35" s="103">
        <v>1276</v>
      </c>
      <c r="G35" s="103">
        <v>1465</v>
      </c>
      <c r="H35" t="s">
        <v>666</v>
      </c>
      <c r="I35" s="72">
        <f t="shared" si="1"/>
        <v>2.832</v>
      </c>
      <c r="J35">
        <f t="shared" si="0"/>
        <v>0.028319999999999998</v>
      </c>
      <c r="K35" s="3"/>
      <c r="L35" s="78" t="s">
        <v>244</v>
      </c>
      <c r="M35" s="79">
        <v>1.6678</v>
      </c>
      <c r="N35" s="79">
        <v>1.5569</v>
      </c>
      <c r="O35" s="79">
        <v>0.0009</v>
      </c>
      <c r="P35" s="79">
        <v>1.2742</v>
      </c>
    </row>
    <row r="36" spans="1:16" ht="19.5" customHeight="1" thickBot="1">
      <c r="A36">
        <v>14084</v>
      </c>
      <c r="B36" s="75" t="s">
        <v>374</v>
      </c>
      <c r="C36" s="103">
        <v>702</v>
      </c>
      <c r="D36" s="103">
        <v>846</v>
      </c>
      <c r="E36" s="103">
        <v>1018</v>
      </c>
      <c r="F36" s="103">
        <v>1416</v>
      </c>
      <c r="G36" s="103">
        <v>1536</v>
      </c>
      <c r="H36" t="s">
        <v>664</v>
      </c>
      <c r="I36" s="72">
        <f t="shared" si="1"/>
        <v>2.0667</v>
      </c>
      <c r="J36">
        <f t="shared" si="0"/>
        <v>0.020667</v>
      </c>
      <c r="K36" s="3"/>
      <c r="L36" s="78" t="s">
        <v>270</v>
      </c>
      <c r="M36" s="79">
        <v>1.7111</v>
      </c>
      <c r="N36" s="79">
        <v>1.6894</v>
      </c>
      <c r="O36" s="79">
        <v>0.0022</v>
      </c>
      <c r="P36" s="79">
        <v>0.3751</v>
      </c>
    </row>
    <row r="37" spans="1:16" ht="26.25" thickBot="1">
      <c r="A37">
        <v>1087</v>
      </c>
      <c r="B37" s="75" t="s">
        <v>375</v>
      </c>
      <c r="C37" s="103">
        <v>718</v>
      </c>
      <c r="D37" s="103">
        <v>876</v>
      </c>
      <c r="E37" s="103">
        <v>1061</v>
      </c>
      <c r="F37" s="103">
        <v>1325</v>
      </c>
      <c r="G37" s="103">
        <v>1515</v>
      </c>
      <c r="H37" t="s">
        <v>661</v>
      </c>
      <c r="I37" s="72">
        <f t="shared" si="1"/>
        <v>2.1198</v>
      </c>
      <c r="J37">
        <f t="shared" si="0"/>
        <v>0.021198</v>
      </c>
      <c r="K37" s="3"/>
      <c r="L37" s="78" t="s">
        <v>38</v>
      </c>
      <c r="M37" s="79">
        <v>1.5328</v>
      </c>
      <c r="N37" s="79">
        <v>1.5429</v>
      </c>
      <c r="O37" s="79">
        <v>0.0038</v>
      </c>
      <c r="P37" s="79">
        <v>0.5731</v>
      </c>
    </row>
    <row r="38" spans="1:16" ht="16.5" thickBot="1">
      <c r="A38">
        <v>5090</v>
      </c>
      <c r="B38" s="75" t="s">
        <v>376</v>
      </c>
      <c r="C38" s="103">
        <v>580</v>
      </c>
      <c r="D38" s="103">
        <v>603</v>
      </c>
      <c r="E38" s="103">
        <v>762</v>
      </c>
      <c r="F38" s="103">
        <v>983</v>
      </c>
      <c r="G38" s="103">
        <v>1080</v>
      </c>
      <c r="H38" t="s">
        <v>667</v>
      </c>
      <c r="I38" s="72">
        <f t="shared" si="1"/>
        <v>2.456</v>
      </c>
      <c r="J38">
        <f t="shared" si="0"/>
        <v>0.02456</v>
      </c>
      <c r="K38" s="3"/>
      <c r="L38" s="78" t="s">
        <v>116</v>
      </c>
      <c r="M38" s="79">
        <v>1.5286</v>
      </c>
      <c r="N38" s="79">
        <v>1.5804</v>
      </c>
      <c r="O38" s="79">
        <v>0.3109</v>
      </c>
      <c r="P38" s="79">
        <v>0.5647</v>
      </c>
    </row>
    <row r="39" spans="1:16" ht="16.5" thickBot="1">
      <c r="A39">
        <v>1093</v>
      </c>
      <c r="B39" s="75" t="s">
        <v>377</v>
      </c>
      <c r="C39" s="103">
        <v>718</v>
      </c>
      <c r="D39" s="103">
        <v>876</v>
      </c>
      <c r="E39" s="103">
        <v>1061</v>
      </c>
      <c r="F39" s="103">
        <v>1325</v>
      </c>
      <c r="G39" s="103">
        <v>1515</v>
      </c>
      <c r="H39" t="s">
        <v>661</v>
      </c>
      <c r="I39" s="72">
        <f t="shared" si="1"/>
        <v>1.7379</v>
      </c>
      <c r="J39">
        <f t="shared" si="0"/>
        <v>0.017379000000000002</v>
      </c>
      <c r="K39" s="3"/>
      <c r="L39" s="78" t="s">
        <v>39</v>
      </c>
      <c r="M39" s="79">
        <v>1.5548</v>
      </c>
      <c r="N39" s="79">
        <v>1.5288</v>
      </c>
      <c r="O39" s="79">
        <v>0.0036</v>
      </c>
      <c r="P39" s="79">
        <v>0.2055</v>
      </c>
    </row>
    <row r="40" spans="1:16" ht="26.25" thickBot="1">
      <c r="A40">
        <v>9096</v>
      </c>
      <c r="B40" s="75" t="s">
        <v>378</v>
      </c>
      <c r="C40" s="103">
        <v>746</v>
      </c>
      <c r="D40" s="103">
        <v>751</v>
      </c>
      <c r="E40" s="103">
        <v>989</v>
      </c>
      <c r="F40" s="103">
        <v>1280</v>
      </c>
      <c r="G40" s="103">
        <v>1401</v>
      </c>
      <c r="H40" t="s">
        <v>674</v>
      </c>
      <c r="I40" s="72">
        <f t="shared" si="1"/>
        <v>2.0364</v>
      </c>
      <c r="J40">
        <f t="shared" si="0"/>
        <v>0.020364</v>
      </c>
      <c r="K40" s="3"/>
      <c r="L40" s="78" t="s">
        <v>160</v>
      </c>
      <c r="M40" s="79">
        <v>1.4991</v>
      </c>
      <c r="N40" s="79">
        <v>1.5206</v>
      </c>
      <c r="O40" s="79">
        <v>0.0039</v>
      </c>
      <c r="P40" s="79">
        <v>0.5119</v>
      </c>
    </row>
    <row r="41" spans="1:16" ht="26.25" thickBot="1">
      <c r="A41">
        <v>13099</v>
      </c>
      <c r="B41" s="75" t="s">
        <v>379</v>
      </c>
      <c r="C41" s="103">
        <v>732</v>
      </c>
      <c r="D41" s="103">
        <v>816</v>
      </c>
      <c r="E41" s="103">
        <v>1024</v>
      </c>
      <c r="F41" s="103">
        <v>1276</v>
      </c>
      <c r="G41" s="103">
        <v>1465</v>
      </c>
      <c r="H41" t="s">
        <v>666</v>
      </c>
      <c r="I41" s="72">
        <f t="shared" si="1"/>
        <v>2.148</v>
      </c>
      <c r="J41">
        <f t="shared" si="0"/>
        <v>0.021480000000000003</v>
      </c>
      <c r="K41" s="3"/>
      <c r="L41" s="78" t="s">
        <v>245</v>
      </c>
      <c r="M41" s="79">
        <v>1.8969</v>
      </c>
      <c r="N41" s="79">
        <v>1.6814</v>
      </c>
      <c r="O41" s="79">
        <v>0</v>
      </c>
      <c r="P41" s="79">
        <v>0.4666</v>
      </c>
    </row>
    <row r="42" spans="1:16" ht="26.25" thickBot="1">
      <c r="A42">
        <v>10102</v>
      </c>
      <c r="B42" s="75" t="s">
        <v>380</v>
      </c>
      <c r="C42" s="103">
        <v>595</v>
      </c>
      <c r="D42" s="103">
        <v>686</v>
      </c>
      <c r="E42" s="103">
        <v>781</v>
      </c>
      <c r="F42" s="103">
        <v>1040</v>
      </c>
      <c r="G42" s="103">
        <v>1241</v>
      </c>
      <c r="H42" t="s">
        <v>662</v>
      </c>
      <c r="I42" s="72">
        <f t="shared" si="1"/>
        <v>2.2789</v>
      </c>
      <c r="J42">
        <f t="shared" si="0"/>
        <v>0.022789</v>
      </c>
      <c r="K42" s="3"/>
      <c r="L42" s="78" t="s">
        <v>178</v>
      </c>
      <c r="M42" s="79">
        <v>1.2787</v>
      </c>
      <c r="N42" s="79">
        <v>1.5459</v>
      </c>
      <c r="O42" s="79">
        <v>0.0047</v>
      </c>
      <c r="P42" s="79">
        <v>0.7283</v>
      </c>
    </row>
    <row r="43" spans="1:16" ht="26.25" thickBot="1">
      <c r="A43">
        <v>5105</v>
      </c>
      <c r="B43" s="75" t="s">
        <v>381</v>
      </c>
      <c r="C43" s="103">
        <v>580</v>
      </c>
      <c r="D43" s="103">
        <v>603</v>
      </c>
      <c r="E43" s="103">
        <v>762</v>
      </c>
      <c r="F43" s="103">
        <v>983</v>
      </c>
      <c r="G43" s="103">
        <v>1080</v>
      </c>
      <c r="H43" t="s">
        <v>667</v>
      </c>
      <c r="I43" s="72">
        <f t="shared" si="1"/>
        <v>1.6169</v>
      </c>
      <c r="J43">
        <f t="shared" si="0"/>
        <v>0.016169</v>
      </c>
      <c r="K43" s="3"/>
      <c r="L43" s="78" t="s">
        <v>117</v>
      </c>
      <c r="M43" s="79">
        <v>1.2121</v>
      </c>
      <c r="N43" s="79">
        <v>1.5884</v>
      </c>
      <c r="O43" s="79">
        <v>0</v>
      </c>
      <c r="P43" s="79">
        <v>0.0285</v>
      </c>
    </row>
    <row r="44" spans="1:16" ht="26.25" thickBot="1">
      <c r="A44">
        <v>4108</v>
      </c>
      <c r="B44" s="75" t="s">
        <v>347</v>
      </c>
      <c r="C44" s="103">
        <v>1030</v>
      </c>
      <c r="D44" s="103">
        <v>1223</v>
      </c>
      <c r="E44" s="103">
        <v>1573</v>
      </c>
      <c r="F44" s="103">
        <v>1974</v>
      </c>
      <c r="G44" s="103">
        <v>2131</v>
      </c>
      <c r="H44" t="s">
        <v>673</v>
      </c>
      <c r="I44" s="72">
        <f t="shared" si="1"/>
        <v>1.5778</v>
      </c>
      <c r="J44">
        <f t="shared" si="0"/>
        <v>0.015778</v>
      </c>
      <c r="K44" s="3"/>
      <c r="L44" s="78" t="s">
        <v>96</v>
      </c>
      <c r="M44" s="79">
        <v>0.99</v>
      </c>
      <c r="N44" s="79">
        <v>1.5778</v>
      </c>
      <c r="O44" s="79">
        <v>0</v>
      </c>
      <c r="P44" s="79">
        <v>0</v>
      </c>
    </row>
    <row r="45" spans="1:16" ht="26.25" thickBot="1">
      <c r="A45">
        <v>3111</v>
      </c>
      <c r="B45" s="75" t="s">
        <v>382</v>
      </c>
      <c r="C45" s="103">
        <v>724</v>
      </c>
      <c r="D45" s="103">
        <v>762</v>
      </c>
      <c r="E45" s="103">
        <v>876</v>
      </c>
      <c r="F45" s="103">
        <v>1092</v>
      </c>
      <c r="G45" s="103">
        <v>1288</v>
      </c>
      <c r="H45" t="s">
        <v>669</v>
      </c>
      <c r="I45" s="72">
        <f t="shared" si="1"/>
        <v>2.1418</v>
      </c>
      <c r="J45">
        <f t="shared" si="0"/>
        <v>0.021418</v>
      </c>
      <c r="K45" s="3"/>
      <c r="L45" s="78" t="s">
        <v>79</v>
      </c>
      <c r="M45" s="79">
        <v>1.4145</v>
      </c>
      <c r="N45" s="79">
        <v>1.5613</v>
      </c>
      <c r="O45" s="79">
        <v>0.0008</v>
      </c>
      <c r="P45" s="79">
        <v>0.5797</v>
      </c>
    </row>
    <row r="46" spans="1:16" ht="26.25" thickBot="1">
      <c r="A46">
        <v>4114</v>
      </c>
      <c r="B46" s="75" t="s">
        <v>591</v>
      </c>
      <c r="C46" s="103">
        <v>1030</v>
      </c>
      <c r="D46" s="103">
        <v>1223</v>
      </c>
      <c r="E46" s="103">
        <v>1573</v>
      </c>
      <c r="F46" s="103">
        <v>1974</v>
      </c>
      <c r="G46" s="103">
        <v>2131</v>
      </c>
      <c r="H46" t="s">
        <v>673</v>
      </c>
      <c r="I46" s="72">
        <f t="shared" si="1"/>
        <v>2.1471</v>
      </c>
      <c r="J46">
        <f t="shared" si="0"/>
        <v>0.021471</v>
      </c>
      <c r="K46" s="3"/>
      <c r="L46" s="78" t="s">
        <v>97</v>
      </c>
      <c r="M46" s="79">
        <v>1.4039</v>
      </c>
      <c r="N46" s="79">
        <v>1.4882</v>
      </c>
      <c r="O46" s="79">
        <v>0.002</v>
      </c>
      <c r="P46" s="79">
        <v>0.6569</v>
      </c>
    </row>
    <row r="47" spans="1:16" ht="26.25" thickBot="1">
      <c r="A47">
        <v>12117</v>
      </c>
      <c r="B47" s="75" t="s">
        <v>383</v>
      </c>
      <c r="C47" s="103">
        <v>773</v>
      </c>
      <c r="D47" s="103">
        <v>828</v>
      </c>
      <c r="E47" s="103">
        <v>1090</v>
      </c>
      <c r="F47" s="103">
        <v>1358</v>
      </c>
      <c r="G47" s="103">
        <v>1580</v>
      </c>
      <c r="H47" t="s">
        <v>670</v>
      </c>
      <c r="I47" s="72">
        <f t="shared" si="1"/>
        <v>2.1885</v>
      </c>
      <c r="J47">
        <f t="shared" si="0"/>
        <v>0.021884999999999998</v>
      </c>
      <c r="K47" s="3"/>
      <c r="L47" s="78" t="s">
        <v>226</v>
      </c>
      <c r="M47" s="79">
        <v>1.7178</v>
      </c>
      <c r="N47" s="79">
        <v>1.5846</v>
      </c>
      <c r="O47" s="79">
        <v>0.0044</v>
      </c>
      <c r="P47" s="79">
        <v>0.5995</v>
      </c>
    </row>
    <row r="48" spans="1:16" ht="26.25" thickBot="1">
      <c r="A48">
        <v>12120</v>
      </c>
      <c r="B48" s="75" t="s">
        <v>384</v>
      </c>
      <c r="C48" s="103">
        <v>773</v>
      </c>
      <c r="D48" s="103">
        <v>828</v>
      </c>
      <c r="E48" s="103">
        <v>1090</v>
      </c>
      <c r="F48" s="103">
        <v>1358</v>
      </c>
      <c r="G48" s="103">
        <v>1580</v>
      </c>
      <c r="H48" t="s">
        <v>670</v>
      </c>
      <c r="I48" s="72">
        <f t="shared" si="1"/>
        <v>2.2643</v>
      </c>
      <c r="J48">
        <f t="shared" si="0"/>
        <v>0.022643</v>
      </c>
      <c r="K48" s="3"/>
      <c r="L48" s="78" t="s">
        <v>227</v>
      </c>
      <c r="M48" s="79">
        <v>1.7357</v>
      </c>
      <c r="N48" s="79">
        <v>1.5787</v>
      </c>
      <c r="O48" s="79">
        <v>0.0061</v>
      </c>
      <c r="P48" s="79">
        <v>0.6795</v>
      </c>
    </row>
    <row r="49" spans="1:16" ht="26.25" thickBot="1">
      <c r="A49">
        <v>8123</v>
      </c>
      <c r="B49" s="75" t="s">
        <v>385</v>
      </c>
      <c r="C49" s="103">
        <v>825</v>
      </c>
      <c r="D49" s="103">
        <v>830</v>
      </c>
      <c r="E49" s="103">
        <v>1042</v>
      </c>
      <c r="F49" s="103">
        <v>1298</v>
      </c>
      <c r="G49" s="103">
        <v>1412</v>
      </c>
      <c r="H49" t="s">
        <v>671</v>
      </c>
      <c r="I49" s="72">
        <f t="shared" si="1"/>
        <v>2.0415</v>
      </c>
      <c r="J49">
        <f t="shared" si="0"/>
        <v>0.020415000000000003</v>
      </c>
      <c r="K49" s="3"/>
      <c r="L49" s="78" t="s">
        <v>149</v>
      </c>
      <c r="M49" s="79">
        <v>1.4798</v>
      </c>
      <c r="N49" s="79">
        <v>1.5723</v>
      </c>
      <c r="O49" s="79">
        <v>0.0027</v>
      </c>
      <c r="P49" s="79">
        <v>0.4665</v>
      </c>
    </row>
    <row r="50" spans="1:16" ht="16.5" thickBot="1">
      <c r="A50">
        <v>5126</v>
      </c>
      <c r="B50" s="75" t="s">
        <v>386</v>
      </c>
      <c r="C50" s="103">
        <v>580</v>
      </c>
      <c r="D50" s="103">
        <v>603</v>
      </c>
      <c r="E50" s="103">
        <v>762</v>
      </c>
      <c r="F50" s="103">
        <v>983</v>
      </c>
      <c r="G50" s="103">
        <v>1080</v>
      </c>
      <c r="H50" t="s">
        <v>667</v>
      </c>
      <c r="I50" s="72">
        <f t="shared" si="1"/>
        <v>2.4469000000000003</v>
      </c>
      <c r="J50">
        <f t="shared" si="0"/>
        <v>0.024469000000000005</v>
      </c>
      <c r="K50" s="3"/>
      <c r="L50" s="78" t="s">
        <v>118</v>
      </c>
      <c r="M50" s="79">
        <v>1.6974</v>
      </c>
      <c r="N50" s="79">
        <v>1.5415</v>
      </c>
      <c r="O50" s="79">
        <v>0</v>
      </c>
      <c r="P50" s="79">
        <v>0.9054</v>
      </c>
    </row>
    <row r="51" spans="1:16" ht="26.25" thickBot="1">
      <c r="A51">
        <v>11129</v>
      </c>
      <c r="B51" s="75" t="s">
        <v>387</v>
      </c>
      <c r="C51" s="103">
        <v>772</v>
      </c>
      <c r="D51" s="103">
        <v>797</v>
      </c>
      <c r="E51" s="103">
        <v>942</v>
      </c>
      <c r="F51" s="103">
        <v>1293</v>
      </c>
      <c r="G51" s="103">
        <v>1342</v>
      </c>
      <c r="H51" t="s">
        <v>672</v>
      </c>
      <c r="I51" s="72">
        <f t="shared" si="1"/>
        <v>1.9598999999999998</v>
      </c>
      <c r="J51">
        <f t="shared" si="0"/>
        <v>0.019599</v>
      </c>
      <c r="K51" s="3"/>
      <c r="L51" s="78" t="s">
        <v>197</v>
      </c>
      <c r="M51" s="79">
        <v>1.4107</v>
      </c>
      <c r="N51" s="79">
        <v>1.5533</v>
      </c>
      <c r="O51" s="79">
        <v>0.005</v>
      </c>
      <c r="P51" s="79">
        <v>0.4016</v>
      </c>
    </row>
    <row r="52" spans="1:16" ht="26.25" thickBot="1">
      <c r="A52">
        <v>14132</v>
      </c>
      <c r="B52" s="75" t="s">
        <v>388</v>
      </c>
      <c r="C52" s="103">
        <v>702</v>
      </c>
      <c r="D52" s="103">
        <v>846</v>
      </c>
      <c r="E52" s="103">
        <v>1018</v>
      </c>
      <c r="F52" s="103">
        <v>1416</v>
      </c>
      <c r="G52" s="103">
        <v>1536</v>
      </c>
      <c r="H52" t="s">
        <v>664</v>
      </c>
      <c r="I52" s="72">
        <f t="shared" si="1"/>
        <v>1.956</v>
      </c>
      <c r="J52">
        <f t="shared" si="0"/>
        <v>0.01956</v>
      </c>
      <c r="K52" s="3"/>
      <c r="L52" s="78" t="s">
        <v>271</v>
      </c>
      <c r="M52" s="79">
        <v>1.3639</v>
      </c>
      <c r="N52" s="79">
        <v>1.5171</v>
      </c>
      <c r="O52" s="79">
        <v>0.0066</v>
      </c>
      <c r="P52" s="79">
        <v>0.4323</v>
      </c>
    </row>
    <row r="53" spans="1:16" ht="26.25" thickBot="1">
      <c r="A53">
        <v>10135</v>
      </c>
      <c r="B53" s="75" t="s">
        <v>389</v>
      </c>
      <c r="C53" s="103">
        <v>595</v>
      </c>
      <c r="D53" s="103">
        <v>686</v>
      </c>
      <c r="E53" s="103">
        <v>781</v>
      </c>
      <c r="F53" s="103">
        <v>1040</v>
      </c>
      <c r="G53" s="103">
        <v>1241</v>
      </c>
      <c r="H53" t="s">
        <v>662</v>
      </c>
      <c r="I53" s="72">
        <f t="shared" si="1"/>
        <v>2.0495</v>
      </c>
      <c r="J53">
        <f t="shared" si="0"/>
        <v>0.020495000000000003</v>
      </c>
      <c r="K53" s="3"/>
      <c r="L53" s="78" t="s">
        <v>179</v>
      </c>
      <c r="M53" s="79">
        <v>1.339</v>
      </c>
      <c r="N53" s="79">
        <v>1.3981</v>
      </c>
      <c r="O53" s="79">
        <v>0.0041</v>
      </c>
      <c r="P53" s="79">
        <v>0.6473</v>
      </c>
    </row>
    <row r="54" spans="1:16" ht="26.25" thickBot="1">
      <c r="A54">
        <v>4138</v>
      </c>
      <c r="B54" s="75" t="s">
        <v>390</v>
      </c>
      <c r="C54" s="103">
        <v>1030</v>
      </c>
      <c r="D54" s="103">
        <v>1223</v>
      </c>
      <c r="E54" s="103">
        <v>1573</v>
      </c>
      <c r="F54" s="103">
        <v>1974</v>
      </c>
      <c r="G54" s="103">
        <v>2131</v>
      </c>
      <c r="H54" t="s">
        <v>673</v>
      </c>
      <c r="I54" s="72">
        <f t="shared" si="1"/>
        <v>1.7561</v>
      </c>
      <c r="J54">
        <f t="shared" si="0"/>
        <v>0.017561</v>
      </c>
      <c r="K54" s="3"/>
      <c r="L54" s="78" t="s">
        <v>98</v>
      </c>
      <c r="M54" s="79">
        <v>1.4198</v>
      </c>
      <c r="N54" s="79">
        <v>1.5622</v>
      </c>
      <c r="O54" s="79">
        <v>0.0005</v>
      </c>
      <c r="P54" s="79">
        <v>0.1934</v>
      </c>
    </row>
    <row r="55" spans="1:16" ht="26.25" thickBot="1">
      <c r="A55">
        <v>9141</v>
      </c>
      <c r="B55" s="75" t="s">
        <v>391</v>
      </c>
      <c r="C55" s="103">
        <v>746</v>
      </c>
      <c r="D55" s="103">
        <v>751</v>
      </c>
      <c r="E55" s="103">
        <v>989</v>
      </c>
      <c r="F55" s="103">
        <v>1280</v>
      </c>
      <c r="G55" s="103">
        <v>1401</v>
      </c>
      <c r="H55" t="s">
        <v>674</v>
      </c>
      <c r="I55" s="72">
        <f t="shared" si="1"/>
        <v>2.238</v>
      </c>
      <c r="J55">
        <f t="shared" si="0"/>
        <v>0.02238</v>
      </c>
      <c r="K55" s="3"/>
      <c r="L55" s="78" t="s">
        <v>161</v>
      </c>
      <c r="M55" s="79">
        <v>1.5279</v>
      </c>
      <c r="N55" s="79">
        <v>1.5546</v>
      </c>
      <c r="O55" s="79">
        <v>0.0058</v>
      </c>
      <c r="P55" s="79">
        <v>0.6776</v>
      </c>
    </row>
    <row r="56" spans="1:16" ht="26.25" thickBot="1">
      <c r="A56">
        <v>14144</v>
      </c>
      <c r="B56" s="75" t="s">
        <v>392</v>
      </c>
      <c r="C56" s="103">
        <v>702</v>
      </c>
      <c r="D56" s="103">
        <v>846</v>
      </c>
      <c r="E56" s="103">
        <v>1018</v>
      </c>
      <c r="F56" s="103">
        <v>1416</v>
      </c>
      <c r="G56" s="103">
        <v>1536</v>
      </c>
      <c r="H56" t="s">
        <v>664</v>
      </c>
      <c r="I56" s="72">
        <f t="shared" si="1"/>
        <v>2.4227</v>
      </c>
      <c r="J56">
        <f t="shared" si="0"/>
        <v>0.024227</v>
      </c>
      <c r="K56" s="3"/>
      <c r="L56" s="78" t="s">
        <v>272</v>
      </c>
      <c r="M56" s="79">
        <v>1.4053</v>
      </c>
      <c r="N56" s="79">
        <v>1.5625</v>
      </c>
      <c r="O56" s="79">
        <v>0.0055</v>
      </c>
      <c r="P56" s="79">
        <v>0.8547</v>
      </c>
    </row>
    <row r="57" spans="1:16" ht="26.25" thickBot="1">
      <c r="A57">
        <v>11147</v>
      </c>
      <c r="B57" s="75" t="s">
        <v>393</v>
      </c>
      <c r="C57" s="103">
        <v>772</v>
      </c>
      <c r="D57" s="103">
        <v>797</v>
      </c>
      <c r="E57" s="103">
        <v>942</v>
      </c>
      <c r="F57" s="103">
        <v>1293</v>
      </c>
      <c r="G57" s="103">
        <v>1342</v>
      </c>
      <c r="H57" t="s">
        <v>672</v>
      </c>
      <c r="I57" s="72">
        <f t="shared" si="1"/>
        <v>2.0675999999999997</v>
      </c>
      <c r="J57">
        <f t="shared" si="0"/>
        <v>0.020675999999999996</v>
      </c>
      <c r="K57" s="3"/>
      <c r="L57" s="78" t="s">
        <v>198</v>
      </c>
      <c r="M57" s="79">
        <v>1.3774</v>
      </c>
      <c r="N57" s="79">
        <v>1.5672</v>
      </c>
      <c r="O57" s="79">
        <v>0</v>
      </c>
      <c r="P57" s="79">
        <v>0.5004</v>
      </c>
    </row>
    <row r="58" spans="1:16" ht="26.25" thickBot="1">
      <c r="A58">
        <v>11150</v>
      </c>
      <c r="B58" s="75" t="s">
        <v>394</v>
      </c>
      <c r="C58" s="103">
        <v>772</v>
      </c>
      <c r="D58" s="103">
        <v>797</v>
      </c>
      <c r="E58" s="103">
        <v>942</v>
      </c>
      <c r="F58" s="103">
        <v>1293</v>
      </c>
      <c r="G58" s="103">
        <v>1342</v>
      </c>
      <c r="H58" t="s">
        <v>672</v>
      </c>
      <c r="I58" s="72">
        <f t="shared" si="1"/>
        <v>2.0839</v>
      </c>
      <c r="J58">
        <f t="shared" si="0"/>
        <v>0.020839</v>
      </c>
      <c r="K58" s="3"/>
      <c r="L58" s="78" t="s">
        <v>199</v>
      </c>
      <c r="M58" s="79">
        <v>1.5564</v>
      </c>
      <c r="N58" s="79">
        <v>1.574</v>
      </c>
      <c r="O58" s="79">
        <v>0.0025</v>
      </c>
      <c r="P58" s="79">
        <v>0.5074</v>
      </c>
    </row>
    <row r="59" spans="1:16" ht="26.25" thickBot="1">
      <c r="A59">
        <v>4153</v>
      </c>
      <c r="B59" s="75" t="s">
        <v>395</v>
      </c>
      <c r="C59" s="103">
        <v>1030</v>
      </c>
      <c r="D59" s="103">
        <v>1223</v>
      </c>
      <c r="E59" s="103">
        <v>1573</v>
      </c>
      <c r="F59" s="103">
        <v>1974</v>
      </c>
      <c r="G59" s="103">
        <v>2131</v>
      </c>
      <c r="H59" t="s">
        <v>673</v>
      </c>
      <c r="I59" s="72">
        <f t="shared" si="1"/>
        <v>2.0432</v>
      </c>
      <c r="J59">
        <f t="shared" si="0"/>
        <v>0.020432000000000002</v>
      </c>
      <c r="K59" s="3"/>
      <c r="L59" s="78" t="s">
        <v>99</v>
      </c>
      <c r="M59" s="79">
        <v>1.3844</v>
      </c>
      <c r="N59" s="79">
        <v>1.5579</v>
      </c>
      <c r="O59" s="79">
        <v>0</v>
      </c>
      <c r="P59" s="79">
        <v>0.4853</v>
      </c>
    </row>
    <row r="60" spans="1:16" ht="16.5" thickBot="1">
      <c r="A60">
        <v>5156</v>
      </c>
      <c r="B60" s="75" t="s">
        <v>396</v>
      </c>
      <c r="C60" s="103">
        <v>580</v>
      </c>
      <c r="D60" s="103">
        <v>603</v>
      </c>
      <c r="E60" s="103">
        <v>762</v>
      </c>
      <c r="F60" s="103">
        <v>983</v>
      </c>
      <c r="G60" s="103">
        <v>1080</v>
      </c>
      <c r="H60" t="s">
        <v>667</v>
      </c>
      <c r="I60" s="72">
        <f t="shared" si="1"/>
        <v>2.3934</v>
      </c>
      <c r="J60">
        <f t="shared" si="0"/>
        <v>0.023934000000000004</v>
      </c>
      <c r="K60" s="3"/>
      <c r="L60" s="78" t="s">
        <v>119</v>
      </c>
      <c r="M60" s="79">
        <v>1.5942</v>
      </c>
      <c r="N60" s="79">
        <v>1.6785</v>
      </c>
      <c r="O60" s="79">
        <v>0.0053</v>
      </c>
      <c r="P60" s="79">
        <v>0.7096</v>
      </c>
    </row>
    <row r="61" spans="1:16" ht="16.5" thickBot="1">
      <c r="A61">
        <v>9159</v>
      </c>
      <c r="B61" s="75" t="s">
        <v>397</v>
      </c>
      <c r="C61" s="103">
        <v>746</v>
      </c>
      <c r="D61" s="103">
        <v>751</v>
      </c>
      <c r="E61" s="103">
        <v>989</v>
      </c>
      <c r="F61" s="103">
        <v>1280</v>
      </c>
      <c r="G61" s="103">
        <v>1401</v>
      </c>
      <c r="H61" t="s">
        <v>674</v>
      </c>
      <c r="I61" s="72">
        <f t="shared" si="1"/>
        <v>2.2659000000000002</v>
      </c>
      <c r="J61">
        <f t="shared" si="0"/>
        <v>0.022659000000000002</v>
      </c>
      <c r="K61" s="3"/>
      <c r="L61" s="78" t="s">
        <v>162</v>
      </c>
      <c r="M61" s="79">
        <v>1.3837</v>
      </c>
      <c r="N61" s="79">
        <v>1.5459</v>
      </c>
      <c r="O61" s="79">
        <v>0.0057</v>
      </c>
      <c r="P61" s="79">
        <v>0.7143</v>
      </c>
    </row>
    <row r="62" spans="1:16" ht="26.25" thickBot="1">
      <c r="A62">
        <v>1162</v>
      </c>
      <c r="B62" s="75" t="s">
        <v>398</v>
      </c>
      <c r="C62" s="103">
        <v>718</v>
      </c>
      <c r="D62" s="103">
        <v>876</v>
      </c>
      <c r="E62" s="103">
        <v>1061</v>
      </c>
      <c r="F62" s="103">
        <v>1325</v>
      </c>
      <c r="G62" s="103">
        <v>1515</v>
      </c>
      <c r="H62" t="s">
        <v>661</v>
      </c>
      <c r="I62" s="72">
        <f t="shared" si="1"/>
        <v>2.009</v>
      </c>
      <c r="J62">
        <f t="shared" si="0"/>
        <v>0.02009</v>
      </c>
      <c r="K62" s="3"/>
      <c r="L62" s="78" t="s">
        <v>40</v>
      </c>
      <c r="M62" s="79">
        <v>1.5407</v>
      </c>
      <c r="N62" s="79">
        <v>1.5509</v>
      </c>
      <c r="O62" s="79">
        <v>0.0009</v>
      </c>
      <c r="P62" s="79">
        <v>0.4572</v>
      </c>
    </row>
    <row r="63" spans="1:16" ht="26.25" thickBot="1">
      <c r="A63">
        <v>10165</v>
      </c>
      <c r="B63" s="75" t="s">
        <v>399</v>
      </c>
      <c r="C63" s="103">
        <v>595</v>
      </c>
      <c r="D63" s="103">
        <v>686</v>
      </c>
      <c r="E63" s="103">
        <v>781</v>
      </c>
      <c r="F63" s="103">
        <v>1040</v>
      </c>
      <c r="G63" s="103">
        <v>1241</v>
      </c>
      <c r="H63" t="s">
        <v>662</v>
      </c>
      <c r="I63" s="72">
        <f t="shared" si="1"/>
        <v>1.712</v>
      </c>
      <c r="J63">
        <f t="shared" si="0"/>
        <v>0.01712</v>
      </c>
      <c r="K63" s="3"/>
      <c r="L63" s="78" t="s">
        <v>180</v>
      </c>
      <c r="M63" s="79">
        <v>1.5055</v>
      </c>
      <c r="N63" s="79">
        <v>1.7074</v>
      </c>
      <c r="O63" s="79">
        <v>0.0046</v>
      </c>
      <c r="P63" s="79">
        <v>0</v>
      </c>
    </row>
    <row r="64" spans="1:16" ht="26.25" thickBot="1">
      <c r="A64">
        <v>10168</v>
      </c>
      <c r="B64" s="75" t="s">
        <v>400</v>
      </c>
      <c r="C64" s="103">
        <v>595</v>
      </c>
      <c r="D64" s="103">
        <v>686</v>
      </c>
      <c r="E64" s="103">
        <v>781</v>
      </c>
      <c r="F64" s="103">
        <v>1040</v>
      </c>
      <c r="G64" s="103">
        <v>1241</v>
      </c>
      <c r="H64" t="s">
        <v>662</v>
      </c>
      <c r="I64" s="72">
        <f t="shared" si="1"/>
        <v>2.0012</v>
      </c>
      <c r="J64">
        <f t="shared" si="0"/>
        <v>0.020012</v>
      </c>
      <c r="K64" s="3"/>
      <c r="L64" s="78" t="s">
        <v>181</v>
      </c>
      <c r="M64" s="79">
        <v>1.6214</v>
      </c>
      <c r="N64" s="79">
        <v>1.4956</v>
      </c>
      <c r="O64" s="79">
        <v>0.0029</v>
      </c>
      <c r="P64" s="79">
        <v>0.5027</v>
      </c>
    </row>
    <row r="65" spans="1:16" ht="16.5" thickBot="1">
      <c r="A65">
        <v>11171</v>
      </c>
      <c r="B65" s="75" t="s">
        <v>401</v>
      </c>
      <c r="C65" s="103">
        <v>772</v>
      </c>
      <c r="D65" s="103">
        <v>797</v>
      </c>
      <c r="E65" s="103">
        <v>942</v>
      </c>
      <c r="F65" s="103">
        <v>1293</v>
      </c>
      <c r="G65" s="103">
        <v>1342</v>
      </c>
      <c r="H65" t="s">
        <v>672</v>
      </c>
      <c r="I65" s="72">
        <f t="shared" si="1"/>
        <v>2.0797</v>
      </c>
      <c r="J65">
        <f t="shared" si="0"/>
        <v>0.020797</v>
      </c>
      <c r="K65" s="3"/>
      <c r="L65" s="78" t="s">
        <v>200</v>
      </c>
      <c r="M65" s="79">
        <v>1.4164</v>
      </c>
      <c r="N65" s="79">
        <v>1.4649</v>
      </c>
      <c r="O65" s="79">
        <v>0.002</v>
      </c>
      <c r="P65" s="79">
        <v>0.6128</v>
      </c>
    </row>
    <row r="66" spans="1:16" ht="26.25" thickBot="1">
      <c r="A66">
        <v>3174</v>
      </c>
      <c r="B66" s="75" t="s">
        <v>402</v>
      </c>
      <c r="C66" s="103">
        <v>724</v>
      </c>
      <c r="D66" s="103">
        <v>762</v>
      </c>
      <c r="E66" s="103">
        <v>876</v>
      </c>
      <c r="F66" s="103">
        <v>1092</v>
      </c>
      <c r="G66" s="103">
        <v>1288</v>
      </c>
      <c r="H66" t="s">
        <v>669</v>
      </c>
      <c r="I66" s="72">
        <f t="shared" si="1"/>
        <v>2.0761000000000003</v>
      </c>
      <c r="J66">
        <f t="shared" si="0"/>
        <v>0.020761</v>
      </c>
      <c r="K66" s="3"/>
      <c r="L66" s="78" t="s">
        <v>80</v>
      </c>
      <c r="M66" s="79">
        <v>1.569</v>
      </c>
      <c r="N66" s="79">
        <v>1.5584</v>
      </c>
      <c r="O66" s="79">
        <v>0</v>
      </c>
      <c r="P66" s="79">
        <v>0.5177</v>
      </c>
    </row>
    <row r="67" spans="1:16" ht="16.5" thickBot="1">
      <c r="A67">
        <v>10177</v>
      </c>
      <c r="B67" s="75" t="s">
        <v>403</v>
      </c>
      <c r="C67" s="103">
        <v>595</v>
      </c>
      <c r="D67" s="103">
        <v>686</v>
      </c>
      <c r="E67" s="103">
        <v>781</v>
      </c>
      <c r="F67" s="103">
        <v>1040</v>
      </c>
      <c r="G67" s="103">
        <v>1241</v>
      </c>
      <c r="H67" t="s">
        <v>662</v>
      </c>
      <c r="I67" s="72">
        <f t="shared" si="1"/>
        <v>1.9992999999999999</v>
      </c>
      <c r="J67">
        <f t="shared" si="0"/>
        <v>0.019993</v>
      </c>
      <c r="K67" s="3"/>
      <c r="L67" s="78" t="s">
        <v>182</v>
      </c>
      <c r="M67" s="79">
        <v>1.2739</v>
      </c>
      <c r="N67" s="79">
        <v>1.5655</v>
      </c>
      <c r="O67" s="79">
        <v>0.0034</v>
      </c>
      <c r="P67" s="79">
        <v>0.4304</v>
      </c>
    </row>
    <row r="68" spans="1:16" ht="26.25" thickBot="1">
      <c r="A68">
        <v>2180</v>
      </c>
      <c r="B68" s="75" t="s">
        <v>404</v>
      </c>
      <c r="C68" s="103">
        <v>753</v>
      </c>
      <c r="D68" s="103">
        <v>821</v>
      </c>
      <c r="E68" s="103">
        <v>935</v>
      </c>
      <c r="F68" s="103">
        <v>1262</v>
      </c>
      <c r="G68" s="103">
        <v>1267</v>
      </c>
      <c r="H68" t="s">
        <v>665</v>
      </c>
      <c r="I68" s="72">
        <f t="shared" si="1"/>
        <v>1.9096</v>
      </c>
      <c r="J68">
        <f t="shared" si="0"/>
        <v>0.019096</v>
      </c>
      <c r="K68" s="3"/>
      <c r="L68" s="78" t="s">
        <v>62</v>
      </c>
      <c r="M68" s="79">
        <v>1.5459</v>
      </c>
      <c r="N68" s="79">
        <v>1.5986</v>
      </c>
      <c r="O68" s="79">
        <v>0</v>
      </c>
      <c r="P68" s="79">
        <v>0.311</v>
      </c>
    </row>
    <row r="69" spans="1:16" ht="16.5" thickBot="1">
      <c r="A69">
        <v>13183</v>
      </c>
      <c r="B69" s="75" t="s">
        <v>405</v>
      </c>
      <c r="C69" s="103">
        <v>732</v>
      </c>
      <c r="D69" s="103">
        <v>816</v>
      </c>
      <c r="E69" s="103">
        <v>1024</v>
      </c>
      <c r="F69" s="103">
        <v>1276</v>
      </c>
      <c r="G69" s="103">
        <v>1465</v>
      </c>
      <c r="H69" t="s">
        <v>666</v>
      </c>
      <c r="I69" s="72">
        <f t="shared" si="1"/>
        <v>2.0027</v>
      </c>
      <c r="J69">
        <f t="shared" si="0"/>
        <v>0.020027</v>
      </c>
      <c r="K69" s="3"/>
      <c r="L69" s="78" t="s">
        <v>246</v>
      </c>
      <c r="M69" s="79">
        <v>1.579</v>
      </c>
      <c r="N69" s="79">
        <v>1.5877</v>
      </c>
      <c r="O69" s="79">
        <v>0.0001</v>
      </c>
      <c r="P69" s="79">
        <v>0.4149</v>
      </c>
    </row>
    <row r="70" spans="1:16" ht="26.25" thickBot="1">
      <c r="A70">
        <v>13186</v>
      </c>
      <c r="B70" s="75" t="s">
        <v>406</v>
      </c>
      <c r="C70" s="103">
        <v>732</v>
      </c>
      <c r="D70" s="103">
        <v>816</v>
      </c>
      <c r="E70" s="103">
        <v>1024</v>
      </c>
      <c r="F70" s="103">
        <v>1276</v>
      </c>
      <c r="G70" s="103">
        <v>1465</v>
      </c>
      <c r="H70" t="s">
        <v>666</v>
      </c>
      <c r="I70" s="72">
        <f t="shared" si="1"/>
        <v>1.953</v>
      </c>
      <c r="J70">
        <f t="shared" si="0"/>
        <v>0.019530000000000002</v>
      </c>
      <c r="K70" s="3"/>
      <c r="L70" s="78" t="s">
        <v>247</v>
      </c>
      <c r="M70" s="79">
        <v>1.7141</v>
      </c>
      <c r="N70" s="79">
        <v>1.6002</v>
      </c>
      <c r="O70" s="79">
        <v>0.0062</v>
      </c>
      <c r="P70" s="79">
        <v>0.3466</v>
      </c>
    </row>
    <row r="71" spans="1:16" ht="26.25" thickBot="1">
      <c r="A71">
        <v>12189</v>
      </c>
      <c r="B71" s="75" t="s">
        <v>407</v>
      </c>
      <c r="C71" s="103">
        <v>773</v>
      </c>
      <c r="D71" s="103">
        <v>828</v>
      </c>
      <c r="E71" s="103">
        <v>1090</v>
      </c>
      <c r="F71" s="103">
        <v>1358</v>
      </c>
      <c r="G71" s="103">
        <v>1580</v>
      </c>
      <c r="H71" t="s">
        <v>670</v>
      </c>
      <c r="I71" s="72">
        <f t="shared" si="1"/>
        <v>2.0589000000000004</v>
      </c>
      <c r="J71">
        <f t="shared" si="0"/>
        <v>0.020589000000000003</v>
      </c>
      <c r="K71" s="3"/>
      <c r="L71" s="78" t="s">
        <v>228</v>
      </c>
      <c r="M71" s="79">
        <v>1.5584</v>
      </c>
      <c r="N71" s="79">
        <v>1.5274</v>
      </c>
      <c r="O71" s="79">
        <v>0.0017</v>
      </c>
      <c r="P71" s="79">
        <v>0.5298</v>
      </c>
    </row>
    <row r="72" spans="1:16" ht="26.25" thickBot="1">
      <c r="A72">
        <v>5192</v>
      </c>
      <c r="B72" s="75" t="s">
        <v>408</v>
      </c>
      <c r="C72" s="103">
        <v>580</v>
      </c>
      <c r="D72" s="103">
        <v>603</v>
      </c>
      <c r="E72" s="103">
        <v>762</v>
      </c>
      <c r="F72" s="103">
        <v>983</v>
      </c>
      <c r="G72" s="103">
        <v>1080</v>
      </c>
      <c r="H72" t="s">
        <v>667</v>
      </c>
      <c r="I72" s="72">
        <f t="shared" si="1"/>
        <v>2.2379000000000002</v>
      </c>
      <c r="J72">
        <f t="shared" si="0"/>
        <v>0.022379000000000003</v>
      </c>
      <c r="K72" s="3"/>
      <c r="L72" s="78" t="s">
        <v>120</v>
      </c>
      <c r="M72" s="79">
        <v>1.5431</v>
      </c>
      <c r="N72" s="79">
        <v>1.4728</v>
      </c>
      <c r="O72" s="79">
        <v>0</v>
      </c>
      <c r="P72" s="79">
        <v>0.7651</v>
      </c>
    </row>
    <row r="73" spans="1:16" ht="30.75" thickBot="1">
      <c r="A73">
        <v>12195</v>
      </c>
      <c r="B73" s="75" t="s">
        <v>409</v>
      </c>
      <c r="C73" s="103">
        <v>773</v>
      </c>
      <c r="D73" s="103">
        <v>828</v>
      </c>
      <c r="E73" s="103">
        <v>1090</v>
      </c>
      <c r="F73" s="103">
        <v>1358</v>
      </c>
      <c r="G73" s="103">
        <v>1580</v>
      </c>
      <c r="H73" t="s">
        <v>670</v>
      </c>
      <c r="I73" s="72">
        <f t="shared" si="1"/>
        <v>2.149</v>
      </c>
      <c r="J73">
        <f aca="true" t="shared" si="2" ref="J73:J136">I73*0.01</f>
        <v>0.021490000000000002</v>
      </c>
      <c r="K73" s="3"/>
      <c r="L73" s="78" t="s">
        <v>229</v>
      </c>
      <c r="M73" s="79">
        <v>1.7244</v>
      </c>
      <c r="N73" s="79">
        <v>1.5691</v>
      </c>
      <c r="O73" s="79">
        <v>0.0025</v>
      </c>
      <c r="P73" s="79">
        <v>0.5774</v>
      </c>
    </row>
    <row r="74" spans="1:16" ht="16.5" thickBot="1">
      <c r="A74">
        <v>8198</v>
      </c>
      <c r="B74" s="75" t="s">
        <v>410</v>
      </c>
      <c r="C74" s="103">
        <v>825</v>
      </c>
      <c r="D74" s="103">
        <v>830</v>
      </c>
      <c r="E74" s="103">
        <v>1042</v>
      </c>
      <c r="F74" s="103">
        <v>1298</v>
      </c>
      <c r="G74" s="103">
        <v>1412</v>
      </c>
      <c r="H74" t="s">
        <v>671</v>
      </c>
      <c r="I74" s="72">
        <f>N74+O74+P74</f>
        <v>2.2223</v>
      </c>
      <c r="J74">
        <f t="shared" si="2"/>
        <v>0.022223000000000003</v>
      </c>
      <c r="K74" s="3"/>
      <c r="L74" s="78" t="s">
        <v>150</v>
      </c>
      <c r="M74" s="79">
        <v>1.511</v>
      </c>
      <c r="N74" s="79">
        <v>1.5806</v>
      </c>
      <c r="O74" s="79">
        <v>0.6381</v>
      </c>
      <c r="P74" s="79">
        <v>0.0036</v>
      </c>
    </row>
    <row r="75" spans="1:16" ht="26.25" thickBot="1">
      <c r="A75">
        <v>8201</v>
      </c>
      <c r="B75" s="75" t="s">
        <v>411</v>
      </c>
      <c r="C75" s="103">
        <v>825</v>
      </c>
      <c r="D75" s="103">
        <v>830</v>
      </c>
      <c r="E75" s="103">
        <v>1042</v>
      </c>
      <c r="F75" s="103">
        <v>1298</v>
      </c>
      <c r="G75" s="103">
        <v>1412</v>
      </c>
      <c r="H75" t="s">
        <v>671</v>
      </c>
      <c r="I75" s="72">
        <f>N75+O75+P75</f>
        <v>2.0956</v>
      </c>
      <c r="J75">
        <f t="shared" si="2"/>
        <v>0.020956000000000002</v>
      </c>
      <c r="K75" s="3"/>
      <c r="L75" s="78" t="s">
        <v>151</v>
      </c>
      <c r="M75" s="79">
        <v>1.5192</v>
      </c>
      <c r="N75" s="79">
        <v>1.6647</v>
      </c>
      <c r="O75" s="79">
        <v>0</v>
      </c>
      <c r="P75" s="79">
        <v>0.4309</v>
      </c>
    </row>
    <row r="76" spans="1:16" ht="26.25" thickBot="1">
      <c r="A76">
        <v>6204</v>
      </c>
      <c r="B76" s="75" t="s">
        <v>412</v>
      </c>
      <c r="C76" s="103">
        <v>1030</v>
      </c>
      <c r="D76" s="103">
        <v>1223</v>
      </c>
      <c r="E76" s="103">
        <v>1573</v>
      </c>
      <c r="F76" s="103">
        <v>1974</v>
      </c>
      <c r="G76" s="103">
        <v>2131</v>
      </c>
      <c r="H76" t="s">
        <v>668</v>
      </c>
      <c r="I76" s="72">
        <f>N76+O76+P76</f>
        <v>1.9235</v>
      </c>
      <c r="J76">
        <f t="shared" si="2"/>
        <v>0.019235</v>
      </c>
      <c r="K76" s="3"/>
      <c r="L76" s="78" t="s">
        <v>343</v>
      </c>
      <c r="M76" s="79">
        <v>1.2625</v>
      </c>
      <c r="N76" s="79">
        <v>1.5319</v>
      </c>
      <c r="O76" s="79">
        <v>0.0065</v>
      </c>
      <c r="P76" s="79">
        <v>0.3851</v>
      </c>
    </row>
    <row r="77" spans="1:16" ht="30.75" thickBot="1">
      <c r="A77">
        <v>4208</v>
      </c>
      <c r="B77" s="75" t="s">
        <v>678</v>
      </c>
      <c r="C77" s="103">
        <v>580</v>
      </c>
      <c r="D77" s="103">
        <v>603</v>
      </c>
      <c r="E77" s="103">
        <v>762</v>
      </c>
      <c r="F77" s="103">
        <v>983</v>
      </c>
      <c r="G77" s="103">
        <v>1080</v>
      </c>
      <c r="H77" t="s">
        <v>667</v>
      </c>
      <c r="I77" s="72">
        <f>N77+O77+P77</f>
        <v>1.8157</v>
      </c>
      <c r="J77">
        <f t="shared" si="2"/>
        <v>0.018157000000000003</v>
      </c>
      <c r="K77" s="3"/>
      <c r="L77" s="78" t="s">
        <v>606</v>
      </c>
      <c r="M77" s="79">
        <v>0.9338</v>
      </c>
      <c r="N77" s="79">
        <v>1.49</v>
      </c>
      <c r="O77" s="79">
        <v>0</v>
      </c>
      <c r="P77" s="79">
        <v>0.3257</v>
      </c>
    </row>
    <row r="78" spans="2:16" ht="26.25" thickBot="1">
      <c r="B78" s="75" t="s">
        <v>413</v>
      </c>
      <c r="C78" s="103">
        <v>1030</v>
      </c>
      <c r="D78" s="103">
        <v>1223</v>
      </c>
      <c r="E78" s="103">
        <v>1573</v>
      </c>
      <c r="F78" s="103">
        <v>1974</v>
      </c>
      <c r="G78" s="103">
        <v>2131</v>
      </c>
      <c r="H78" t="s">
        <v>673</v>
      </c>
      <c r="I78" s="72">
        <f aca="true" t="shared" si="3" ref="I78:I109">N79+O79+P79</f>
        <v>2.7043</v>
      </c>
      <c r="J78">
        <f t="shared" si="2"/>
        <v>0.027043</v>
      </c>
      <c r="K78" s="3"/>
      <c r="L78" s="78" t="s">
        <v>100</v>
      </c>
      <c r="M78" s="79">
        <v>1.4132</v>
      </c>
      <c r="N78" s="79">
        <v>1.5554</v>
      </c>
      <c r="O78" s="79">
        <v>0.0017</v>
      </c>
      <c r="P78" s="79">
        <v>0.4838</v>
      </c>
    </row>
    <row r="79" spans="2:16" ht="26.25" thickBot="1">
      <c r="B79" s="75" t="s">
        <v>414</v>
      </c>
      <c r="C79" s="103">
        <v>772</v>
      </c>
      <c r="D79" s="103">
        <v>797</v>
      </c>
      <c r="E79" s="103">
        <v>942</v>
      </c>
      <c r="F79" s="103">
        <v>1293</v>
      </c>
      <c r="G79" s="103">
        <v>1342</v>
      </c>
      <c r="H79" t="s">
        <v>672</v>
      </c>
      <c r="I79" s="72">
        <f t="shared" si="3"/>
        <v>2.0338</v>
      </c>
      <c r="J79">
        <f t="shared" si="2"/>
        <v>0.020338</v>
      </c>
      <c r="K79" s="3"/>
      <c r="L79" s="78" t="s">
        <v>201</v>
      </c>
      <c r="M79" s="79">
        <v>1.4557</v>
      </c>
      <c r="N79" s="79">
        <v>1.6023</v>
      </c>
      <c r="O79" s="79">
        <v>0.0015</v>
      </c>
      <c r="P79" s="79">
        <v>1.1005</v>
      </c>
    </row>
    <row r="80" spans="1:16" ht="16.5" thickBot="1">
      <c r="A80">
        <v>11216</v>
      </c>
      <c r="B80" s="75" t="s">
        <v>415</v>
      </c>
      <c r="C80" s="103">
        <v>1030</v>
      </c>
      <c r="D80" s="103">
        <v>1223</v>
      </c>
      <c r="E80" s="103">
        <v>1573</v>
      </c>
      <c r="F80" s="103">
        <v>1974</v>
      </c>
      <c r="G80" s="103">
        <v>2131</v>
      </c>
      <c r="H80" t="s">
        <v>668</v>
      </c>
      <c r="I80" s="72">
        <f t="shared" si="3"/>
        <v>2.1536999999999997</v>
      </c>
      <c r="J80">
        <f t="shared" si="2"/>
        <v>0.021536999999999997</v>
      </c>
      <c r="K80" s="3"/>
      <c r="L80" s="78" t="s">
        <v>133</v>
      </c>
      <c r="M80" s="79">
        <v>1.1931</v>
      </c>
      <c r="N80" s="79">
        <v>1.5433</v>
      </c>
      <c r="O80" s="79">
        <v>0.0028</v>
      </c>
      <c r="P80" s="79">
        <v>0.4877</v>
      </c>
    </row>
    <row r="81" spans="1:16" ht="26.25" thickBot="1">
      <c r="A81">
        <v>6210</v>
      </c>
      <c r="B81" s="75" t="s">
        <v>416</v>
      </c>
      <c r="C81" s="103">
        <v>1030</v>
      </c>
      <c r="D81" s="103">
        <v>1223</v>
      </c>
      <c r="E81" s="103">
        <v>1573</v>
      </c>
      <c r="F81" s="103">
        <v>1974</v>
      </c>
      <c r="G81" s="103">
        <v>2131</v>
      </c>
      <c r="H81" t="s">
        <v>668</v>
      </c>
      <c r="I81" s="72">
        <f t="shared" si="3"/>
        <v>2.0394</v>
      </c>
      <c r="J81">
        <f t="shared" si="2"/>
        <v>0.020394000000000002</v>
      </c>
      <c r="K81" s="3"/>
      <c r="L81" s="78" t="s">
        <v>134</v>
      </c>
      <c r="M81" s="79">
        <v>1.4039</v>
      </c>
      <c r="N81" s="79">
        <v>1.5654</v>
      </c>
      <c r="O81" s="79">
        <v>0.0026</v>
      </c>
      <c r="P81" s="79">
        <v>0.5857</v>
      </c>
    </row>
    <row r="82" spans="1:16" ht="16.5" thickBot="1">
      <c r="A82">
        <v>6213</v>
      </c>
      <c r="B82" s="75" t="s">
        <v>417</v>
      </c>
      <c r="C82" s="103">
        <v>746</v>
      </c>
      <c r="D82" s="103">
        <v>751</v>
      </c>
      <c r="E82" s="103">
        <v>989</v>
      </c>
      <c r="F82" s="103">
        <v>1280</v>
      </c>
      <c r="G82" s="103">
        <v>1401</v>
      </c>
      <c r="H82" t="s">
        <v>674</v>
      </c>
      <c r="I82" s="72">
        <f t="shared" si="3"/>
        <v>1.8099</v>
      </c>
      <c r="J82">
        <f t="shared" si="2"/>
        <v>0.018099</v>
      </c>
      <c r="K82" s="3"/>
      <c r="L82" s="78" t="s">
        <v>163</v>
      </c>
      <c r="M82" s="79">
        <v>1.7274</v>
      </c>
      <c r="N82" s="79">
        <v>1.4979</v>
      </c>
      <c r="O82" s="79">
        <v>0.0004</v>
      </c>
      <c r="P82" s="79">
        <v>0.5411</v>
      </c>
    </row>
    <row r="83" spans="1:16" ht="26.25" thickBot="1">
      <c r="A83">
        <v>9219</v>
      </c>
      <c r="B83" s="75" t="s">
        <v>418</v>
      </c>
      <c r="C83" s="103">
        <v>773</v>
      </c>
      <c r="D83" s="103">
        <v>828</v>
      </c>
      <c r="E83" s="103">
        <v>1090</v>
      </c>
      <c r="F83" s="103">
        <v>1358</v>
      </c>
      <c r="G83" s="103">
        <v>1580</v>
      </c>
      <c r="H83" t="s">
        <v>670</v>
      </c>
      <c r="I83" s="72">
        <f t="shared" si="3"/>
        <v>1.8157</v>
      </c>
      <c r="J83">
        <f t="shared" si="2"/>
        <v>0.018157000000000003</v>
      </c>
      <c r="K83" s="3"/>
      <c r="L83" s="78" t="s">
        <v>230</v>
      </c>
      <c r="M83" s="79">
        <v>1.5839</v>
      </c>
      <c r="N83" s="79">
        <v>1.5522</v>
      </c>
      <c r="O83" s="79">
        <v>0.0002</v>
      </c>
      <c r="P83" s="79">
        <v>0.2575</v>
      </c>
    </row>
    <row r="84" spans="1:16" ht="26.25" thickBot="1">
      <c r="A84">
        <v>12222</v>
      </c>
      <c r="B84" s="75" t="s">
        <v>419</v>
      </c>
      <c r="C84" s="103">
        <v>580</v>
      </c>
      <c r="D84" s="103">
        <v>603</v>
      </c>
      <c r="E84" s="103">
        <v>762</v>
      </c>
      <c r="F84" s="103">
        <v>983</v>
      </c>
      <c r="G84" s="103">
        <v>1080</v>
      </c>
      <c r="H84" t="s">
        <v>667</v>
      </c>
      <c r="I84" s="72">
        <f t="shared" si="3"/>
        <v>1.8632</v>
      </c>
      <c r="J84">
        <f t="shared" si="2"/>
        <v>0.018632</v>
      </c>
      <c r="K84" s="3"/>
      <c r="L84" s="78" t="s">
        <v>121</v>
      </c>
      <c r="M84" s="79">
        <v>0.9338</v>
      </c>
      <c r="N84" s="79">
        <v>1.49</v>
      </c>
      <c r="O84" s="79">
        <v>0</v>
      </c>
      <c r="P84" s="79">
        <v>0.3257</v>
      </c>
    </row>
    <row r="85" spans="1:16" ht="26.25" thickBot="1">
      <c r="A85">
        <v>5225</v>
      </c>
      <c r="B85" s="75" t="s">
        <v>420</v>
      </c>
      <c r="C85" s="103">
        <v>718</v>
      </c>
      <c r="D85" s="103">
        <v>876</v>
      </c>
      <c r="E85" s="103">
        <v>1061</v>
      </c>
      <c r="F85" s="103">
        <v>1325</v>
      </c>
      <c r="G85" s="103">
        <v>1515</v>
      </c>
      <c r="H85" t="s">
        <v>661</v>
      </c>
      <c r="I85" s="72">
        <f t="shared" si="3"/>
        <v>2.2716</v>
      </c>
      <c r="J85">
        <f t="shared" si="2"/>
        <v>0.022716</v>
      </c>
      <c r="K85" s="3"/>
      <c r="L85" s="78" t="s">
        <v>41</v>
      </c>
      <c r="M85" s="79">
        <v>1.6909</v>
      </c>
      <c r="N85" s="79">
        <v>1.5513</v>
      </c>
      <c r="O85" s="79">
        <v>0.0004</v>
      </c>
      <c r="P85" s="79">
        <v>0.3115</v>
      </c>
    </row>
    <row r="86" spans="1:16" ht="26.25" thickBot="1">
      <c r="A86">
        <v>1228</v>
      </c>
      <c r="B86" s="75" t="s">
        <v>421</v>
      </c>
      <c r="C86" s="103">
        <v>1030</v>
      </c>
      <c r="D86" s="103">
        <v>1223</v>
      </c>
      <c r="E86" s="103">
        <v>1573</v>
      </c>
      <c r="F86" s="103">
        <v>1974</v>
      </c>
      <c r="G86" s="103">
        <v>2131</v>
      </c>
      <c r="H86" t="s">
        <v>668</v>
      </c>
      <c r="I86" s="72">
        <f t="shared" si="3"/>
        <v>1.907</v>
      </c>
      <c r="J86">
        <f t="shared" si="2"/>
        <v>0.01907</v>
      </c>
      <c r="K86" s="3"/>
      <c r="L86" s="78" t="s">
        <v>135</v>
      </c>
      <c r="M86" s="79">
        <v>1.5196</v>
      </c>
      <c r="N86" s="79">
        <v>1.5489</v>
      </c>
      <c r="O86" s="79">
        <v>0.003</v>
      </c>
      <c r="P86" s="79">
        <v>0.7197</v>
      </c>
    </row>
    <row r="87" spans="1:16" ht="26.25" thickBot="1">
      <c r="A87">
        <v>6231</v>
      </c>
      <c r="B87" s="75" t="s">
        <v>422</v>
      </c>
      <c r="C87" s="103">
        <v>1030</v>
      </c>
      <c r="D87" s="103">
        <v>1223</v>
      </c>
      <c r="E87" s="103">
        <v>1573</v>
      </c>
      <c r="F87" s="103">
        <v>1974</v>
      </c>
      <c r="G87" s="103">
        <v>2131</v>
      </c>
      <c r="H87" t="s">
        <v>668</v>
      </c>
      <c r="I87" s="72">
        <f t="shared" si="3"/>
        <v>1.8503</v>
      </c>
      <c r="J87">
        <f t="shared" si="2"/>
        <v>0.018503000000000002</v>
      </c>
      <c r="K87" s="3"/>
      <c r="L87" s="78" t="s">
        <v>136</v>
      </c>
      <c r="M87" s="79">
        <v>1.3708</v>
      </c>
      <c r="N87" s="79">
        <v>1.5272</v>
      </c>
      <c r="O87" s="79">
        <v>0.0019</v>
      </c>
      <c r="P87" s="79">
        <v>0.3779</v>
      </c>
    </row>
    <row r="88" spans="1:16" ht="26.25" thickBot="1">
      <c r="A88">
        <v>6234</v>
      </c>
      <c r="B88" s="75" t="s">
        <v>423</v>
      </c>
      <c r="C88" s="103">
        <v>1030</v>
      </c>
      <c r="D88" s="103">
        <v>1223</v>
      </c>
      <c r="E88" s="103">
        <v>1573</v>
      </c>
      <c r="F88" s="103">
        <v>1974</v>
      </c>
      <c r="G88" s="103">
        <v>2131</v>
      </c>
      <c r="H88" t="s">
        <v>668</v>
      </c>
      <c r="I88" s="72">
        <f t="shared" si="3"/>
        <v>2.3673</v>
      </c>
      <c r="J88">
        <f t="shared" si="2"/>
        <v>0.023673000000000003</v>
      </c>
      <c r="K88" s="3"/>
      <c r="L88" s="78" t="s">
        <v>137</v>
      </c>
      <c r="M88" s="79">
        <v>1.3431</v>
      </c>
      <c r="N88" s="79">
        <v>1.5681</v>
      </c>
      <c r="O88" s="79">
        <v>0.0024</v>
      </c>
      <c r="P88" s="79">
        <v>0.2798</v>
      </c>
    </row>
    <row r="89" spans="1:16" ht="26.25" thickBot="1">
      <c r="A89">
        <v>6237</v>
      </c>
      <c r="B89" s="75" t="s">
        <v>424</v>
      </c>
      <c r="C89" s="103">
        <v>753</v>
      </c>
      <c r="D89" s="103">
        <v>821</v>
      </c>
      <c r="E89" s="103">
        <v>935</v>
      </c>
      <c r="F89" s="103">
        <v>1262</v>
      </c>
      <c r="G89" s="103">
        <v>1267</v>
      </c>
      <c r="H89" t="s">
        <v>665</v>
      </c>
      <c r="I89" s="72">
        <f t="shared" si="3"/>
        <v>2.1935000000000002</v>
      </c>
      <c r="J89">
        <f t="shared" si="2"/>
        <v>0.021935000000000003</v>
      </c>
      <c r="K89" s="3"/>
      <c r="L89" s="78" t="s">
        <v>63</v>
      </c>
      <c r="M89" s="79">
        <v>0.974</v>
      </c>
      <c r="N89" s="79">
        <v>1.553</v>
      </c>
      <c r="O89" s="79">
        <v>0</v>
      </c>
      <c r="P89" s="79">
        <v>0.8143</v>
      </c>
    </row>
    <row r="90" spans="1:16" ht="16.5" thickBot="1">
      <c r="A90">
        <v>2240</v>
      </c>
      <c r="B90" s="75" t="s">
        <v>425</v>
      </c>
      <c r="C90" s="103">
        <v>595</v>
      </c>
      <c r="D90" s="103">
        <v>686</v>
      </c>
      <c r="E90" s="103">
        <v>781</v>
      </c>
      <c r="F90" s="103">
        <v>1040</v>
      </c>
      <c r="G90" s="103">
        <v>1241</v>
      </c>
      <c r="H90" t="s">
        <v>662</v>
      </c>
      <c r="I90" s="72">
        <f t="shared" si="3"/>
        <v>2.5529</v>
      </c>
      <c r="J90">
        <f t="shared" si="2"/>
        <v>0.025529000000000003</v>
      </c>
      <c r="K90" s="3"/>
      <c r="L90" s="78" t="s">
        <v>183</v>
      </c>
      <c r="M90" s="79">
        <v>1.316</v>
      </c>
      <c r="N90" s="79">
        <v>1.5885</v>
      </c>
      <c r="O90" s="79">
        <v>0.0021</v>
      </c>
      <c r="P90" s="79">
        <v>0.6029</v>
      </c>
    </row>
    <row r="91" spans="1:16" ht="26.25" thickBot="1">
      <c r="A91">
        <v>10243</v>
      </c>
      <c r="B91" s="75" t="s">
        <v>426</v>
      </c>
      <c r="C91" s="103">
        <v>718</v>
      </c>
      <c r="D91" s="103">
        <v>876</v>
      </c>
      <c r="E91" s="103">
        <v>1061</v>
      </c>
      <c r="F91" s="103">
        <v>1325</v>
      </c>
      <c r="G91" s="103">
        <v>1515</v>
      </c>
      <c r="H91" t="s">
        <v>661</v>
      </c>
      <c r="I91" s="72">
        <f t="shared" si="3"/>
        <v>2.2279</v>
      </c>
      <c r="J91">
        <f t="shared" si="2"/>
        <v>0.022279</v>
      </c>
      <c r="K91" s="3"/>
      <c r="L91" s="78" t="s">
        <v>42</v>
      </c>
      <c r="M91" s="79">
        <v>1.3572</v>
      </c>
      <c r="N91" s="79">
        <v>1.5783</v>
      </c>
      <c r="O91" s="79">
        <v>0</v>
      </c>
      <c r="P91" s="79">
        <v>0.9746</v>
      </c>
    </row>
    <row r="92" spans="1:16" ht="26.25" thickBot="1">
      <c r="A92">
        <v>1246</v>
      </c>
      <c r="B92" s="75" t="s">
        <v>427</v>
      </c>
      <c r="C92" s="103">
        <v>732</v>
      </c>
      <c r="D92" s="103">
        <v>816</v>
      </c>
      <c r="E92" s="103">
        <v>1024</v>
      </c>
      <c r="F92" s="103">
        <v>1276</v>
      </c>
      <c r="G92" s="103">
        <v>1465</v>
      </c>
      <c r="H92" t="s">
        <v>666</v>
      </c>
      <c r="I92" s="72">
        <f t="shared" si="3"/>
        <v>1.99</v>
      </c>
      <c r="J92">
        <f t="shared" si="2"/>
        <v>0.0199</v>
      </c>
      <c r="K92" s="3"/>
      <c r="L92" s="78" t="s">
        <v>248</v>
      </c>
      <c r="M92" s="79">
        <v>1.6465</v>
      </c>
      <c r="N92" s="79">
        <v>1.5306</v>
      </c>
      <c r="O92" s="79">
        <v>0.0119</v>
      </c>
      <c r="P92" s="79">
        <v>0.6854</v>
      </c>
    </row>
    <row r="93" spans="1:16" ht="16.5" thickBot="1">
      <c r="A93">
        <v>13249</v>
      </c>
      <c r="B93" s="75" t="s">
        <v>428</v>
      </c>
      <c r="C93" s="103">
        <v>580</v>
      </c>
      <c r="D93" s="103">
        <v>603</v>
      </c>
      <c r="E93" s="103">
        <v>762</v>
      </c>
      <c r="F93" s="103">
        <v>983</v>
      </c>
      <c r="G93" s="103">
        <v>1080</v>
      </c>
      <c r="H93" t="s">
        <v>667</v>
      </c>
      <c r="I93" s="72">
        <f t="shared" si="3"/>
        <v>1.7913</v>
      </c>
      <c r="J93">
        <f t="shared" si="2"/>
        <v>0.017913</v>
      </c>
      <c r="K93" s="3"/>
      <c r="L93" s="78" t="s">
        <v>122</v>
      </c>
      <c r="M93" s="79">
        <v>1.1187</v>
      </c>
      <c r="N93" s="79">
        <v>1.6174</v>
      </c>
      <c r="O93" s="79">
        <v>0</v>
      </c>
      <c r="P93" s="79">
        <v>0.3726</v>
      </c>
    </row>
    <row r="94" spans="1:16" ht="26.25" thickBot="1">
      <c r="A94">
        <v>5252</v>
      </c>
      <c r="B94" s="75" t="s">
        <v>429</v>
      </c>
      <c r="C94" s="103">
        <v>1030</v>
      </c>
      <c r="D94" s="103">
        <v>1223</v>
      </c>
      <c r="E94" s="103">
        <v>1573</v>
      </c>
      <c r="F94" s="103">
        <v>1974</v>
      </c>
      <c r="G94" s="103">
        <v>2131</v>
      </c>
      <c r="H94" t="s">
        <v>663</v>
      </c>
      <c r="I94" s="72">
        <f t="shared" si="3"/>
        <v>2.2702999999999998</v>
      </c>
      <c r="J94">
        <f t="shared" si="2"/>
        <v>0.022702999999999997</v>
      </c>
      <c r="K94" s="3"/>
      <c r="L94" s="78" t="s">
        <v>145</v>
      </c>
      <c r="M94" s="79">
        <v>1.5015</v>
      </c>
      <c r="N94" s="79">
        <v>1.4989</v>
      </c>
      <c r="O94" s="79">
        <v>0</v>
      </c>
      <c r="P94" s="79">
        <v>0.2924</v>
      </c>
    </row>
    <row r="95" spans="1:16" ht="26.25" thickBot="1">
      <c r="A95">
        <v>7255</v>
      </c>
      <c r="B95" s="75" t="s">
        <v>430</v>
      </c>
      <c r="C95" s="103">
        <v>718</v>
      </c>
      <c r="D95" s="103">
        <v>876</v>
      </c>
      <c r="E95" s="103">
        <v>1061</v>
      </c>
      <c r="F95" s="103">
        <v>1325</v>
      </c>
      <c r="G95" s="103">
        <v>1515</v>
      </c>
      <c r="H95" t="s">
        <v>661</v>
      </c>
      <c r="I95" s="72">
        <f t="shared" si="3"/>
        <v>2.1745</v>
      </c>
      <c r="J95">
        <f t="shared" si="2"/>
        <v>0.021745</v>
      </c>
      <c r="K95" s="3"/>
      <c r="L95" s="78" t="s">
        <v>43</v>
      </c>
      <c r="M95" s="79">
        <v>1.6156</v>
      </c>
      <c r="N95" s="79">
        <v>1.5786</v>
      </c>
      <c r="O95" s="79">
        <v>0</v>
      </c>
      <c r="P95" s="79">
        <v>0.6917</v>
      </c>
    </row>
    <row r="96" spans="1:16" ht="26.25" thickBot="1">
      <c r="A96">
        <v>1261</v>
      </c>
      <c r="B96" s="75" t="s">
        <v>431</v>
      </c>
      <c r="C96" s="103">
        <v>595</v>
      </c>
      <c r="D96" s="103">
        <v>686</v>
      </c>
      <c r="E96" s="103">
        <v>781</v>
      </c>
      <c r="F96" s="103">
        <v>1040</v>
      </c>
      <c r="G96" s="103">
        <v>1241</v>
      </c>
      <c r="H96" t="s">
        <v>662</v>
      </c>
      <c r="I96" s="72">
        <f t="shared" si="3"/>
        <v>2.0999</v>
      </c>
      <c r="J96">
        <f t="shared" si="2"/>
        <v>0.020999</v>
      </c>
      <c r="K96" s="3"/>
      <c r="L96" s="78" t="s">
        <v>184</v>
      </c>
      <c r="M96" s="79">
        <v>1.6293</v>
      </c>
      <c r="N96" s="79">
        <v>1.531</v>
      </c>
      <c r="O96" s="79">
        <v>0.0008</v>
      </c>
      <c r="P96" s="79">
        <v>0.6427</v>
      </c>
    </row>
    <row r="97" spans="1:16" ht="26.25" thickBot="1">
      <c r="A97">
        <v>10264</v>
      </c>
      <c r="B97" s="75" t="s">
        <v>432</v>
      </c>
      <c r="C97" s="103">
        <v>724</v>
      </c>
      <c r="D97" s="103">
        <v>762</v>
      </c>
      <c r="E97" s="103">
        <v>876</v>
      </c>
      <c r="F97" s="103">
        <v>1092</v>
      </c>
      <c r="G97" s="103">
        <v>1288</v>
      </c>
      <c r="H97" t="s">
        <v>669</v>
      </c>
      <c r="I97" s="72">
        <f t="shared" si="3"/>
        <v>2.2946</v>
      </c>
      <c r="J97">
        <f t="shared" si="2"/>
        <v>0.022946</v>
      </c>
      <c r="K97" s="3"/>
      <c r="L97" s="78" t="s">
        <v>81</v>
      </c>
      <c r="M97" s="79">
        <v>1.4577</v>
      </c>
      <c r="N97" s="79">
        <v>1.5018</v>
      </c>
      <c r="O97" s="79">
        <v>0.0031</v>
      </c>
      <c r="P97" s="79">
        <v>0.595</v>
      </c>
    </row>
    <row r="98" spans="1:16" ht="16.5" thickBot="1">
      <c r="A98">
        <v>3267</v>
      </c>
      <c r="B98" s="75" t="s">
        <v>433</v>
      </c>
      <c r="C98" s="103">
        <v>580</v>
      </c>
      <c r="D98" s="103">
        <v>603</v>
      </c>
      <c r="E98" s="103">
        <v>762</v>
      </c>
      <c r="F98" s="103">
        <v>983</v>
      </c>
      <c r="G98" s="103">
        <v>1080</v>
      </c>
      <c r="H98" t="s">
        <v>667</v>
      </c>
      <c r="I98" s="72">
        <f t="shared" si="3"/>
        <v>2.3342</v>
      </c>
      <c r="J98">
        <f t="shared" si="2"/>
        <v>0.023342</v>
      </c>
      <c r="K98" s="3"/>
      <c r="L98" s="78" t="s">
        <v>123</v>
      </c>
      <c r="M98" s="79">
        <v>1.0619</v>
      </c>
      <c r="N98" s="79">
        <v>1.5353</v>
      </c>
      <c r="O98" s="79">
        <v>0</v>
      </c>
      <c r="P98" s="79">
        <v>0.7593</v>
      </c>
    </row>
    <row r="99" spans="1:16" ht="26.25" thickBot="1">
      <c r="A99">
        <v>5270</v>
      </c>
      <c r="B99" s="75" t="s">
        <v>434</v>
      </c>
      <c r="C99" s="103">
        <v>732</v>
      </c>
      <c r="D99" s="103">
        <v>816</v>
      </c>
      <c r="E99" s="103">
        <v>1024</v>
      </c>
      <c r="F99" s="103">
        <v>1276</v>
      </c>
      <c r="G99" s="103">
        <v>1465</v>
      </c>
      <c r="H99" t="s">
        <v>666</v>
      </c>
      <c r="I99" s="72">
        <f t="shared" si="3"/>
        <v>2.4737</v>
      </c>
      <c r="J99">
        <f t="shared" si="2"/>
        <v>0.024737000000000002</v>
      </c>
      <c r="K99" s="3"/>
      <c r="L99" s="78" t="s">
        <v>249</v>
      </c>
      <c r="M99" s="79">
        <v>1.6711</v>
      </c>
      <c r="N99" s="79">
        <v>1.56</v>
      </c>
      <c r="O99" s="79">
        <v>0</v>
      </c>
      <c r="P99" s="79">
        <v>0.7742</v>
      </c>
    </row>
    <row r="100" spans="1:16" ht="26.25" thickBot="1">
      <c r="A100">
        <v>13273</v>
      </c>
      <c r="B100" s="75" t="s">
        <v>435</v>
      </c>
      <c r="C100" s="103">
        <v>732</v>
      </c>
      <c r="D100" s="103">
        <v>816</v>
      </c>
      <c r="E100" s="103">
        <v>1024</v>
      </c>
      <c r="F100" s="103">
        <v>1276</v>
      </c>
      <c r="G100" s="103">
        <v>1465</v>
      </c>
      <c r="H100" t="s">
        <v>666</v>
      </c>
      <c r="I100" s="72">
        <f t="shared" si="3"/>
        <v>2.3558000000000003</v>
      </c>
      <c r="J100">
        <f t="shared" si="2"/>
        <v>0.023558000000000003</v>
      </c>
      <c r="K100" s="3"/>
      <c r="L100" s="78" t="s">
        <v>250</v>
      </c>
      <c r="M100" s="79">
        <v>1.2113</v>
      </c>
      <c r="N100" s="79">
        <v>1.5722</v>
      </c>
      <c r="O100" s="79">
        <v>0.0058</v>
      </c>
      <c r="P100" s="79">
        <v>0.8957</v>
      </c>
    </row>
    <row r="101" spans="1:16" ht="26.25" thickBot="1">
      <c r="A101">
        <v>13276</v>
      </c>
      <c r="B101" s="75" t="s">
        <v>436</v>
      </c>
      <c r="C101" s="103">
        <v>718</v>
      </c>
      <c r="D101" s="103">
        <v>876</v>
      </c>
      <c r="E101" s="103">
        <v>1061</v>
      </c>
      <c r="F101" s="103">
        <v>1325</v>
      </c>
      <c r="G101" s="103">
        <v>1515</v>
      </c>
      <c r="H101" t="s">
        <v>661</v>
      </c>
      <c r="I101" s="72">
        <f t="shared" si="3"/>
        <v>2.7405</v>
      </c>
      <c r="J101">
        <f t="shared" si="2"/>
        <v>0.027405</v>
      </c>
      <c r="K101" s="3"/>
      <c r="L101" s="78" t="s">
        <v>44</v>
      </c>
      <c r="M101" s="79">
        <v>1.7241</v>
      </c>
      <c r="N101" s="79">
        <v>1.6848</v>
      </c>
      <c r="O101" s="79">
        <v>0</v>
      </c>
      <c r="P101" s="79">
        <v>0.671</v>
      </c>
    </row>
    <row r="102" spans="1:16" ht="26.25" thickBot="1">
      <c r="A102">
        <v>1279</v>
      </c>
      <c r="B102" s="75" t="s">
        <v>437</v>
      </c>
      <c r="C102" s="103">
        <v>724</v>
      </c>
      <c r="D102" s="103">
        <v>762</v>
      </c>
      <c r="E102" s="103">
        <v>876</v>
      </c>
      <c r="F102" s="103">
        <v>1092</v>
      </c>
      <c r="G102" s="103">
        <v>1288</v>
      </c>
      <c r="H102" t="s">
        <v>669</v>
      </c>
      <c r="I102" s="72">
        <f t="shared" si="3"/>
        <v>2.5096</v>
      </c>
      <c r="J102">
        <f t="shared" si="2"/>
        <v>0.025096</v>
      </c>
      <c r="K102" s="3"/>
      <c r="L102" s="78" t="s">
        <v>82</v>
      </c>
      <c r="M102" s="79">
        <v>1.6292</v>
      </c>
      <c r="N102" s="79">
        <v>1.5348</v>
      </c>
      <c r="O102" s="79">
        <v>0.01</v>
      </c>
      <c r="P102" s="79">
        <v>1.1957</v>
      </c>
    </row>
    <row r="103" spans="1:16" ht="26.25" thickBot="1">
      <c r="A103">
        <v>3282</v>
      </c>
      <c r="B103" s="75" t="s">
        <v>438</v>
      </c>
      <c r="C103" s="103">
        <v>702</v>
      </c>
      <c r="D103" s="103">
        <v>846</v>
      </c>
      <c r="E103" s="103">
        <v>1018</v>
      </c>
      <c r="F103" s="103">
        <v>1416</v>
      </c>
      <c r="G103" s="103">
        <v>1536</v>
      </c>
      <c r="H103" t="s">
        <v>664</v>
      </c>
      <c r="I103" s="72">
        <f t="shared" si="3"/>
        <v>2.0137</v>
      </c>
      <c r="J103">
        <f t="shared" si="2"/>
        <v>0.020137000000000002</v>
      </c>
      <c r="K103" s="3"/>
      <c r="L103" s="78" t="s">
        <v>273</v>
      </c>
      <c r="M103" s="79">
        <v>1.5565</v>
      </c>
      <c r="N103" s="79">
        <v>1.5648</v>
      </c>
      <c r="O103" s="79">
        <v>0.0019</v>
      </c>
      <c r="P103" s="79">
        <v>0.9429</v>
      </c>
    </row>
    <row r="104" spans="1:16" ht="26.25" thickBot="1">
      <c r="A104">
        <v>14285</v>
      </c>
      <c r="B104" s="75" t="s">
        <v>439</v>
      </c>
      <c r="C104" s="103">
        <v>702</v>
      </c>
      <c r="D104" s="103">
        <v>846</v>
      </c>
      <c r="E104" s="103">
        <v>1018</v>
      </c>
      <c r="F104" s="103">
        <v>1416</v>
      </c>
      <c r="G104" s="103">
        <v>1536</v>
      </c>
      <c r="H104" t="s">
        <v>664</v>
      </c>
      <c r="I104" s="72">
        <f t="shared" si="3"/>
        <v>1.9253</v>
      </c>
      <c r="J104">
        <f t="shared" si="2"/>
        <v>0.019253</v>
      </c>
      <c r="K104" s="3"/>
      <c r="L104" s="78" t="s">
        <v>274</v>
      </c>
      <c r="M104" s="79">
        <v>1.5979</v>
      </c>
      <c r="N104" s="79">
        <v>1.5009</v>
      </c>
      <c r="O104" s="79">
        <v>0.0174</v>
      </c>
      <c r="P104" s="79">
        <v>0.4954</v>
      </c>
    </row>
    <row r="105" spans="1:16" ht="26.25" thickBot="1">
      <c r="A105">
        <v>14288</v>
      </c>
      <c r="B105" s="75" t="s">
        <v>440</v>
      </c>
      <c r="C105" s="103">
        <v>1030</v>
      </c>
      <c r="D105" s="103">
        <v>1223</v>
      </c>
      <c r="E105" s="103">
        <v>1573</v>
      </c>
      <c r="F105" s="103">
        <v>1974</v>
      </c>
      <c r="G105" s="103">
        <v>2131</v>
      </c>
      <c r="H105" t="s">
        <v>668</v>
      </c>
      <c r="I105" s="72">
        <f t="shared" si="3"/>
        <v>2.0791</v>
      </c>
      <c r="J105">
        <f t="shared" si="2"/>
        <v>0.020791</v>
      </c>
      <c r="K105" s="3"/>
      <c r="L105" s="78" t="s">
        <v>138</v>
      </c>
      <c r="M105" s="79">
        <v>1.3851</v>
      </c>
      <c r="N105" s="79">
        <v>1.5434</v>
      </c>
      <c r="O105" s="79">
        <v>0.003</v>
      </c>
      <c r="P105" s="79">
        <v>0.3789</v>
      </c>
    </row>
    <row r="106" spans="1:16" ht="26.25" thickBot="1">
      <c r="A106">
        <v>6291</v>
      </c>
      <c r="B106" s="75" t="s">
        <v>441</v>
      </c>
      <c r="C106" s="103">
        <v>1030</v>
      </c>
      <c r="D106" s="103">
        <v>1223</v>
      </c>
      <c r="E106" s="103">
        <v>1573</v>
      </c>
      <c r="F106" s="103">
        <v>1974</v>
      </c>
      <c r="G106" s="103">
        <v>2131</v>
      </c>
      <c r="H106" t="s">
        <v>673</v>
      </c>
      <c r="I106" s="72">
        <f t="shared" si="3"/>
        <v>2.5682</v>
      </c>
      <c r="J106">
        <f t="shared" si="2"/>
        <v>0.025682</v>
      </c>
      <c r="K106" s="3"/>
      <c r="L106" s="78" t="s">
        <v>101</v>
      </c>
      <c r="M106" s="79">
        <v>1.4188</v>
      </c>
      <c r="N106" s="79">
        <v>1.5614</v>
      </c>
      <c r="O106" s="79">
        <v>0.0008</v>
      </c>
      <c r="P106" s="79">
        <v>0.5169</v>
      </c>
    </row>
    <row r="107" spans="1:16" ht="26.25" thickBot="1">
      <c r="A107">
        <v>4294</v>
      </c>
      <c r="B107" s="75" t="s">
        <v>442</v>
      </c>
      <c r="C107" s="103">
        <v>595</v>
      </c>
      <c r="D107" s="103">
        <v>686</v>
      </c>
      <c r="E107" s="103">
        <v>781</v>
      </c>
      <c r="F107" s="103">
        <v>1040</v>
      </c>
      <c r="G107" s="103">
        <v>1241</v>
      </c>
      <c r="H107" t="s">
        <v>662</v>
      </c>
      <c r="I107" s="72">
        <f t="shared" si="3"/>
        <v>2.2871</v>
      </c>
      <c r="J107">
        <f t="shared" si="2"/>
        <v>0.022871000000000002</v>
      </c>
      <c r="K107" s="3"/>
      <c r="L107" s="78" t="s">
        <v>185</v>
      </c>
      <c r="M107" s="79">
        <v>1.5267</v>
      </c>
      <c r="N107" s="79">
        <v>1.6318</v>
      </c>
      <c r="O107" s="79">
        <v>0.0017</v>
      </c>
      <c r="P107" s="79">
        <v>0.9347</v>
      </c>
    </row>
    <row r="108" spans="1:16" ht="26.25" thickBot="1">
      <c r="A108">
        <v>10297</v>
      </c>
      <c r="B108" s="75" t="s">
        <v>443</v>
      </c>
      <c r="C108" s="103">
        <v>772</v>
      </c>
      <c r="D108" s="103">
        <v>797</v>
      </c>
      <c r="E108" s="103">
        <v>942</v>
      </c>
      <c r="F108" s="103">
        <v>1293</v>
      </c>
      <c r="G108" s="103">
        <v>1342</v>
      </c>
      <c r="H108" t="s">
        <v>672</v>
      </c>
      <c r="I108" s="72">
        <f t="shared" si="3"/>
        <v>2.2594</v>
      </c>
      <c r="J108">
        <f t="shared" si="2"/>
        <v>0.022594</v>
      </c>
      <c r="K108" s="3"/>
      <c r="L108" s="78" t="s">
        <v>202</v>
      </c>
      <c r="M108" s="79">
        <v>1.3842</v>
      </c>
      <c r="N108" s="79">
        <v>1.5237</v>
      </c>
      <c r="O108" s="79">
        <v>0</v>
      </c>
      <c r="P108" s="79">
        <v>0.7634</v>
      </c>
    </row>
    <row r="109" spans="1:16" ht="26.25" thickBot="1">
      <c r="A109">
        <v>11300</v>
      </c>
      <c r="B109" s="75" t="s">
        <v>444</v>
      </c>
      <c r="C109" s="103">
        <v>1030</v>
      </c>
      <c r="D109" s="103">
        <v>1223</v>
      </c>
      <c r="E109" s="103">
        <v>1573</v>
      </c>
      <c r="F109" s="103">
        <v>1974</v>
      </c>
      <c r="G109" s="103">
        <v>2131</v>
      </c>
      <c r="H109" t="s">
        <v>673</v>
      </c>
      <c r="I109" s="72">
        <f t="shared" si="3"/>
        <v>2.3219000000000003</v>
      </c>
      <c r="J109">
        <f t="shared" si="2"/>
        <v>0.023219000000000004</v>
      </c>
      <c r="K109" s="3"/>
      <c r="L109" s="78" t="s">
        <v>102</v>
      </c>
      <c r="M109" s="79">
        <v>1.4273</v>
      </c>
      <c r="N109" s="79">
        <v>1.5311</v>
      </c>
      <c r="O109" s="79">
        <v>0.0017</v>
      </c>
      <c r="P109" s="79">
        <v>0.7266</v>
      </c>
    </row>
    <row r="110" spans="1:16" ht="26.25" thickBot="1">
      <c r="A110">
        <v>4303</v>
      </c>
      <c r="B110" s="75" t="s">
        <v>445</v>
      </c>
      <c r="C110" s="103">
        <v>825</v>
      </c>
      <c r="D110" s="103">
        <v>830</v>
      </c>
      <c r="E110" s="103">
        <v>1042</v>
      </c>
      <c r="F110" s="103">
        <v>1298</v>
      </c>
      <c r="G110" s="103">
        <v>1412</v>
      </c>
      <c r="H110" t="s">
        <v>671</v>
      </c>
      <c r="I110" s="72">
        <f aca="true" t="shared" si="4" ref="I110:I137">N111+O111+P111</f>
        <v>1.9932</v>
      </c>
      <c r="J110">
        <f t="shared" si="2"/>
        <v>0.019932000000000002</v>
      </c>
      <c r="K110" s="3"/>
      <c r="L110" s="78" t="s">
        <v>152</v>
      </c>
      <c r="M110" s="79">
        <v>1.5005</v>
      </c>
      <c r="N110" s="79">
        <v>1.5697</v>
      </c>
      <c r="O110" s="79">
        <v>0.0031</v>
      </c>
      <c r="P110" s="79">
        <v>0.7491</v>
      </c>
    </row>
    <row r="111" spans="1:16" ht="16.5" thickBot="1">
      <c r="A111">
        <v>8306</v>
      </c>
      <c r="B111" s="75" t="s">
        <v>446</v>
      </c>
      <c r="C111" s="103">
        <v>772</v>
      </c>
      <c r="D111" s="103">
        <v>797</v>
      </c>
      <c r="E111" s="103">
        <v>942</v>
      </c>
      <c r="F111" s="103">
        <v>1293</v>
      </c>
      <c r="G111" s="103">
        <v>1342</v>
      </c>
      <c r="H111" t="s">
        <v>672</v>
      </c>
      <c r="I111" s="72">
        <f t="shared" si="4"/>
        <v>2.1818</v>
      </c>
      <c r="J111">
        <f t="shared" si="2"/>
        <v>0.021818</v>
      </c>
      <c r="K111" s="3"/>
      <c r="L111" s="78" t="s">
        <v>203</v>
      </c>
      <c r="M111" s="79">
        <v>1.3182</v>
      </c>
      <c r="N111" s="79">
        <v>1.5342</v>
      </c>
      <c r="O111" s="79">
        <v>0</v>
      </c>
      <c r="P111" s="79">
        <v>0.459</v>
      </c>
    </row>
    <row r="112" spans="1:16" ht="26.25" thickBot="1">
      <c r="A112">
        <v>11309</v>
      </c>
      <c r="B112" s="75" t="s">
        <v>447</v>
      </c>
      <c r="C112" s="103">
        <v>595</v>
      </c>
      <c r="D112" s="103">
        <v>686</v>
      </c>
      <c r="E112" s="103">
        <v>781</v>
      </c>
      <c r="F112" s="103">
        <v>1040</v>
      </c>
      <c r="G112" s="103">
        <v>1241</v>
      </c>
      <c r="H112" t="s">
        <v>662</v>
      </c>
      <c r="I112" s="72">
        <f t="shared" si="4"/>
        <v>1.9281</v>
      </c>
      <c r="J112">
        <f t="shared" si="2"/>
        <v>0.019281</v>
      </c>
      <c r="K112" s="3"/>
      <c r="L112" s="78" t="s">
        <v>186</v>
      </c>
      <c r="M112" s="79">
        <v>1.3455</v>
      </c>
      <c r="N112" s="79">
        <v>1.6246</v>
      </c>
      <c r="O112" s="79">
        <v>0</v>
      </c>
      <c r="P112" s="79">
        <v>0.5572</v>
      </c>
    </row>
    <row r="113" spans="1:16" ht="26.25" thickBot="1">
      <c r="A113">
        <v>10312</v>
      </c>
      <c r="B113" s="75" t="s">
        <v>448</v>
      </c>
      <c r="C113" s="103">
        <v>1030</v>
      </c>
      <c r="D113" s="103">
        <v>1223</v>
      </c>
      <c r="E113" s="103">
        <v>1573</v>
      </c>
      <c r="F113" s="103">
        <v>1974</v>
      </c>
      <c r="G113" s="103">
        <v>2131</v>
      </c>
      <c r="H113" t="s">
        <v>663</v>
      </c>
      <c r="I113" s="72">
        <f t="shared" si="4"/>
        <v>1.9895</v>
      </c>
      <c r="J113">
        <f t="shared" si="2"/>
        <v>0.019895</v>
      </c>
      <c r="K113" s="3"/>
      <c r="L113" s="78" t="s">
        <v>345</v>
      </c>
      <c r="M113" s="79">
        <v>1.5716</v>
      </c>
      <c r="N113" s="79">
        <v>1.5751</v>
      </c>
      <c r="O113" s="79">
        <v>0.0028</v>
      </c>
      <c r="P113" s="79">
        <v>0.3502</v>
      </c>
    </row>
    <row r="114" spans="1:16" ht="26.25" thickBot="1">
      <c r="A114">
        <v>7318</v>
      </c>
      <c r="B114" s="75" t="s">
        <v>449</v>
      </c>
      <c r="C114" s="103">
        <v>732</v>
      </c>
      <c r="D114" s="103">
        <v>816</v>
      </c>
      <c r="E114" s="103">
        <v>1024</v>
      </c>
      <c r="F114" s="103">
        <v>1276</v>
      </c>
      <c r="G114" s="103">
        <v>1465</v>
      </c>
      <c r="H114" t="s">
        <v>666</v>
      </c>
      <c r="I114" s="72">
        <f t="shared" si="4"/>
        <v>1.906</v>
      </c>
      <c r="J114">
        <f t="shared" si="2"/>
        <v>0.01906</v>
      </c>
      <c r="K114" s="3"/>
      <c r="L114" s="78" t="s">
        <v>251</v>
      </c>
      <c r="M114" s="79">
        <v>1.8139</v>
      </c>
      <c r="N114" s="79">
        <v>1.5621</v>
      </c>
      <c r="O114" s="79">
        <v>0.0032</v>
      </c>
      <c r="P114" s="79">
        <v>0.4242</v>
      </c>
    </row>
    <row r="115" spans="1:16" ht="16.5" thickBot="1">
      <c r="A115">
        <v>13324</v>
      </c>
      <c r="B115" s="75" t="s">
        <v>450</v>
      </c>
      <c r="C115" s="103">
        <v>595</v>
      </c>
      <c r="D115" s="103">
        <v>686</v>
      </c>
      <c r="E115" s="103">
        <v>781</v>
      </c>
      <c r="F115" s="103">
        <v>1040</v>
      </c>
      <c r="G115" s="103">
        <v>1241</v>
      </c>
      <c r="H115" t="s">
        <v>662</v>
      </c>
      <c r="I115" s="72">
        <f t="shared" si="4"/>
        <v>1.9795</v>
      </c>
      <c r="J115">
        <f t="shared" si="2"/>
        <v>0.019795</v>
      </c>
      <c r="K115" s="3"/>
      <c r="L115" s="78" t="s">
        <v>187</v>
      </c>
      <c r="M115" s="79">
        <v>1.5112</v>
      </c>
      <c r="N115" s="79">
        <v>1.6017</v>
      </c>
      <c r="O115" s="79">
        <v>0.0003</v>
      </c>
      <c r="P115" s="79">
        <v>0.304</v>
      </c>
    </row>
    <row r="116" spans="1:16" ht="26.25" thickBot="1">
      <c r="A116">
        <v>10327</v>
      </c>
      <c r="B116" s="75" t="s">
        <v>451</v>
      </c>
      <c r="C116" s="103">
        <v>1030</v>
      </c>
      <c r="D116" s="103">
        <v>1223</v>
      </c>
      <c r="E116" s="103">
        <v>1573</v>
      </c>
      <c r="F116" s="103">
        <v>1974</v>
      </c>
      <c r="G116" s="103">
        <v>2131</v>
      </c>
      <c r="H116" t="s">
        <v>673</v>
      </c>
      <c r="I116" s="72">
        <f t="shared" si="4"/>
        <v>2.3356</v>
      </c>
      <c r="J116">
        <f t="shared" si="2"/>
        <v>0.023356</v>
      </c>
      <c r="K116" s="3"/>
      <c r="L116" s="78" t="s">
        <v>103</v>
      </c>
      <c r="M116" s="79">
        <v>1.4333</v>
      </c>
      <c r="N116" s="79">
        <v>1.5382</v>
      </c>
      <c r="O116" s="79">
        <v>0.004</v>
      </c>
      <c r="P116" s="79">
        <v>0.4373</v>
      </c>
    </row>
    <row r="117" spans="1:16" ht="26.25" thickBot="1">
      <c r="A117">
        <v>4333</v>
      </c>
      <c r="B117" s="75" t="s">
        <v>452</v>
      </c>
      <c r="C117" s="103">
        <v>825</v>
      </c>
      <c r="D117" s="103">
        <v>830</v>
      </c>
      <c r="E117" s="103">
        <v>1042</v>
      </c>
      <c r="F117" s="103">
        <v>1298</v>
      </c>
      <c r="G117" s="103">
        <v>1412</v>
      </c>
      <c r="H117" t="s">
        <v>671</v>
      </c>
      <c r="I117" s="72">
        <f t="shared" si="4"/>
        <v>2.0168</v>
      </c>
      <c r="J117">
        <f t="shared" si="2"/>
        <v>0.020168</v>
      </c>
      <c r="K117" s="3"/>
      <c r="L117" s="78" t="s">
        <v>153</v>
      </c>
      <c r="M117" s="79">
        <v>1.4587</v>
      </c>
      <c r="N117" s="79">
        <v>1.5259</v>
      </c>
      <c r="O117" s="79">
        <v>0.0046</v>
      </c>
      <c r="P117" s="79">
        <v>0.8051</v>
      </c>
    </row>
    <row r="118" spans="1:16" ht="26.25" thickBot="1">
      <c r="A118">
        <v>8336</v>
      </c>
      <c r="B118" s="75" t="s">
        <v>453</v>
      </c>
      <c r="C118" s="103">
        <v>772</v>
      </c>
      <c r="D118" s="103">
        <v>797</v>
      </c>
      <c r="E118" s="103">
        <v>942</v>
      </c>
      <c r="F118" s="103">
        <v>1293</v>
      </c>
      <c r="G118" s="103">
        <v>1342</v>
      </c>
      <c r="H118" t="s">
        <v>672</v>
      </c>
      <c r="I118" s="72">
        <f t="shared" si="4"/>
        <v>2.2243999999999997</v>
      </c>
      <c r="J118">
        <f t="shared" si="2"/>
        <v>0.022243999999999996</v>
      </c>
      <c r="K118" s="3"/>
      <c r="L118" s="78" t="s">
        <v>215</v>
      </c>
      <c r="M118" s="79">
        <v>1.582</v>
      </c>
      <c r="N118" s="79">
        <v>1.5615</v>
      </c>
      <c r="O118" s="79">
        <v>0.0001</v>
      </c>
      <c r="P118" s="79">
        <v>0.4552</v>
      </c>
    </row>
    <row r="119" spans="1:16" ht="16.5" thickBot="1">
      <c r="A119">
        <v>11588</v>
      </c>
      <c r="B119" s="75" t="s">
        <v>454</v>
      </c>
      <c r="C119" s="103">
        <v>724</v>
      </c>
      <c r="D119" s="103">
        <v>762</v>
      </c>
      <c r="E119" s="103">
        <v>876</v>
      </c>
      <c r="F119" s="103">
        <v>1092</v>
      </c>
      <c r="G119" s="103">
        <v>1288</v>
      </c>
      <c r="H119" t="s">
        <v>669</v>
      </c>
      <c r="I119" s="72">
        <f t="shared" si="4"/>
        <v>2.0357</v>
      </c>
      <c r="J119">
        <f t="shared" si="2"/>
        <v>0.020357</v>
      </c>
      <c r="K119" s="3"/>
      <c r="L119" s="78" t="s">
        <v>83</v>
      </c>
      <c r="M119" s="79">
        <v>1.6351</v>
      </c>
      <c r="N119" s="79">
        <v>1.5607</v>
      </c>
      <c r="O119" s="79">
        <v>0.0009</v>
      </c>
      <c r="P119" s="79">
        <v>0.6628</v>
      </c>
    </row>
    <row r="120" spans="1:16" ht="26.25" thickBot="1">
      <c r="A120">
        <v>3339</v>
      </c>
      <c r="B120" s="75" t="s">
        <v>455</v>
      </c>
      <c r="C120" s="103">
        <v>753</v>
      </c>
      <c r="D120" s="103">
        <v>821</v>
      </c>
      <c r="E120" s="103">
        <v>935</v>
      </c>
      <c r="F120" s="103">
        <v>1262</v>
      </c>
      <c r="G120" s="103">
        <v>1267</v>
      </c>
      <c r="H120" t="s">
        <v>665</v>
      </c>
      <c r="I120" s="72">
        <f t="shared" si="4"/>
        <v>1.8017000000000003</v>
      </c>
      <c r="J120">
        <f t="shared" si="2"/>
        <v>0.018017000000000002</v>
      </c>
      <c r="K120" s="3"/>
      <c r="L120" s="78" t="s">
        <v>64</v>
      </c>
      <c r="M120" s="79">
        <v>1.645</v>
      </c>
      <c r="N120" s="79">
        <v>1.7015</v>
      </c>
      <c r="O120" s="79">
        <v>0</v>
      </c>
      <c r="P120" s="79">
        <v>0.3342</v>
      </c>
    </row>
    <row r="121" spans="1:16" ht="26.25" thickBot="1">
      <c r="A121">
        <v>2342</v>
      </c>
      <c r="B121" s="75" t="s">
        <v>456</v>
      </c>
      <c r="C121" s="103">
        <v>718</v>
      </c>
      <c r="D121" s="103">
        <v>876</v>
      </c>
      <c r="E121" s="103">
        <v>1061</v>
      </c>
      <c r="F121" s="103">
        <v>1325</v>
      </c>
      <c r="G121" s="103">
        <v>1515</v>
      </c>
      <c r="H121" t="s">
        <v>661</v>
      </c>
      <c r="I121" s="72">
        <f t="shared" si="4"/>
        <v>2.0877</v>
      </c>
      <c r="J121">
        <f t="shared" si="2"/>
        <v>0.020877</v>
      </c>
      <c r="K121" s="3"/>
      <c r="L121" s="78" t="s">
        <v>45</v>
      </c>
      <c r="M121" s="79">
        <v>1.2839</v>
      </c>
      <c r="N121" s="79">
        <v>1.4932</v>
      </c>
      <c r="O121" s="79">
        <v>0.0011</v>
      </c>
      <c r="P121" s="79">
        <v>0.3074</v>
      </c>
    </row>
    <row r="122" spans="1:16" ht="26.25" thickBot="1">
      <c r="A122">
        <v>1345</v>
      </c>
      <c r="B122" s="75" t="s">
        <v>457</v>
      </c>
      <c r="C122" s="103">
        <v>580</v>
      </c>
      <c r="D122" s="103">
        <v>603</v>
      </c>
      <c r="E122" s="103">
        <v>762</v>
      </c>
      <c r="F122" s="103">
        <v>983</v>
      </c>
      <c r="G122" s="103">
        <v>1080</v>
      </c>
      <c r="H122" t="s">
        <v>667</v>
      </c>
      <c r="I122" s="72">
        <f t="shared" si="4"/>
        <v>1.8157</v>
      </c>
      <c r="J122">
        <f t="shared" si="2"/>
        <v>0.018157000000000003</v>
      </c>
      <c r="K122" s="3"/>
      <c r="L122" s="78" t="s">
        <v>124</v>
      </c>
      <c r="M122" s="79">
        <v>1.5878</v>
      </c>
      <c r="N122" s="79">
        <v>1.6584</v>
      </c>
      <c r="O122" s="79">
        <v>0</v>
      </c>
      <c r="P122" s="79">
        <v>0.4293</v>
      </c>
    </row>
    <row r="123" spans="1:16" ht="16.5" thickBot="1">
      <c r="A123">
        <v>5348</v>
      </c>
      <c r="B123" s="75" t="s">
        <v>458</v>
      </c>
      <c r="C123" s="103">
        <v>580</v>
      </c>
      <c r="D123" s="103">
        <v>603</v>
      </c>
      <c r="E123" s="103">
        <v>762</v>
      </c>
      <c r="F123" s="103">
        <v>983</v>
      </c>
      <c r="G123" s="103">
        <v>1080</v>
      </c>
      <c r="H123" t="s">
        <v>667</v>
      </c>
      <c r="I123" s="72">
        <f t="shared" si="4"/>
        <v>2.2422</v>
      </c>
      <c r="J123">
        <f t="shared" si="2"/>
        <v>0.022422</v>
      </c>
      <c r="K123" s="3"/>
      <c r="L123" s="78" t="s">
        <v>125</v>
      </c>
      <c r="M123" s="79">
        <v>0.9338</v>
      </c>
      <c r="N123" s="79">
        <v>1.49</v>
      </c>
      <c r="O123" s="79">
        <v>0</v>
      </c>
      <c r="P123" s="79">
        <v>0.3257</v>
      </c>
    </row>
    <row r="124" spans="1:16" ht="26.25" thickBot="1">
      <c r="A124">
        <v>5351</v>
      </c>
      <c r="B124" s="75" t="s">
        <v>459</v>
      </c>
      <c r="C124" s="103">
        <v>718</v>
      </c>
      <c r="D124" s="103">
        <v>876</v>
      </c>
      <c r="E124" s="103">
        <v>1061</v>
      </c>
      <c r="F124" s="103">
        <v>1325</v>
      </c>
      <c r="G124" s="103">
        <v>1515</v>
      </c>
      <c r="H124" t="s">
        <v>661</v>
      </c>
      <c r="I124" s="72">
        <f t="shared" si="4"/>
        <v>1.9473</v>
      </c>
      <c r="J124">
        <f t="shared" si="2"/>
        <v>0.019473</v>
      </c>
      <c r="K124" s="3"/>
      <c r="L124" s="78" t="s">
        <v>46</v>
      </c>
      <c r="M124" s="79">
        <v>1.5803</v>
      </c>
      <c r="N124" s="79">
        <v>1.5539</v>
      </c>
      <c r="O124" s="79">
        <v>0.0015</v>
      </c>
      <c r="P124" s="79">
        <v>0.6868</v>
      </c>
    </row>
    <row r="125" spans="1:16" ht="26.25" thickBot="1">
      <c r="A125">
        <v>1354</v>
      </c>
      <c r="B125" s="75" t="s">
        <v>460</v>
      </c>
      <c r="C125" s="103">
        <v>732</v>
      </c>
      <c r="D125" s="103">
        <v>816</v>
      </c>
      <c r="E125" s="103">
        <v>1024</v>
      </c>
      <c r="F125" s="103">
        <v>1276</v>
      </c>
      <c r="G125" s="103">
        <v>1465</v>
      </c>
      <c r="H125" t="s">
        <v>666</v>
      </c>
      <c r="I125" s="72">
        <f t="shared" si="4"/>
        <v>1.5923</v>
      </c>
      <c r="J125">
        <f t="shared" si="2"/>
        <v>0.015923</v>
      </c>
      <c r="K125" s="3"/>
      <c r="L125" s="78" t="s">
        <v>252</v>
      </c>
      <c r="M125" s="79">
        <v>1.5157</v>
      </c>
      <c r="N125" s="79">
        <v>1.5677</v>
      </c>
      <c r="O125" s="79">
        <v>0.0025</v>
      </c>
      <c r="P125" s="79">
        <v>0.3771</v>
      </c>
    </row>
    <row r="126" spans="1:16" ht="16.5" thickBot="1">
      <c r="A126">
        <v>13357</v>
      </c>
      <c r="B126" s="75" t="s">
        <v>461</v>
      </c>
      <c r="C126" s="103">
        <v>595</v>
      </c>
      <c r="D126" s="103">
        <v>686</v>
      </c>
      <c r="E126" s="103">
        <v>781</v>
      </c>
      <c r="F126" s="103">
        <v>1040</v>
      </c>
      <c r="G126" s="103">
        <v>1241</v>
      </c>
      <c r="H126" t="s">
        <v>662</v>
      </c>
      <c r="I126" s="72">
        <f t="shared" si="4"/>
        <v>1.8901000000000001</v>
      </c>
      <c r="J126">
        <f t="shared" si="2"/>
        <v>0.018901</v>
      </c>
      <c r="K126" s="3"/>
      <c r="L126" s="78" t="s">
        <v>188</v>
      </c>
      <c r="M126" s="79">
        <v>1.3403</v>
      </c>
      <c r="N126" s="79">
        <v>1.5923</v>
      </c>
      <c r="O126" s="79">
        <v>0</v>
      </c>
      <c r="P126" s="79">
        <v>0</v>
      </c>
    </row>
    <row r="127" spans="1:16" ht="26.25" thickBot="1">
      <c r="A127">
        <v>10360</v>
      </c>
      <c r="B127" s="75" t="s">
        <v>462</v>
      </c>
      <c r="C127" s="103">
        <v>702</v>
      </c>
      <c r="D127" s="103">
        <v>846</v>
      </c>
      <c r="E127" s="103">
        <v>1018</v>
      </c>
      <c r="F127" s="103">
        <v>1416</v>
      </c>
      <c r="G127" s="103">
        <v>1536</v>
      </c>
      <c r="H127" t="s">
        <v>664</v>
      </c>
      <c r="I127" s="72">
        <f t="shared" si="4"/>
        <v>2.248</v>
      </c>
      <c r="J127">
        <f t="shared" si="2"/>
        <v>0.022480000000000003</v>
      </c>
      <c r="K127" s="3"/>
      <c r="L127" s="78" t="s">
        <v>275</v>
      </c>
      <c r="M127" s="79">
        <v>1.632</v>
      </c>
      <c r="N127" s="79">
        <v>1.5819</v>
      </c>
      <c r="O127" s="79">
        <v>0.0061</v>
      </c>
      <c r="P127" s="79">
        <v>0.3021</v>
      </c>
    </row>
    <row r="128" spans="1:16" ht="26.25" thickBot="1">
      <c r="A128">
        <v>14363</v>
      </c>
      <c r="B128" s="75" t="s">
        <v>463</v>
      </c>
      <c r="C128" s="103">
        <v>580</v>
      </c>
      <c r="D128" s="103">
        <v>603</v>
      </c>
      <c r="E128" s="103">
        <v>762</v>
      </c>
      <c r="F128" s="103">
        <v>983</v>
      </c>
      <c r="G128" s="103">
        <v>1080</v>
      </c>
      <c r="H128" t="s">
        <v>667</v>
      </c>
      <c r="I128" s="72">
        <f t="shared" si="4"/>
        <v>2.0307</v>
      </c>
      <c r="J128">
        <f t="shared" si="2"/>
        <v>0.020307</v>
      </c>
      <c r="K128" s="3"/>
      <c r="L128" s="78" t="s">
        <v>126</v>
      </c>
      <c r="M128" s="79">
        <v>1.4128</v>
      </c>
      <c r="N128" s="79">
        <v>1.5799</v>
      </c>
      <c r="O128" s="79">
        <v>0.0064</v>
      </c>
      <c r="P128" s="79">
        <v>0.6617</v>
      </c>
    </row>
    <row r="129" spans="1:16" ht="26.25" thickBot="1">
      <c r="A129">
        <v>5366</v>
      </c>
      <c r="B129" s="75" t="s">
        <v>464</v>
      </c>
      <c r="C129" s="103">
        <v>724</v>
      </c>
      <c r="D129" s="103">
        <v>762</v>
      </c>
      <c r="E129" s="103">
        <v>876</v>
      </c>
      <c r="F129" s="103">
        <v>1092</v>
      </c>
      <c r="G129" s="103">
        <v>1288</v>
      </c>
      <c r="H129" t="s">
        <v>669</v>
      </c>
      <c r="I129" s="72">
        <f t="shared" si="4"/>
        <v>1.8398</v>
      </c>
      <c r="J129">
        <f t="shared" si="2"/>
        <v>0.018398</v>
      </c>
      <c r="K129" s="3"/>
      <c r="L129" s="78" t="s">
        <v>84</v>
      </c>
      <c r="M129" s="79">
        <v>1.4258</v>
      </c>
      <c r="N129" s="79">
        <v>1.5948</v>
      </c>
      <c r="O129" s="79">
        <v>0.0038</v>
      </c>
      <c r="P129" s="79">
        <v>0.4321</v>
      </c>
    </row>
    <row r="130" spans="1:16" ht="26.25" thickBot="1">
      <c r="A130">
        <v>3369</v>
      </c>
      <c r="B130" s="75" t="s">
        <v>465</v>
      </c>
      <c r="C130" s="103">
        <v>580</v>
      </c>
      <c r="D130" s="103">
        <v>603</v>
      </c>
      <c r="E130" s="103">
        <v>762</v>
      </c>
      <c r="F130" s="103">
        <v>983</v>
      </c>
      <c r="G130" s="103">
        <v>1080</v>
      </c>
      <c r="H130" t="s">
        <v>667</v>
      </c>
      <c r="I130" s="72">
        <f t="shared" si="4"/>
        <v>1.8927999999999998</v>
      </c>
      <c r="J130">
        <f t="shared" si="2"/>
        <v>0.018927999999999997</v>
      </c>
      <c r="K130" s="3"/>
      <c r="L130" s="78" t="s">
        <v>127</v>
      </c>
      <c r="M130" s="79">
        <v>1.0399</v>
      </c>
      <c r="N130" s="79">
        <v>1.5037</v>
      </c>
      <c r="O130" s="79">
        <v>0</v>
      </c>
      <c r="P130" s="79">
        <v>0.3361</v>
      </c>
    </row>
    <row r="131" spans="1:16" ht="26.25" thickBot="1">
      <c r="A131">
        <v>5372</v>
      </c>
      <c r="B131" s="75" t="s">
        <v>466</v>
      </c>
      <c r="C131" s="103">
        <v>753</v>
      </c>
      <c r="D131" s="103">
        <v>821</v>
      </c>
      <c r="E131" s="103">
        <v>935</v>
      </c>
      <c r="F131" s="103">
        <v>1262</v>
      </c>
      <c r="G131" s="103">
        <v>1267</v>
      </c>
      <c r="H131" t="s">
        <v>665</v>
      </c>
      <c r="I131" s="72">
        <f t="shared" si="4"/>
        <v>2.0277</v>
      </c>
      <c r="J131">
        <f t="shared" si="2"/>
        <v>0.020277</v>
      </c>
      <c r="K131" s="3"/>
      <c r="L131" s="78" t="s">
        <v>65</v>
      </c>
      <c r="M131" s="79">
        <v>1.5403</v>
      </c>
      <c r="N131" s="79">
        <v>1.5931</v>
      </c>
      <c r="O131" s="79">
        <v>0.0024</v>
      </c>
      <c r="P131" s="79">
        <v>0.2973</v>
      </c>
    </row>
    <row r="132" spans="1:16" ht="26.25" thickBot="1">
      <c r="A132">
        <v>2375</v>
      </c>
      <c r="B132" s="75" t="s">
        <v>467</v>
      </c>
      <c r="C132" s="103">
        <v>732</v>
      </c>
      <c r="D132" s="103">
        <v>816</v>
      </c>
      <c r="E132" s="103">
        <v>1024</v>
      </c>
      <c r="F132" s="103">
        <v>1276</v>
      </c>
      <c r="G132" s="103">
        <v>1465</v>
      </c>
      <c r="H132" t="s">
        <v>666</v>
      </c>
      <c r="I132" s="72">
        <f t="shared" si="4"/>
        <v>2.2452</v>
      </c>
      <c r="J132">
        <f t="shared" si="2"/>
        <v>0.022452</v>
      </c>
      <c r="K132" s="3"/>
      <c r="L132" s="78" t="s">
        <v>253</v>
      </c>
      <c r="M132" s="79">
        <v>1.7136</v>
      </c>
      <c r="N132" s="79">
        <v>1.6017</v>
      </c>
      <c r="O132" s="79">
        <v>0.0013</v>
      </c>
      <c r="P132" s="79">
        <v>0.4247</v>
      </c>
    </row>
    <row r="133" spans="1:16" ht="26.25" thickBot="1">
      <c r="A133">
        <v>13378</v>
      </c>
      <c r="B133" s="75" t="s">
        <v>468</v>
      </c>
      <c r="C133" s="103">
        <v>773</v>
      </c>
      <c r="D133" s="103">
        <v>828</v>
      </c>
      <c r="E133" s="103">
        <v>1090</v>
      </c>
      <c r="F133" s="103">
        <v>1358</v>
      </c>
      <c r="G133" s="103">
        <v>1580</v>
      </c>
      <c r="H133" t="s">
        <v>670</v>
      </c>
      <c r="I133" s="72">
        <f t="shared" si="4"/>
        <v>2.0445</v>
      </c>
      <c r="J133">
        <f t="shared" si="2"/>
        <v>0.020445</v>
      </c>
      <c r="K133" s="3"/>
      <c r="L133" s="78" t="s">
        <v>231</v>
      </c>
      <c r="M133" s="79">
        <v>1.7267</v>
      </c>
      <c r="N133" s="79">
        <v>1.6047</v>
      </c>
      <c r="O133" s="79">
        <v>0.0055</v>
      </c>
      <c r="P133" s="79">
        <v>0.635</v>
      </c>
    </row>
    <row r="134" spans="1:16" ht="26.25" thickBot="1">
      <c r="A134">
        <v>12381</v>
      </c>
      <c r="B134" s="75" t="s">
        <v>469</v>
      </c>
      <c r="C134" s="103">
        <v>772</v>
      </c>
      <c r="D134" s="103">
        <v>797</v>
      </c>
      <c r="E134" s="103">
        <v>942</v>
      </c>
      <c r="F134" s="103">
        <v>1293</v>
      </c>
      <c r="G134" s="103">
        <v>1342</v>
      </c>
      <c r="H134" t="s">
        <v>672</v>
      </c>
      <c r="I134" s="72">
        <f t="shared" si="4"/>
        <v>2.4227</v>
      </c>
      <c r="J134">
        <f t="shared" si="2"/>
        <v>0.024227</v>
      </c>
      <c r="K134" s="3"/>
      <c r="L134" s="78" t="s">
        <v>204</v>
      </c>
      <c r="M134" s="79">
        <v>1.3095</v>
      </c>
      <c r="N134" s="79">
        <v>1.4899</v>
      </c>
      <c r="O134" s="79">
        <v>0.0013</v>
      </c>
      <c r="P134" s="79">
        <v>0.5533</v>
      </c>
    </row>
    <row r="135" spans="1:16" ht="26.25" thickBot="1">
      <c r="A135">
        <v>11384</v>
      </c>
      <c r="B135" s="75" t="s">
        <v>470</v>
      </c>
      <c r="C135" s="103">
        <v>718</v>
      </c>
      <c r="D135" s="103">
        <v>876</v>
      </c>
      <c r="E135" s="103">
        <v>1061</v>
      </c>
      <c r="F135" s="103">
        <v>1325</v>
      </c>
      <c r="G135" s="103">
        <v>1515</v>
      </c>
      <c r="H135" t="s">
        <v>661</v>
      </c>
      <c r="I135" s="72">
        <f t="shared" si="4"/>
        <v>2.0878</v>
      </c>
      <c r="J135">
        <f t="shared" si="2"/>
        <v>0.020878</v>
      </c>
      <c r="K135" s="3"/>
      <c r="L135" s="78" t="s">
        <v>47</v>
      </c>
      <c r="M135" s="79">
        <v>1.5849</v>
      </c>
      <c r="N135" s="79">
        <v>1.5957</v>
      </c>
      <c r="O135" s="79">
        <v>0.0012</v>
      </c>
      <c r="P135" s="79">
        <v>0.8258</v>
      </c>
    </row>
    <row r="136" spans="1:16" ht="26.25" thickBot="1">
      <c r="A136">
        <v>1387</v>
      </c>
      <c r="B136" s="75" t="s">
        <v>471</v>
      </c>
      <c r="C136" s="103">
        <v>773</v>
      </c>
      <c r="D136" s="103">
        <v>828</v>
      </c>
      <c r="E136" s="103">
        <v>1090</v>
      </c>
      <c r="F136" s="103">
        <v>1358</v>
      </c>
      <c r="G136" s="103">
        <v>1580</v>
      </c>
      <c r="H136" t="s">
        <v>670</v>
      </c>
      <c r="I136" s="72">
        <f t="shared" si="4"/>
        <v>2.2988999999999997</v>
      </c>
      <c r="J136">
        <f t="shared" si="2"/>
        <v>0.022989</v>
      </c>
      <c r="K136" s="3"/>
      <c r="L136" s="78" t="s">
        <v>232</v>
      </c>
      <c r="M136" s="79">
        <v>1.7816</v>
      </c>
      <c r="N136" s="79">
        <v>1.6204</v>
      </c>
      <c r="O136" s="79">
        <v>0.0024</v>
      </c>
      <c r="P136" s="79">
        <v>0.465</v>
      </c>
    </row>
    <row r="137" spans="1:16" ht="30.75" thickBot="1">
      <c r="A137">
        <v>12390</v>
      </c>
      <c r="B137" s="75" t="s">
        <v>472</v>
      </c>
      <c r="C137" s="103">
        <v>772</v>
      </c>
      <c r="D137" s="103">
        <v>797</v>
      </c>
      <c r="E137" s="103">
        <v>942</v>
      </c>
      <c r="F137" s="103">
        <v>1293</v>
      </c>
      <c r="G137" s="103">
        <v>1342</v>
      </c>
      <c r="H137" t="s">
        <v>672</v>
      </c>
      <c r="I137" s="72">
        <f t="shared" si="4"/>
        <v>2.0503</v>
      </c>
      <c r="J137">
        <f aca="true" t="shared" si="5" ref="J137:J200">I137*0.01</f>
        <v>0.020503</v>
      </c>
      <c r="K137" s="3"/>
      <c r="L137" s="78" t="s">
        <v>205</v>
      </c>
      <c r="M137" s="79">
        <v>1.4447</v>
      </c>
      <c r="N137" s="79">
        <v>1.5713</v>
      </c>
      <c r="O137" s="79">
        <v>0</v>
      </c>
      <c r="P137" s="79">
        <v>0.7276</v>
      </c>
    </row>
    <row r="138" spans="1:16" ht="26.25" thickBot="1">
      <c r="A138">
        <v>11393</v>
      </c>
      <c r="B138" s="75" t="s">
        <v>473</v>
      </c>
      <c r="C138" s="103">
        <v>1030</v>
      </c>
      <c r="D138" s="103">
        <v>1223</v>
      </c>
      <c r="E138" s="103">
        <v>1573</v>
      </c>
      <c r="F138" s="103">
        <v>1974</v>
      </c>
      <c r="G138" s="103">
        <v>2131</v>
      </c>
      <c r="H138" t="s">
        <v>673</v>
      </c>
      <c r="I138" s="72">
        <f aca="true" t="shared" si="6" ref="I138:I201">N139+O139+P139</f>
        <v>1.9591999999999998</v>
      </c>
      <c r="J138">
        <f t="shared" si="5"/>
        <v>0.019592</v>
      </c>
      <c r="K138" s="3"/>
      <c r="L138" s="78" t="s">
        <v>104</v>
      </c>
      <c r="M138" s="79">
        <v>1.3522</v>
      </c>
      <c r="N138" s="79">
        <v>1.5376</v>
      </c>
      <c r="O138" s="79">
        <v>0.0024</v>
      </c>
      <c r="P138" s="79">
        <v>0.5103</v>
      </c>
    </row>
    <row r="139" spans="1:16" ht="26.25" thickBot="1">
      <c r="A139">
        <v>4396</v>
      </c>
      <c r="B139" s="75" t="s">
        <v>474</v>
      </c>
      <c r="C139" s="103">
        <v>718</v>
      </c>
      <c r="D139" s="103">
        <v>876</v>
      </c>
      <c r="E139" s="103">
        <v>1061</v>
      </c>
      <c r="F139" s="103">
        <v>1325</v>
      </c>
      <c r="G139" s="103">
        <v>1515</v>
      </c>
      <c r="H139" t="s">
        <v>661</v>
      </c>
      <c r="I139" s="72">
        <f t="shared" si="6"/>
        <v>2.1174</v>
      </c>
      <c r="J139">
        <f t="shared" si="5"/>
        <v>0.021174</v>
      </c>
      <c r="K139" s="3"/>
      <c r="L139" s="78" t="s">
        <v>48</v>
      </c>
      <c r="M139" s="79">
        <v>1.5902</v>
      </c>
      <c r="N139" s="79">
        <v>1.5634</v>
      </c>
      <c r="O139" s="79">
        <v>0</v>
      </c>
      <c r="P139" s="79">
        <v>0.3958</v>
      </c>
    </row>
    <row r="140" spans="1:16" ht="26.25" thickBot="1">
      <c r="A140">
        <v>1399</v>
      </c>
      <c r="B140" s="75" t="s">
        <v>475</v>
      </c>
      <c r="C140" s="103">
        <v>1030</v>
      </c>
      <c r="D140" s="103">
        <v>1223</v>
      </c>
      <c r="E140" s="103">
        <v>1573</v>
      </c>
      <c r="F140" s="103">
        <v>1974</v>
      </c>
      <c r="G140" s="103">
        <v>2131</v>
      </c>
      <c r="H140" t="s">
        <v>668</v>
      </c>
      <c r="I140" s="72">
        <f t="shared" si="6"/>
        <v>2.5296</v>
      </c>
      <c r="J140">
        <f t="shared" si="5"/>
        <v>0.025296</v>
      </c>
      <c r="K140" s="3"/>
      <c r="L140" s="78" t="s">
        <v>139</v>
      </c>
      <c r="M140" s="79">
        <v>1.3252</v>
      </c>
      <c r="N140" s="79">
        <v>1.591</v>
      </c>
      <c r="O140" s="79">
        <v>0.0026</v>
      </c>
      <c r="P140" s="79">
        <v>0.5238</v>
      </c>
    </row>
    <row r="141" spans="1:16" ht="26.25" thickBot="1">
      <c r="A141">
        <v>6402</v>
      </c>
      <c r="B141" s="75" t="s">
        <v>592</v>
      </c>
      <c r="C141" s="103">
        <v>773</v>
      </c>
      <c r="D141" s="103">
        <v>828</v>
      </c>
      <c r="E141" s="103">
        <v>1090</v>
      </c>
      <c r="F141" s="103">
        <v>1358</v>
      </c>
      <c r="G141" s="103">
        <v>1580</v>
      </c>
      <c r="H141" t="s">
        <v>670</v>
      </c>
      <c r="I141" s="72">
        <f t="shared" si="6"/>
        <v>1.9974</v>
      </c>
      <c r="J141">
        <f t="shared" si="5"/>
        <v>0.019974000000000002</v>
      </c>
      <c r="K141" s="3"/>
      <c r="L141" s="78" t="s">
        <v>233</v>
      </c>
      <c r="M141" s="79">
        <v>1.4293</v>
      </c>
      <c r="N141" s="79">
        <v>1.5439</v>
      </c>
      <c r="O141" s="79">
        <v>0.0084</v>
      </c>
      <c r="P141" s="79">
        <v>0.9773</v>
      </c>
    </row>
    <row r="142" spans="1:16" ht="26.25" thickBot="1">
      <c r="A142">
        <v>12405</v>
      </c>
      <c r="B142" s="75" t="s">
        <v>607</v>
      </c>
      <c r="C142" s="103">
        <v>773</v>
      </c>
      <c r="D142" s="103">
        <v>828</v>
      </c>
      <c r="E142" s="103">
        <v>1090</v>
      </c>
      <c r="F142" s="103">
        <v>1358</v>
      </c>
      <c r="G142" s="103">
        <v>1580</v>
      </c>
      <c r="H142" t="s">
        <v>670</v>
      </c>
      <c r="I142" s="72">
        <f t="shared" si="6"/>
        <v>1.838</v>
      </c>
      <c r="J142">
        <f t="shared" si="5"/>
        <v>0.01838</v>
      </c>
      <c r="K142" s="3"/>
      <c r="L142" s="78" t="s">
        <v>234</v>
      </c>
      <c r="M142" s="79">
        <v>1.6125</v>
      </c>
      <c r="N142" s="79">
        <v>1.5805</v>
      </c>
      <c r="O142" s="79">
        <v>0</v>
      </c>
      <c r="P142" s="79">
        <v>0.4169</v>
      </c>
    </row>
    <row r="143" spans="1:16" ht="26.25" thickBot="1">
      <c r="A143">
        <v>12408</v>
      </c>
      <c r="B143" s="75" t="s">
        <v>476</v>
      </c>
      <c r="C143" s="103">
        <v>595</v>
      </c>
      <c r="D143" s="103">
        <v>686</v>
      </c>
      <c r="E143" s="103">
        <v>781</v>
      </c>
      <c r="F143" s="103">
        <v>1040</v>
      </c>
      <c r="G143" s="103">
        <v>1241</v>
      </c>
      <c r="H143" t="s">
        <v>662</v>
      </c>
      <c r="I143" s="72">
        <f t="shared" si="6"/>
        <v>2.4834</v>
      </c>
      <c r="J143">
        <f t="shared" si="5"/>
        <v>0.024834000000000002</v>
      </c>
      <c r="K143" s="3"/>
      <c r="L143" s="78" t="s">
        <v>189</v>
      </c>
      <c r="M143" s="79">
        <v>1.3691</v>
      </c>
      <c r="N143" s="79">
        <v>1.5881</v>
      </c>
      <c r="O143" s="79">
        <v>0.0032</v>
      </c>
      <c r="P143" s="79">
        <v>0.2467</v>
      </c>
    </row>
    <row r="144" spans="1:16" ht="26.25" thickBot="1">
      <c r="A144">
        <v>10411</v>
      </c>
      <c r="B144" s="75" t="s">
        <v>477</v>
      </c>
      <c r="C144" s="103">
        <v>825</v>
      </c>
      <c r="D144" s="103">
        <v>830</v>
      </c>
      <c r="E144" s="103">
        <v>1042</v>
      </c>
      <c r="F144" s="103">
        <v>1298</v>
      </c>
      <c r="G144" s="103">
        <v>1412</v>
      </c>
      <c r="H144" t="s">
        <v>671</v>
      </c>
      <c r="I144" s="72">
        <f t="shared" si="6"/>
        <v>2.0399000000000003</v>
      </c>
      <c r="J144">
        <f t="shared" si="5"/>
        <v>0.020399000000000004</v>
      </c>
      <c r="K144" s="3"/>
      <c r="L144" s="78" t="s">
        <v>154</v>
      </c>
      <c r="M144" s="79">
        <v>1.4425</v>
      </c>
      <c r="N144" s="79">
        <v>1.5804</v>
      </c>
      <c r="O144" s="79">
        <v>0.0017</v>
      </c>
      <c r="P144" s="79">
        <v>0.9013</v>
      </c>
    </row>
    <row r="145" spans="1:16" ht="26.25" thickBot="1">
      <c r="A145">
        <v>8414</v>
      </c>
      <c r="B145" s="75" t="s">
        <v>478</v>
      </c>
      <c r="C145" s="103">
        <v>772</v>
      </c>
      <c r="D145" s="103">
        <v>797</v>
      </c>
      <c r="E145" s="103">
        <v>942</v>
      </c>
      <c r="F145" s="103">
        <v>1293</v>
      </c>
      <c r="G145" s="103">
        <v>1342</v>
      </c>
      <c r="H145" t="s">
        <v>672</v>
      </c>
      <c r="I145" s="72">
        <f t="shared" si="6"/>
        <v>1.6416000000000002</v>
      </c>
      <c r="J145">
        <f t="shared" si="5"/>
        <v>0.016416000000000004</v>
      </c>
      <c r="K145" s="3"/>
      <c r="L145" s="78" t="s">
        <v>206</v>
      </c>
      <c r="M145" s="79">
        <v>1.664</v>
      </c>
      <c r="N145" s="79">
        <v>1.6125</v>
      </c>
      <c r="O145" s="79">
        <v>0.0015</v>
      </c>
      <c r="P145" s="79">
        <v>0.4259</v>
      </c>
    </row>
    <row r="146" spans="1:16" ht="26.25" thickBot="1">
      <c r="A146">
        <v>11417</v>
      </c>
      <c r="B146" s="75" t="s">
        <v>479</v>
      </c>
      <c r="C146" s="103">
        <v>772</v>
      </c>
      <c r="D146" s="103">
        <v>797</v>
      </c>
      <c r="E146" s="103">
        <v>942</v>
      </c>
      <c r="F146" s="103">
        <v>1293</v>
      </c>
      <c r="G146" s="103">
        <v>1342</v>
      </c>
      <c r="H146" t="s">
        <v>672</v>
      </c>
      <c r="I146" s="72">
        <f t="shared" si="6"/>
        <v>1.9529999999999998</v>
      </c>
      <c r="J146">
        <f t="shared" si="5"/>
        <v>0.01953</v>
      </c>
      <c r="K146" s="3"/>
      <c r="L146" s="78" t="s">
        <v>207</v>
      </c>
      <c r="M146" s="79">
        <v>1.4192</v>
      </c>
      <c r="N146" s="79">
        <v>1.5395</v>
      </c>
      <c r="O146" s="79">
        <v>0</v>
      </c>
      <c r="P146" s="79">
        <v>0.1021</v>
      </c>
    </row>
    <row r="147" spans="1:16" ht="26.25" thickBot="1">
      <c r="A147">
        <v>11420</v>
      </c>
      <c r="B147" s="75" t="s">
        <v>480</v>
      </c>
      <c r="C147" s="103">
        <v>718</v>
      </c>
      <c r="D147" s="103">
        <v>876</v>
      </c>
      <c r="E147" s="103">
        <v>1061</v>
      </c>
      <c r="F147" s="103">
        <v>1325</v>
      </c>
      <c r="G147" s="103">
        <v>1515</v>
      </c>
      <c r="H147" t="s">
        <v>661</v>
      </c>
      <c r="I147" s="72">
        <f t="shared" si="6"/>
        <v>2.2785</v>
      </c>
      <c r="J147">
        <f t="shared" si="5"/>
        <v>0.022785000000000003</v>
      </c>
      <c r="K147" s="3"/>
      <c r="L147" s="78" t="s">
        <v>49</v>
      </c>
      <c r="M147" s="79">
        <v>1.5877</v>
      </c>
      <c r="N147" s="79">
        <v>1.5606</v>
      </c>
      <c r="O147" s="79">
        <v>0.0005</v>
      </c>
      <c r="P147" s="79">
        <v>0.3919</v>
      </c>
    </row>
    <row r="148" spans="1:16" ht="26.25" thickBot="1">
      <c r="A148">
        <v>1432</v>
      </c>
      <c r="B148" s="75" t="s">
        <v>481</v>
      </c>
      <c r="C148" s="103">
        <v>724</v>
      </c>
      <c r="D148" s="103">
        <v>762</v>
      </c>
      <c r="E148" s="103">
        <v>876</v>
      </c>
      <c r="F148" s="103">
        <v>1092</v>
      </c>
      <c r="G148" s="103">
        <v>1288</v>
      </c>
      <c r="H148" t="s">
        <v>669</v>
      </c>
      <c r="I148" s="72">
        <f t="shared" si="6"/>
        <v>1.8819</v>
      </c>
      <c r="J148">
        <f t="shared" si="5"/>
        <v>0.018819</v>
      </c>
      <c r="K148" s="3"/>
      <c r="L148" s="78" t="s">
        <v>85</v>
      </c>
      <c r="M148" s="79">
        <v>1.4571</v>
      </c>
      <c r="N148" s="79">
        <v>1.5822</v>
      </c>
      <c r="O148" s="79">
        <v>0.0033</v>
      </c>
      <c r="P148" s="79">
        <v>0.693</v>
      </c>
    </row>
    <row r="149" spans="1:16" ht="26.25" thickBot="1">
      <c r="A149">
        <v>3423</v>
      </c>
      <c r="B149" s="75" t="s">
        <v>482</v>
      </c>
      <c r="C149" s="103">
        <v>746</v>
      </c>
      <c r="D149" s="103">
        <v>751</v>
      </c>
      <c r="E149" s="103">
        <v>989</v>
      </c>
      <c r="F149" s="103">
        <v>1280</v>
      </c>
      <c r="G149" s="103">
        <v>1401</v>
      </c>
      <c r="H149" t="s">
        <v>674</v>
      </c>
      <c r="I149" s="72">
        <f t="shared" si="6"/>
        <v>2.1494</v>
      </c>
      <c r="J149">
        <f t="shared" si="5"/>
        <v>0.021494</v>
      </c>
      <c r="K149" s="3"/>
      <c r="L149" s="78" t="s">
        <v>164</v>
      </c>
      <c r="M149" s="79">
        <v>1.5824</v>
      </c>
      <c r="N149" s="79">
        <v>1.5974</v>
      </c>
      <c r="O149" s="79">
        <v>0</v>
      </c>
      <c r="P149" s="79">
        <v>0.2845</v>
      </c>
    </row>
    <row r="150" spans="1:16" ht="26.25" thickBot="1">
      <c r="A150">
        <v>9426</v>
      </c>
      <c r="B150" s="75" t="s">
        <v>483</v>
      </c>
      <c r="C150" s="103">
        <v>732</v>
      </c>
      <c r="D150" s="103">
        <v>816</v>
      </c>
      <c r="E150" s="103">
        <v>1024</v>
      </c>
      <c r="F150" s="103">
        <v>1276</v>
      </c>
      <c r="G150" s="103">
        <v>1465</v>
      </c>
      <c r="H150" t="s">
        <v>666</v>
      </c>
      <c r="I150" s="72">
        <f t="shared" si="6"/>
        <v>2.8476</v>
      </c>
      <c r="J150">
        <f t="shared" si="5"/>
        <v>0.028476</v>
      </c>
      <c r="K150" s="3"/>
      <c r="L150" s="78" t="s">
        <v>254</v>
      </c>
      <c r="M150" s="79">
        <v>1.7772</v>
      </c>
      <c r="N150" s="79">
        <v>1.5738</v>
      </c>
      <c r="O150" s="79">
        <v>0</v>
      </c>
      <c r="P150" s="79">
        <v>0.5756</v>
      </c>
    </row>
    <row r="151" spans="1:16" ht="16.5" thickBot="1">
      <c r="A151">
        <v>13429</v>
      </c>
      <c r="B151" s="75" t="s">
        <v>593</v>
      </c>
      <c r="C151" s="103">
        <v>595</v>
      </c>
      <c r="D151" s="103">
        <v>686</v>
      </c>
      <c r="E151" s="103">
        <v>781</v>
      </c>
      <c r="F151" s="103">
        <v>1040</v>
      </c>
      <c r="G151" s="103">
        <v>1241</v>
      </c>
      <c r="H151" t="s">
        <v>662</v>
      </c>
      <c r="I151" s="72">
        <f t="shared" si="6"/>
        <v>2.1714</v>
      </c>
      <c r="J151">
        <f t="shared" si="5"/>
        <v>0.021714000000000004</v>
      </c>
      <c r="K151" s="3"/>
      <c r="L151" s="78" t="s">
        <v>190</v>
      </c>
      <c r="M151" s="79">
        <v>1.3539</v>
      </c>
      <c r="N151" s="79">
        <v>1.5857</v>
      </c>
      <c r="O151" s="79">
        <v>0.0646</v>
      </c>
      <c r="P151" s="79">
        <v>1.1973</v>
      </c>
    </row>
    <row r="152" spans="1:16" ht="26.25" thickBot="1">
      <c r="A152">
        <v>10435</v>
      </c>
      <c r="B152" s="75" t="s">
        <v>484</v>
      </c>
      <c r="C152" s="103">
        <v>595</v>
      </c>
      <c r="D152" s="103">
        <v>686</v>
      </c>
      <c r="E152" s="103">
        <v>781</v>
      </c>
      <c r="F152" s="103">
        <v>1040</v>
      </c>
      <c r="G152" s="103">
        <v>1241</v>
      </c>
      <c r="H152" t="s">
        <v>662</v>
      </c>
      <c r="I152" s="72">
        <f t="shared" si="6"/>
        <v>2.3307</v>
      </c>
      <c r="J152">
        <f t="shared" si="5"/>
        <v>0.023307</v>
      </c>
      <c r="K152" s="3"/>
      <c r="L152" s="78" t="s">
        <v>191</v>
      </c>
      <c r="M152" s="79">
        <v>1.5758</v>
      </c>
      <c r="N152" s="79">
        <v>1.6079</v>
      </c>
      <c r="O152" s="79">
        <v>0</v>
      </c>
      <c r="P152" s="79">
        <v>0.5635</v>
      </c>
    </row>
    <row r="153" spans="1:16" ht="30.75" thickBot="1">
      <c r="A153">
        <v>10438</v>
      </c>
      <c r="B153" s="75" t="s">
        <v>676</v>
      </c>
      <c r="C153" s="103">
        <v>753</v>
      </c>
      <c r="D153" s="103">
        <v>821</v>
      </c>
      <c r="E153" s="103">
        <v>935</v>
      </c>
      <c r="F153" s="103">
        <v>1262</v>
      </c>
      <c r="G153" s="103">
        <v>1267</v>
      </c>
      <c r="H153" t="s">
        <v>665</v>
      </c>
      <c r="I153" s="72">
        <f t="shared" si="6"/>
        <v>1.8356999999999999</v>
      </c>
      <c r="J153">
        <f t="shared" si="5"/>
        <v>0.018357</v>
      </c>
      <c r="K153" s="3"/>
      <c r="L153" s="78" t="s">
        <v>340</v>
      </c>
      <c r="M153" s="79">
        <v>1.4696</v>
      </c>
      <c r="N153" s="79">
        <v>1.5777</v>
      </c>
      <c r="O153" s="79">
        <v>0.0024</v>
      </c>
      <c r="P153" s="79">
        <v>0.7506</v>
      </c>
    </row>
    <row r="154" spans="1:16" ht="26.25" thickBot="1">
      <c r="A154">
        <v>2440</v>
      </c>
      <c r="B154" s="75" t="s">
        <v>485</v>
      </c>
      <c r="C154" s="103">
        <v>1030</v>
      </c>
      <c r="D154" s="103">
        <v>1223</v>
      </c>
      <c r="E154" s="103">
        <v>1573</v>
      </c>
      <c r="F154" s="103">
        <v>1974</v>
      </c>
      <c r="G154" s="103">
        <v>2131</v>
      </c>
      <c r="H154" t="s">
        <v>663</v>
      </c>
      <c r="I154" s="72">
        <f t="shared" si="6"/>
        <v>2.4808</v>
      </c>
      <c r="J154">
        <f t="shared" si="5"/>
        <v>0.024808</v>
      </c>
      <c r="K154" s="3"/>
      <c r="L154" s="78" t="s">
        <v>146</v>
      </c>
      <c r="M154" s="79">
        <v>1.5531</v>
      </c>
      <c r="N154" s="79">
        <v>1.5504</v>
      </c>
      <c r="O154" s="79">
        <v>0.0009</v>
      </c>
      <c r="P154" s="79">
        <v>0.2844</v>
      </c>
    </row>
    <row r="155" spans="1:16" ht="26.25" thickBot="1">
      <c r="A155">
        <v>7444</v>
      </c>
      <c r="B155" s="75" t="s">
        <v>486</v>
      </c>
      <c r="C155" s="103">
        <v>773</v>
      </c>
      <c r="D155" s="103">
        <v>828</v>
      </c>
      <c r="E155" s="103">
        <v>1090</v>
      </c>
      <c r="F155" s="103">
        <v>1358</v>
      </c>
      <c r="G155" s="103">
        <v>1580</v>
      </c>
      <c r="H155" t="s">
        <v>670</v>
      </c>
      <c r="I155" s="72">
        <f t="shared" si="6"/>
        <v>1.9189</v>
      </c>
      <c r="J155">
        <f t="shared" si="5"/>
        <v>0.019189</v>
      </c>
      <c r="K155" s="3"/>
      <c r="L155" s="78" t="s">
        <v>235</v>
      </c>
      <c r="M155" s="79">
        <v>1.3771</v>
      </c>
      <c r="N155" s="79">
        <v>1.5708</v>
      </c>
      <c r="O155" s="79">
        <v>0.0078</v>
      </c>
      <c r="P155" s="79">
        <v>0.9022</v>
      </c>
    </row>
    <row r="156" spans="1:16" ht="16.5" thickBot="1">
      <c r="A156">
        <v>12441</v>
      </c>
      <c r="B156" s="75" t="s">
        <v>487</v>
      </c>
      <c r="C156" s="103">
        <v>580</v>
      </c>
      <c r="D156" s="103">
        <v>603</v>
      </c>
      <c r="E156" s="103">
        <v>762</v>
      </c>
      <c r="F156" s="103">
        <v>983</v>
      </c>
      <c r="G156" s="103">
        <v>1080</v>
      </c>
      <c r="H156" t="s">
        <v>667</v>
      </c>
      <c r="I156" s="72">
        <f t="shared" si="6"/>
        <v>2.0164</v>
      </c>
      <c r="J156">
        <f t="shared" si="5"/>
        <v>0.020164</v>
      </c>
      <c r="K156" s="3"/>
      <c r="L156" s="78" t="s">
        <v>128</v>
      </c>
      <c r="M156" s="79">
        <v>1.6661</v>
      </c>
      <c r="N156" s="79">
        <v>1.5901</v>
      </c>
      <c r="O156" s="79">
        <v>0</v>
      </c>
      <c r="P156" s="79">
        <v>0.3288</v>
      </c>
    </row>
    <row r="157" spans="1:16" ht="26.25" thickBot="1">
      <c r="A157">
        <v>5447</v>
      </c>
      <c r="B157" s="75" t="s">
        <v>488</v>
      </c>
      <c r="C157" s="103">
        <v>702</v>
      </c>
      <c r="D157" s="103">
        <v>846</v>
      </c>
      <c r="E157" s="103">
        <v>1018</v>
      </c>
      <c r="F157" s="103">
        <v>1416</v>
      </c>
      <c r="G157" s="103">
        <v>1536</v>
      </c>
      <c r="H157" t="s">
        <v>664</v>
      </c>
      <c r="I157" s="72">
        <f t="shared" si="6"/>
        <v>2.137</v>
      </c>
      <c r="J157">
        <f t="shared" si="5"/>
        <v>0.02137</v>
      </c>
      <c r="K157" s="3"/>
      <c r="L157" s="78" t="s">
        <v>276</v>
      </c>
      <c r="M157" s="79">
        <v>1.7013</v>
      </c>
      <c r="N157" s="79">
        <v>1.5301</v>
      </c>
      <c r="O157" s="79">
        <v>0.0023</v>
      </c>
      <c r="P157" s="79">
        <v>0.484</v>
      </c>
    </row>
    <row r="158" spans="1:16" ht="16.5" thickBot="1">
      <c r="A158">
        <v>14450</v>
      </c>
      <c r="B158" s="75" t="s">
        <v>489</v>
      </c>
      <c r="C158" s="103">
        <v>746</v>
      </c>
      <c r="D158" s="103">
        <v>751</v>
      </c>
      <c r="E158" s="103">
        <v>989</v>
      </c>
      <c r="F158" s="103">
        <v>1280</v>
      </c>
      <c r="G158" s="103">
        <v>1401</v>
      </c>
      <c r="H158" t="s">
        <v>674</v>
      </c>
      <c r="I158" s="72">
        <f t="shared" si="6"/>
        <v>1.8848</v>
      </c>
      <c r="J158">
        <f t="shared" si="5"/>
        <v>0.018848</v>
      </c>
      <c r="K158" s="3"/>
      <c r="L158" s="78" t="s">
        <v>165</v>
      </c>
      <c r="M158" s="79">
        <v>1.3474</v>
      </c>
      <c r="N158" s="79">
        <v>1.5549</v>
      </c>
      <c r="O158" s="79">
        <v>0.0057</v>
      </c>
      <c r="P158" s="79">
        <v>0.5764</v>
      </c>
    </row>
    <row r="159" spans="1:16" ht="16.5" thickBot="1">
      <c r="A159">
        <v>9453</v>
      </c>
      <c r="B159" s="75" t="s">
        <v>677</v>
      </c>
      <c r="C159" s="103">
        <v>595</v>
      </c>
      <c r="D159" s="103">
        <v>686</v>
      </c>
      <c r="E159" s="103">
        <v>781</v>
      </c>
      <c r="F159" s="103">
        <v>1040</v>
      </c>
      <c r="G159" s="103">
        <v>1241</v>
      </c>
      <c r="H159" t="s">
        <v>662</v>
      </c>
      <c r="I159" s="72">
        <f t="shared" si="6"/>
        <v>2.1463</v>
      </c>
      <c r="J159">
        <f t="shared" si="5"/>
        <v>0.021463000000000003</v>
      </c>
      <c r="K159" s="3"/>
      <c r="L159" s="78" t="s">
        <v>346</v>
      </c>
      <c r="M159" s="79">
        <v>1.2983</v>
      </c>
      <c r="N159" s="79">
        <v>1.5743</v>
      </c>
      <c r="O159" s="79">
        <v>0.0021</v>
      </c>
      <c r="P159" s="79">
        <v>0.3084</v>
      </c>
    </row>
    <row r="160" spans="1:16" ht="16.5" thickBot="1">
      <c r="A160">
        <v>10456</v>
      </c>
      <c r="B160" s="75" t="s">
        <v>490</v>
      </c>
      <c r="C160" s="103">
        <v>718</v>
      </c>
      <c r="D160" s="103">
        <v>876</v>
      </c>
      <c r="E160" s="103">
        <v>1061</v>
      </c>
      <c r="F160" s="103">
        <v>1325</v>
      </c>
      <c r="G160" s="103">
        <v>1515</v>
      </c>
      <c r="H160" t="s">
        <v>661</v>
      </c>
      <c r="I160" s="72">
        <f t="shared" si="6"/>
        <v>2.0758</v>
      </c>
      <c r="J160">
        <f t="shared" si="5"/>
        <v>0.020758000000000002</v>
      </c>
      <c r="K160" s="3"/>
      <c r="L160" s="78" t="s">
        <v>50</v>
      </c>
      <c r="M160" s="79">
        <v>1.4712</v>
      </c>
      <c r="N160" s="79">
        <v>1.6043</v>
      </c>
      <c r="O160" s="79">
        <v>0</v>
      </c>
      <c r="P160" s="79">
        <v>0.542</v>
      </c>
    </row>
    <row r="161" spans="1:16" ht="26.25" thickBot="1">
      <c r="A161">
        <v>1459</v>
      </c>
      <c r="B161" s="75" t="s">
        <v>491</v>
      </c>
      <c r="C161" s="103">
        <v>718</v>
      </c>
      <c r="D161" s="103">
        <v>876</v>
      </c>
      <c r="E161" s="103">
        <v>1061</v>
      </c>
      <c r="F161" s="103">
        <v>1325</v>
      </c>
      <c r="G161" s="103">
        <v>1515</v>
      </c>
      <c r="H161" t="s">
        <v>661</v>
      </c>
      <c r="I161" s="72">
        <f t="shared" si="6"/>
        <v>2.1875999999999998</v>
      </c>
      <c r="J161">
        <f t="shared" si="5"/>
        <v>0.021876</v>
      </c>
      <c r="K161" s="3"/>
      <c r="L161" s="78" t="s">
        <v>51</v>
      </c>
      <c r="M161" s="79">
        <v>1.6737</v>
      </c>
      <c r="N161" s="79">
        <v>1.5357</v>
      </c>
      <c r="O161" s="79">
        <v>0.0009</v>
      </c>
      <c r="P161" s="79">
        <v>0.5392</v>
      </c>
    </row>
    <row r="162" spans="1:16" ht="16.5" thickBot="1">
      <c r="A162">
        <v>1462</v>
      </c>
      <c r="B162" s="75" t="s">
        <v>492</v>
      </c>
      <c r="C162" s="103">
        <v>772</v>
      </c>
      <c r="D162" s="103">
        <v>797</v>
      </c>
      <c r="E162" s="103">
        <v>942</v>
      </c>
      <c r="F162" s="103">
        <v>1293</v>
      </c>
      <c r="G162" s="103">
        <v>1342</v>
      </c>
      <c r="H162" t="s">
        <v>672</v>
      </c>
      <c r="I162" s="72">
        <f t="shared" si="6"/>
        <v>2.1097</v>
      </c>
      <c r="J162">
        <f t="shared" si="5"/>
        <v>0.021097</v>
      </c>
      <c r="K162" s="3"/>
      <c r="L162" s="78" t="s">
        <v>208</v>
      </c>
      <c r="M162" s="79">
        <v>1.4671</v>
      </c>
      <c r="N162" s="79">
        <v>1.6579</v>
      </c>
      <c r="O162" s="79">
        <v>0.0064</v>
      </c>
      <c r="P162" s="79">
        <v>0.5233</v>
      </c>
    </row>
    <row r="163" spans="1:16" ht="26.25" thickBot="1">
      <c r="A163">
        <v>11465</v>
      </c>
      <c r="B163" s="75" t="s">
        <v>493</v>
      </c>
      <c r="C163" s="103">
        <v>724</v>
      </c>
      <c r="D163" s="103">
        <v>762</v>
      </c>
      <c r="E163" s="103">
        <v>876</v>
      </c>
      <c r="F163" s="103">
        <v>1092</v>
      </c>
      <c r="G163" s="103">
        <v>1288</v>
      </c>
      <c r="H163" t="s">
        <v>669</v>
      </c>
      <c r="I163" s="72">
        <f t="shared" si="6"/>
        <v>1.9157</v>
      </c>
      <c r="J163">
        <f t="shared" si="5"/>
        <v>0.019157</v>
      </c>
      <c r="K163" s="3"/>
      <c r="L163" s="78" t="s">
        <v>86</v>
      </c>
      <c r="M163" s="79">
        <v>1.6008</v>
      </c>
      <c r="N163" s="79">
        <v>1.4845</v>
      </c>
      <c r="O163" s="79">
        <v>0</v>
      </c>
      <c r="P163" s="79">
        <v>0.6252</v>
      </c>
    </row>
    <row r="164" spans="1:16" ht="26.25" thickBot="1">
      <c r="A164">
        <v>3468</v>
      </c>
      <c r="B164" s="75" t="s">
        <v>494</v>
      </c>
      <c r="C164" s="103">
        <v>753</v>
      </c>
      <c r="D164" s="103">
        <v>821</v>
      </c>
      <c r="E164" s="103">
        <v>935</v>
      </c>
      <c r="F164" s="103">
        <v>1262</v>
      </c>
      <c r="G164" s="103">
        <v>1267</v>
      </c>
      <c r="H164" t="s">
        <v>665</v>
      </c>
      <c r="I164" s="72">
        <f t="shared" si="6"/>
        <v>2.1380999999999997</v>
      </c>
      <c r="J164">
        <f t="shared" si="5"/>
        <v>0.021380999999999997</v>
      </c>
      <c r="K164" s="3"/>
      <c r="L164" s="78" t="s">
        <v>66</v>
      </c>
      <c r="M164" s="79">
        <v>1.5907</v>
      </c>
      <c r="N164" s="79">
        <v>1.6454</v>
      </c>
      <c r="O164" s="79">
        <v>0</v>
      </c>
      <c r="P164" s="79">
        <v>0.2703</v>
      </c>
    </row>
    <row r="165" spans="1:16" ht="26.25" thickBot="1">
      <c r="A165">
        <v>2474</v>
      </c>
      <c r="B165" s="75" t="s">
        <v>495</v>
      </c>
      <c r="C165" s="103">
        <v>772</v>
      </c>
      <c r="D165" s="103">
        <v>797</v>
      </c>
      <c r="E165" s="103">
        <v>942</v>
      </c>
      <c r="F165" s="103">
        <v>1293</v>
      </c>
      <c r="G165" s="103">
        <v>1342</v>
      </c>
      <c r="H165" t="s">
        <v>672</v>
      </c>
      <c r="I165" s="72">
        <f t="shared" si="6"/>
        <v>2.2107</v>
      </c>
      <c r="J165">
        <f t="shared" si="5"/>
        <v>0.022107</v>
      </c>
      <c r="K165" s="3"/>
      <c r="L165" s="78" t="s">
        <v>209</v>
      </c>
      <c r="M165" s="79">
        <v>1.2663</v>
      </c>
      <c r="N165" s="79">
        <v>1.5591</v>
      </c>
      <c r="O165" s="79">
        <v>0</v>
      </c>
      <c r="P165" s="79">
        <v>0.579</v>
      </c>
    </row>
    <row r="166" spans="1:16" ht="26.25" thickBot="1">
      <c r="A166">
        <v>11477</v>
      </c>
      <c r="B166" s="75" t="s">
        <v>496</v>
      </c>
      <c r="C166" s="103">
        <v>772</v>
      </c>
      <c r="D166" s="103">
        <v>797</v>
      </c>
      <c r="E166" s="103">
        <v>942</v>
      </c>
      <c r="F166" s="103">
        <v>1293</v>
      </c>
      <c r="G166" s="103">
        <v>1342</v>
      </c>
      <c r="H166" t="s">
        <v>672</v>
      </c>
      <c r="I166" s="72">
        <f t="shared" si="6"/>
        <v>2.3352</v>
      </c>
      <c r="J166">
        <f t="shared" si="5"/>
        <v>0.023352</v>
      </c>
      <c r="K166" s="3"/>
      <c r="L166" s="78" t="s">
        <v>210</v>
      </c>
      <c r="M166" s="79">
        <v>1.3745</v>
      </c>
      <c r="N166" s="79">
        <v>1.5982</v>
      </c>
      <c r="O166" s="79">
        <v>0.0024</v>
      </c>
      <c r="P166" s="79">
        <v>0.6101</v>
      </c>
    </row>
    <row r="167" spans="1:16" ht="26.25" thickBot="1">
      <c r="A167">
        <v>11480</v>
      </c>
      <c r="B167" s="75" t="s">
        <v>497</v>
      </c>
      <c r="C167" s="103">
        <v>773</v>
      </c>
      <c r="D167" s="103">
        <v>828</v>
      </c>
      <c r="E167" s="103">
        <v>1090</v>
      </c>
      <c r="F167" s="103">
        <v>1358</v>
      </c>
      <c r="G167" s="103">
        <v>1580</v>
      </c>
      <c r="H167" t="s">
        <v>670</v>
      </c>
      <c r="I167" s="72">
        <f t="shared" si="6"/>
        <v>2.1459</v>
      </c>
      <c r="J167">
        <f t="shared" si="5"/>
        <v>0.021459000000000002</v>
      </c>
      <c r="K167" s="3"/>
      <c r="L167" s="78" t="s">
        <v>236</v>
      </c>
      <c r="M167" s="79">
        <v>1.7148</v>
      </c>
      <c r="N167" s="79">
        <v>1.5935</v>
      </c>
      <c r="O167" s="79">
        <v>0.004</v>
      </c>
      <c r="P167" s="79">
        <v>0.7377</v>
      </c>
    </row>
    <row r="168" spans="1:16" ht="26.25" thickBot="1">
      <c r="A168">
        <v>12483</v>
      </c>
      <c r="B168" s="75" t="s">
        <v>498</v>
      </c>
      <c r="C168" s="103">
        <v>702</v>
      </c>
      <c r="D168" s="103">
        <v>846</v>
      </c>
      <c r="E168" s="103">
        <v>1018</v>
      </c>
      <c r="F168" s="103">
        <v>1416</v>
      </c>
      <c r="G168" s="103">
        <v>1536</v>
      </c>
      <c r="H168" t="s">
        <v>664</v>
      </c>
      <c r="I168" s="72">
        <f t="shared" si="6"/>
        <v>2.1035999999999997</v>
      </c>
      <c r="J168">
        <f t="shared" si="5"/>
        <v>0.021035999999999996</v>
      </c>
      <c r="K168" s="3"/>
      <c r="L168" s="78" t="s">
        <v>277</v>
      </c>
      <c r="M168" s="79">
        <v>1.644</v>
      </c>
      <c r="N168" s="79">
        <v>1.6225</v>
      </c>
      <c r="O168" s="79">
        <v>0.0077</v>
      </c>
      <c r="P168" s="79">
        <v>0.5157</v>
      </c>
    </row>
    <row r="169" spans="1:16" ht="26.25" thickBot="1">
      <c r="A169">
        <v>14486</v>
      </c>
      <c r="B169" s="75" t="s">
        <v>499</v>
      </c>
      <c r="C169" s="103">
        <v>702</v>
      </c>
      <c r="D169" s="103">
        <v>846</v>
      </c>
      <c r="E169" s="103">
        <v>1018</v>
      </c>
      <c r="F169" s="103">
        <v>1416</v>
      </c>
      <c r="G169" s="103">
        <v>1536</v>
      </c>
      <c r="H169" t="s">
        <v>664</v>
      </c>
      <c r="I169" s="72">
        <f t="shared" si="6"/>
        <v>1.8889999999999998</v>
      </c>
      <c r="J169">
        <f t="shared" si="5"/>
        <v>0.018889999999999997</v>
      </c>
      <c r="K169" s="3"/>
      <c r="L169" s="78" t="s">
        <v>278</v>
      </c>
      <c r="M169" s="79">
        <v>1.745</v>
      </c>
      <c r="N169" s="79">
        <v>1.7227</v>
      </c>
      <c r="O169" s="79">
        <v>0.0004</v>
      </c>
      <c r="P169" s="79">
        <v>0.3805</v>
      </c>
    </row>
    <row r="170" spans="1:16" ht="26.25" thickBot="1">
      <c r="A170">
        <v>14489</v>
      </c>
      <c r="B170" s="75" t="s">
        <v>500</v>
      </c>
      <c r="C170" s="103">
        <v>772</v>
      </c>
      <c r="D170" s="103">
        <v>797</v>
      </c>
      <c r="E170" s="103">
        <v>942</v>
      </c>
      <c r="F170" s="103">
        <v>1293</v>
      </c>
      <c r="G170" s="103">
        <v>1342</v>
      </c>
      <c r="H170" t="s">
        <v>672</v>
      </c>
      <c r="I170" s="72">
        <f t="shared" si="6"/>
        <v>2.1054000000000004</v>
      </c>
      <c r="J170">
        <f t="shared" si="5"/>
        <v>0.021054000000000003</v>
      </c>
      <c r="K170" s="3"/>
      <c r="L170" s="78" t="s">
        <v>211</v>
      </c>
      <c r="M170" s="79">
        <v>1.4205</v>
      </c>
      <c r="N170" s="79">
        <v>1.5323</v>
      </c>
      <c r="O170" s="79">
        <v>0.0068</v>
      </c>
      <c r="P170" s="79">
        <v>0.3499</v>
      </c>
    </row>
    <row r="171" spans="1:16" ht="26.25" thickBot="1">
      <c r="A171">
        <v>11492</v>
      </c>
      <c r="B171" s="75" t="s">
        <v>501</v>
      </c>
      <c r="C171" s="103">
        <v>753</v>
      </c>
      <c r="D171" s="103">
        <v>821</v>
      </c>
      <c r="E171" s="103">
        <v>935</v>
      </c>
      <c r="F171" s="103">
        <v>1262</v>
      </c>
      <c r="G171" s="103">
        <v>1267</v>
      </c>
      <c r="H171" t="s">
        <v>665</v>
      </c>
      <c r="I171" s="72">
        <f t="shared" si="6"/>
        <v>2.6525999999999996</v>
      </c>
      <c r="J171">
        <f t="shared" si="5"/>
        <v>0.026525999999999997</v>
      </c>
      <c r="K171" s="3"/>
      <c r="L171" s="78" t="s">
        <v>67</v>
      </c>
      <c r="M171" s="79">
        <v>1.3501</v>
      </c>
      <c r="N171" s="79">
        <v>1.5478</v>
      </c>
      <c r="O171" s="79">
        <v>0.0032</v>
      </c>
      <c r="P171" s="79">
        <v>0.5544</v>
      </c>
    </row>
    <row r="172" spans="1:16" ht="16.5" thickBot="1">
      <c r="A172">
        <v>2495</v>
      </c>
      <c r="B172" s="75" t="s">
        <v>502</v>
      </c>
      <c r="C172" s="103">
        <v>772</v>
      </c>
      <c r="D172" s="103">
        <v>797</v>
      </c>
      <c r="E172" s="103">
        <v>942</v>
      </c>
      <c r="F172" s="103">
        <v>1293</v>
      </c>
      <c r="G172" s="103">
        <v>1342</v>
      </c>
      <c r="H172" t="s">
        <v>672</v>
      </c>
      <c r="I172" s="72">
        <f t="shared" si="6"/>
        <v>2.326</v>
      </c>
      <c r="J172">
        <f t="shared" si="5"/>
        <v>0.02326</v>
      </c>
      <c r="K172" s="3"/>
      <c r="L172" s="78" t="s">
        <v>212</v>
      </c>
      <c r="M172" s="79">
        <v>1.453</v>
      </c>
      <c r="N172" s="79">
        <v>1.5674</v>
      </c>
      <c r="O172" s="79">
        <v>0</v>
      </c>
      <c r="P172" s="79">
        <v>1.0852</v>
      </c>
    </row>
    <row r="173" spans="1:16" ht="26.25" thickBot="1">
      <c r="A173">
        <v>11498</v>
      </c>
      <c r="B173" s="75" t="s">
        <v>503</v>
      </c>
      <c r="C173" s="103">
        <v>732</v>
      </c>
      <c r="D173" s="103">
        <v>816</v>
      </c>
      <c r="E173" s="103">
        <v>1024</v>
      </c>
      <c r="F173" s="103">
        <v>1276</v>
      </c>
      <c r="G173" s="103">
        <v>1465</v>
      </c>
      <c r="H173" t="s">
        <v>666</v>
      </c>
      <c r="I173" s="72">
        <f t="shared" si="6"/>
        <v>2.4082</v>
      </c>
      <c r="J173">
        <f t="shared" si="5"/>
        <v>0.024082</v>
      </c>
      <c r="K173" s="3"/>
      <c r="L173" s="78" t="s">
        <v>255</v>
      </c>
      <c r="M173" s="79">
        <v>1.6789</v>
      </c>
      <c r="N173" s="79">
        <v>1.5675</v>
      </c>
      <c r="O173" s="79">
        <v>0.0056</v>
      </c>
      <c r="P173" s="79">
        <v>0.7529</v>
      </c>
    </row>
    <row r="174" spans="1:16" ht="26.25" thickBot="1">
      <c r="A174">
        <v>13504</v>
      </c>
      <c r="B174" s="75" t="s">
        <v>504</v>
      </c>
      <c r="C174" s="103">
        <v>746</v>
      </c>
      <c r="D174" s="103">
        <v>751</v>
      </c>
      <c r="E174" s="103">
        <v>989</v>
      </c>
      <c r="F174" s="103">
        <v>1280</v>
      </c>
      <c r="G174" s="103">
        <v>1401</v>
      </c>
      <c r="H174" t="s">
        <v>674</v>
      </c>
      <c r="I174" s="72">
        <f t="shared" si="6"/>
        <v>2.1884</v>
      </c>
      <c r="J174">
        <f t="shared" si="5"/>
        <v>0.021884</v>
      </c>
      <c r="K174" s="3"/>
      <c r="L174" s="78" t="s">
        <v>166</v>
      </c>
      <c r="M174" s="79">
        <v>1.5805</v>
      </c>
      <c r="N174" s="79">
        <v>1.6036</v>
      </c>
      <c r="O174" s="79">
        <v>0.0036</v>
      </c>
      <c r="P174" s="79">
        <v>0.801</v>
      </c>
    </row>
    <row r="175" spans="1:16" ht="26.25" thickBot="1">
      <c r="A175">
        <v>9507</v>
      </c>
      <c r="B175" s="75" t="s">
        <v>505</v>
      </c>
      <c r="C175" s="103">
        <v>702</v>
      </c>
      <c r="D175" s="103">
        <v>846</v>
      </c>
      <c r="E175" s="103">
        <v>1018</v>
      </c>
      <c r="F175" s="103">
        <v>1416</v>
      </c>
      <c r="G175" s="103">
        <v>1536</v>
      </c>
      <c r="H175" t="s">
        <v>664</v>
      </c>
      <c r="I175" s="72">
        <f t="shared" si="6"/>
        <v>2.5356</v>
      </c>
      <c r="J175">
        <f t="shared" si="5"/>
        <v>0.025356</v>
      </c>
      <c r="K175" s="3"/>
      <c r="L175" s="78" t="s">
        <v>279</v>
      </c>
      <c r="M175" s="79">
        <v>1.6542</v>
      </c>
      <c r="N175" s="79">
        <v>1.6329</v>
      </c>
      <c r="O175" s="79">
        <v>0</v>
      </c>
      <c r="P175" s="79">
        <v>0.5555</v>
      </c>
    </row>
    <row r="176" spans="1:16" ht="26.25" thickBot="1">
      <c r="A176">
        <v>14510</v>
      </c>
      <c r="B176" s="75" t="s">
        <v>506</v>
      </c>
      <c r="C176" s="103">
        <v>753</v>
      </c>
      <c r="D176" s="103">
        <v>821</v>
      </c>
      <c r="E176" s="103">
        <v>935</v>
      </c>
      <c r="F176" s="103">
        <v>1262</v>
      </c>
      <c r="G176" s="103">
        <v>1267</v>
      </c>
      <c r="H176" t="s">
        <v>665</v>
      </c>
      <c r="I176" s="72">
        <f t="shared" si="6"/>
        <v>2.6029999999999998</v>
      </c>
      <c r="J176">
        <f t="shared" si="5"/>
        <v>0.026029999999999998</v>
      </c>
      <c r="K176" s="3"/>
      <c r="L176" s="78" t="s">
        <v>68</v>
      </c>
      <c r="M176" s="79">
        <v>1.2395</v>
      </c>
      <c r="N176" s="79">
        <v>1.6091</v>
      </c>
      <c r="O176" s="79">
        <v>0.0111</v>
      </c>
      <c r="P176" s="79">
        <v>0.9154</v>
      </c>
    </row>
    <row r="177" spans="1:16" ht="26.25" thickBot="1">
      <c r="A177">
        <v>2513</v>
      </c>
      <c r="B177" s="75" t="s">
        <v>507</v>
      </c>
      <c r="C177" s="103">
        <v>1030</v>
      </c>
      <c r="D177" s="103">
        <v>1223</v>
      </c>
      <c r="E177" s="103">
        <v>1573</v>
      </c>
      <c r="F177" s="103">
        <v>1974</v>
      </c>
      <c r="G177" s="103">
        <v>2131</v>
      </c>
      <c r="H177" t="s">
        <v>668</v>
      </c>
      <c r="I177" s="72">
        <f t="shared" si="6"/>
        <v>2.1532</v>
      </c>
      <c r="J177">
        <f t="shared" si="5"/>
        <v>0.021532</v>
      </c>
      <c r="K177" s="3"/>
      <c r="L177" s="78" t="s">
        <v>140</v>
      </c>
      <c r="M177" s="79">
        <v>1.3538</v>
      </c>
      <c r="N177" s="79">
        <v>1.6432</v>
      </c>
      <c r="O177" s="79">
        <v>0.003</v>
      </c>
      <c r="P177" s="79">
        <v>0.9568</v>
      </c>
    </row>
    <row r="178" spans="1:16" ht="26.25" thickBot="1">
      <c r="A178">
        <v>6516</v>
      </c>
      <c r="B178" s="75" t="s">
        <v>508</v>
      </c>
      <c r="C178" s="103">
        <v>1030</v>
      </c>
      <c r="D178" s="103">
        <v>1223</v>
      </c>
      <c r="E178" s="103">
        <v>1573</v>
      </c>
      <c r="F178" s="103">
        <v>1974</v>
      </c>
      <c r="G178" s="103">
        <v>2131</v>
      </c>
      <c r="H178" t="s">
        <v>673</v>
      </c>
      <c r="I178" s="72">
        <f t="shared" si="6"/>
        <v>2.1196</v>
      </c>
      <c r="J178">
        <f t="shared" si="5"/>
        <v>0.021196000000000003</v>
      </c>
      <c r="K178" s="3"/>
      <c r="L178" s="78" t="s">
        <v>105</v>
      </c>
      <c r="M178" s="79">
        <v>1.4278</v>
      </c>
      <c r="N178" s="79">
        <v>1.5317</v>
      </c>
      <c r="O178" s="79">
        <v>0</v>
      </c>
      <c r="P178" s="79">
        <v>0.6215</v>
      </c>
    </row>
    <row r="179" spans="1:16" ht="16.5" thickBot="1">
      <c r="A179">
        <v>4519</v>
      </c>
      <c r="B179" s="75" t="s">
        <v>509</v>
      </c>
      <c r="C179" s="103">
        <v>718</v>
      </c>
      <c r="D179" s="103">
        <v>876</v>
      </c>
      <c r="E179" s="103">
        <v>1061</v>
      </c>
      <c r="F179" s="103">
        <v>1325</v>
      </c>
      <c r="G179" s="103">
        <v>1515</v>
      </c>
      <c r="H179" t="s">
        <v>661</v>
      </c>
      <c r="I179" s="72">
        <f t="shared" si="6"/>
        <v>2.2032</v>
      </c>
      <c r="J179">
        <f t="shared" si="5"/>
        <v>0.022032</v>
      </c>
      <c r="K179" s="3"/>
      <c r="L179" s="78" t="s">
        <v>52</v>
      </c>
      <c r="M179" s="79">
        <v>1.5715</v>
      </c>
      <c r="N179" s="79">
        <v>1.5819</v>
      </c>
      <c r="O179" s="79">
        <v>0.0088</v>
      </c>
      <c r="P179" s="79">
        <v>0.5289</v>
      </c>
    </row>
    <row r="180" spans="1:16" ht="26.25" thickBot="1">
      <c r="A180">
        <v>1522</v>
      </c>
      <c r="B180" s="75" t="s">
        <v>510</v>
      </c>
      <c r="C180" s="103">
        <v>702</v>
      </c>
      <c r="D180" s="103">
        <v>846</v>
      </c>
      <c r="E180" s="103">
        <v>1018</v>
      </c>
      <c r="F180" s="103">
        <v>1416</v>
      </c>
      <c r="G180" s="103">
        <v>1536</v>
      </c>
      <c r="H180" t="s">
        <v>664</v>
      </c>
      <c r="I180" s="72">
        <f t="shared" si="6"/>
        <v>2.6239</v>
      </c>
      <c r="J180">
        <f t="shared" si="5"/>
        <v>0.026239</v>
      </c>
      <c r="K180" s="3"/>
      <c r="L180" s="78" t="s">
        <v>280</v>
      </c>
      <c r="M180" s="79">
        <v>1.6485</v>
      </c>
      <c r="N180" s="79">
        <v>1.5879</v>
      </c>
      <c r="O180" s="79">
        <v>0</v>
      </c>
      <c r="P180" s="79">
        <v>0.6153</v>
      </c>
    </row>
    <row r="181" spans="1:16" ht="26.25" thickBot="1">
      <c r="A181">
        <v>14525</v>
      </c>
      <c r="B181" s="75" t="s">
        <v>511</v>
      </c>
      <c r="C181" s="103">
        <v>732</v>
      </c>
      <c r="D181" s="103">
        <v>816</v>
      </c>
      <c r="E181" s="103">
        <v>1024</v>
      </c>
      <c r="F181" s="103">
        <v>1276</v>
      </c>
      <c r="G181" s="103">
        <v>1465</v>
      </c>
      <c r="H181" t="s">
        <v>666</v>
      </c>
      <c r="I181" s="72">
        <f t="shared" si="6"/>
        <v>2.6385</v>
      </c>
      <c r="J181">
        <f t="shared" si="5"/>
        <v>0.026385000000000002</v>
      </c>
      <c r="K181" s="3"/>
      <c r="L181" s="78" t="s">
        <v>256</v>
      </c>
      <c r="M181" s="79">
        <v>1.6234</v>
      </c>
      <c r="N181" s="79">
        <v>1.5684</v>
      </c>
      <c r="O181" s="79">
        <v>0.006</v>
      </c>
      <c r="P181" s="79">
        <v>1.0495</v>
      </c>
    </row>
    <row r="182" spans="1:16" ht="26.25" thickBot="1">
      <c r="A182">
        <v>13528</v>
      </c>
      <c r="B182" s="75" t="s">
        <v>512</v>
      </c>
      <c r="C182" s="103">
        <v>773</v>
      </c>
      <c r="D182" s="103">
        <v>828</v>
      </c>
      <c r="E182" s="103">
        <v>1090</v>
      </c>
      <c r="F182" s="103">
        <v>1358</v>
      </c>
      <c r="G182" s="103">
        <v>1580</v>
      </c>
      <c r="H182" t="s">
        <v>670</v>
      </c>
      <c r="I182" s="72">
        <f t="shared" si="6"/>
        <v>2.3201</v>
      </c>
      <c r="J182">
        <f t="shared" si="5"/>
        <v>0.023201</v>
      </c>
      <c r="K182" s="3"/>
      <c r="L182" s="78" t="s">
        <v>237</v>
      </c>
      <c r="M182" s="79">
        <v>1.6632</v>
      </c>
      <c r="N182" s="79">
        <v>1.6025</v>
      </c>
      <c r="O182" s="79">
        <v>0</v>
      </c>
      <c r="P182" s="79">
        <v>1.036</v>
      </c>
    </row>
    <row r="183" spans="1:16" ht="26.25" thickBot="1">
      <c r="A183">
        <v>12531</v>
      </c>
      <c r="B183" s="75" t="s">
        <v>513</v>
      </c>
      <c r="C183" s="103">
        <v>702</v>
      </c>
      <c r="D183" s="103">
        <v>846</v>
      </c>
      <c r="E183" s="103">
        <v>1018</v>
      </c>
      <c r="F183" s="103">
        <v>1416</v>
      </c>
      <c r="G183" s="103">
        <v>1536</v>
      </c>
      <c r="H183" t="s">
        <v>664</v>
      </c>
      <c r="I183" s="72">
        <f t="shared" si="6"/>
        <v>2.0811</v>
      </c>
      <c r="J183">
        <f t="shared" si="5"/>
        <v>0.020811000000000003</v>
      </c>
      <c r="K183" s="3"/>
      <c r="L183" s="78" t="s">
        <v>281</v>
      </c>
      <c r="M183" s="79">
        <v>1.5874</v>
      </c>
      <c r="N183" s="79">
        <v>1.5811</v>
      </c>
      <c r="O183" s="79">
        <v>0.0034</v>
      </c>
      <c r="P183" s="79">
        <v>0.7356</v>
      </c>
    </row>
    <row r="184" spans="1:16" ht="26.25" thickBot="1">
      <c r="A184">
        <v>14534</v>
      </c>
      <c r="B184" s="75" t="s">
        <v>514</v>
      </c>
      <c r="C184" s="103">
        <v>753</v>
      </c>
      <c r="D184" s="103">
        <v>821</v>
      </c>
      <c r="E184" s="103">
        <v>935</v>
      </c>
      <c r="F184" s="103">
        <v>1262</v>
      </c>
      <c r="G184" s="103">
        <v>1267</v>
      </c>
      <c r="H184" t="s">
        <v>665</v>
      </c>
      <c r="I184" s="72">
        <f t="shared" si="6"/>
        <v>3.2443999999999997</v>
      </c>
      <c r="J184">
        <f t="shared" si="5"/>
        <v>0.032444</v>
      </c>
      <c r="K184" s="3"/>
      <c r="L184" s="78" t="s">
        <v>69</v>
      </c>
      <c r="M184" s="79">
        <v>1.4097</v>
      </c>
      <c r="N184" s="79">
        <v>1.5927</v>
      </c>
      <c r="O184" s="79">
        <v>0.0483</v>
      </c>
      <c r="P184" s="79">
        <v>0.4401</v>
      </c>
    </row>
    <row r="185" spans="1:16" ht="16.5" thickBot="1">
      <c r="A185">
        <v>2537</v>
      </c>
      <c r="B185" s="75" t="s">
        <v>594</v>
      </c>
      <c r="C185" s="103">
        <v>772</v>
      </c>
      <c r="D185" s="103">
        <v>797</v>
      </c>
      <c r="E185" s="103">
        <v>942</v>
      </c>
      <c r="F185" s="103">
        <v>1293</v>
      </c>
      <c r="G185" s="103">
        <v>1342</v>
      </c>
      <c r="H185" t="s">
        <v>672</v>
      </c>
      <c r="I185" s="72">
        <f t="shared" si="6"/>
        <v>1.751</v>
      </c>
      <c r="J185">
        <f t="shared" si="5"/>
        <v>0.017509999999999998</v>
      </c>
      <c r="K185" s="3"/>
      <c r="L185" s="78" t="s">
        <v>213</v>
      </c>
      <c r="M185" s="79">
        <v>1.3977</v>
      </c>
      <c r="N185" s="79">
        <v>1.5374</v>
      </c>
      <c r="O185" s="79">
        <v>0.0045</v>
      </c>
      <c r="P185" s="79">
        <v>1.7025</v>
      </c>
    </row>
    <row r="186" spans="1:16" ht="26.25" thickBot="1">
      <c r="A186">
        <v>11540</v>
      </c>
      <c r="B186" s="75" t="s">
        <v>515</v>
      </c>
      <c r="C186" s="103">
        <v>772</v>
      </c>
      <c r="D186" s="103">
        <v>797</v>
      </c>
      <c r="E186" s="103">
        <v>942</v>
      </c>
      <c r="F186" s="103">
        <v>1293</v>
      </c>
      <c r="G186" s="103">
        <v>1342</v>
      </c>
      <c r="H186" t="s">
        <v>672</v>
      </c>
      <c r="I186" s="72">
        <f t="shared" si="6"/>
        <v>2.2355</v>
      </c>
      <c r="J186">
        <f t="shared" si="5"/>
        <v>0.022355</v>
      </c>
      <c r="K186" s="3"/>
      <c r="L186" s="78" t="s">
        <v>214</v>
      </c>
      <c r="M186" s="79">
        <v>1.459</v>
      </c>
      <c r="N186" s="79">
        <v>1.5717</v>
      </c>
      <c r="O186" s="79">
        <v>0.0009</v>
      </c>
      <c r="P186" s="79">
        <v>0.1784</v>
      </c>
    </row>
    <row r="187" spans="1:16" ht="26.25" thickBot="1">
      <c r="A187">
        <v>11543</v>
      </c>
      <c r="B187" s="75" t="s">
        <v>516</v>
      </c>
      <c r="C187" s="103">
        <v>724</v>
      </c>
      <c r="D187" s="103">
        <v>762</v>
      </c>
      <c r="E187" s="103">
        <v>876</v>
      </c>
      <c r="F187" s="103">
        <v>1092</v>
      </c>
      <c r="G187" s="103">
        <v>1288</v>
      </c>
      <c r="H187" t="s">
        <v>669</v>
      </c>
      <c r="I187" s="72">
        <f t="shared" si="6"/>
        <v>1.8644</v>
      </c>
      <c r="J187">
        <f t="shared" si="5"/>
        <v>0.018644</v>
      </c>
      <c r="K187" s="3"/>
      <c r="L187" s="78" t="s">
        <v>87</v>
      </c>
      <c r="M187" s="79">
        <v>1.533</v>
      </c>
      <c r="N187" s="79">
        <v>1.5796</v>
      </c>
      <c r="O187" s="79">
        <v>0.0031</v>
      </c>
      <c r="P187" s="79">
        <v>0.6528</v>
      </c>
    </row>
    <row r="188" spans="1:16" ht="26.25" thickBot="1">
      <c r="A188">
        <v>3546</v>
      </c>
      <c r="B188" s="75" t="s">
        <v>517</v>
      </c>
      <c r="C188" s="103">
        <v>718</v>
      </c>
      <c r="D188" s="103">
        <v>876</v>
      </c>
      <c r="E188" s="103">
        <v>1061</v>
      </c>
      <c r="F188" s="103">
        <v>1325</v>
      </c>
      <c r="G188" s="103">
        <v>1515</v>
      </c>
      <c r="H188" t="s">
        <v>661</v>
      </c>
      <c r="I188" s="72">
        <f t="shared" si="6"/>
        <v>2.3811</v>
      </c>
      <c r="J188">
        <f t="shared" si="5"/>
        <v>0.023811</v>
      </c>
      <c r="K188" s="3"/>
      <c r="L188" s="78" t="s">
        <v>53</v>
      </c>
      <c r="M188" s="79">
        <v>1.5233</v>
      </c>
      <c r="N188" s="79">
        <v>1.5336</v>
      </c>
      <c r="O188" s="79">
        <v>0.0019</v>
      </c>
      <c r="P188" s="79">
        <v>0.3289</v>
      </c>
    </row>
    <row r="189" spans="1:16" ht="26.25" thickBot="1">
      <c r="A189">
        <v>1561</v>
      </c>
      <c r="B189" s="75" t="s">
        <v>518</v>
      </c>
      <c r="C189" s="103">
        <v>753</v>
      </c>
      <c r="D189" s="103">
        <v>821</v>
      </c>
      <c r="E189" s="103">
        <v>935</v>
      </c>
      <c r="F189" s="103">
        <v>1262</v>
      </c>
      <c r="G189" s="103">
        <v>1267</v>
      </c>
      <c r="H189" t="s">
        <v>665</v>
      </c>
      <c r="I189" s="72">
        <f t="shared" si="6"/>
        <v>2.1008999999999998</v>
      </c>
      <c r="J189">
        <f t="shared" si="5"/>
        <v>0.021008999999999996</v>
      </c>
      <c r="K189" s="3"/>
      <c r="L189" s="78" t="s">
        <v>70</v>
      </c>
      <c r="M189" s="79">
        <v>1.2369</v>
      </c>
      <c r="N189" s="79">
        <v>1.5408</v>
      </c>
      <c r="O189" s="79">
        <v>0.0035</v>
      </c>
      <c r="P189" s="79">
        <v>0.8368</v>
      </c>
    </row>
    <row r="190" spans="1:16" ht="26.25" thickBot="1">
      <c r="A190">
        <v>2564</v>
      </c>
      <c r="B190" s="75" t="s">
        <v>519</v>
      </c>
      <c r="C190" s="103">
        <v>753</v>
      </c>
      <c r="D190" s="103">
        <v>821</v>
      </c>
      <c r="E190" s="103">
        <v>935</v>
      </c>
      <c r="F190" s="103">
        <v>1262</v>
      </c>
      <c r="G190" s="103">
        <v>1267</v>
      </c>
      <c r="H190" t="s">
        <v>665</v>
      </c>
      <c r="I190" s="72">
        <f t="shared" si="6"/>
        <v>2.0472</v>
      </c>
      <c r="J190">
        <f t="shared" si="5"/>
        <v>0.020472</v>
      </c>
      <c r="K190" s="3"/>
      <c r="L190" s="78" t="s">
        <v>71</v>
      </c>
      <c r="M190" s="79">
        <v>1.5155</v>
      </c>
      <c r="N190" s="79">
        <v>1.5787</v>
      </c>
      <c r="O190" s="79">
        <v>0.001</v>
      </c>
      <c r="P190" s="79">
        <v>0.5212</v>
      </c>
    </row>
    <row r="191" spans="1:16" ht="26.25" thickBot="1">
      <c r="A191">
        <v>2570</v>
      </c>
      <c r="B191" s="75" t="s">
        <v>520</v>
      </c>
      <c r="C191" s="103">
        <v>753</v>
      </c>
      <c r="D191" s="103">
        <v>821</v>
      </c>
      <c r="E191" s="103">
        <v>935</v>
      </c>
      <c r="F191" s="103">
        <v>1262</v>
      </c>
      <c r="G191" s="103">
        <v>1267</v>
      </c>
      <c r="H191" t="s">
        <v>665</v>
      </c>
      <c r="I191" s="72">
        <f t="shared" si="6"/>
        <v>2.0395</v>
      </c>
      <c r="J191">
        <f t="shared" si="5"/>
        <v>0.020395</v>
      </c>
      <c r="K191" s="3"/>
      <c r="L191" s="78" t="s">
        <v>72</v>
      </c>
      <c r="M191" s="79">
        <v>1.3881</v>
      </c>
      <c r="N191" s="79">
        <v>1.5906</v>
      </c>
      <c r="O191" s="79">
        <v>0.0048</v>
      </c>
      <c r="P191" s="79">
        <v>0.4518</v>
      </c>
    </row>
    <row r="192" spans="1:16" ht="26.25" thickBot="1">
      <c r="A192">
        <v>2573</v>
      </c>
      <c r="B192" s="75" t="s">
        <v>675</v>
      </c>
      <c r="C192" s="103">
        <v>753</v>
      </c>
      <c r="D192" s="103">
        <v>821</v>
      </c>
      <c r="E192" s="103">
        <v>935</v>
      </c>
      <c r="F192" s="103">
        <v>1262</v>
      </c>
      <c r="G192" s="103">
        <v>1267</v>
      </c>
      <c r="H192" t="s">
        <v>665</v>
      </c>
      <c r="I192" s="72">
        <f t="shared" si="6"/>
        <v>2.343</v>
      </c>
      <c r="J192">
        <f t="shared" si="5"/>
        <v>0.02343</v>
      </c>
      <c r="K192" s="3"/>
      <c r="L192" s="78" t="s">
        <v>73</v>
      </c>
      <c r="M192" s="79">
        <v>1.4796</v>
      </c>
      <c r="N192" s="79">
        <v>1.5884</v>
      </c>
      <c r="O192" s="79">
        <v>0.0048</v>
      </c>
      <c r="P192" s="79">
        <v>0.4463</v>
      </c>
    </row>
    <row r="193" spans="1:16" ht="26.25" thickBot="1">
      <c r="A193">
        <v>2574</v>
      </c>
      <c r="B193" s="75" t="s">
        <v>521</v>
      </c>
      <c r="C193" s="103">
        <v>702</v>
      </c>
      <c r="D193" s="103">
        <v>846</v>
      </c>
      <c r="E193" s="103">
        <v>1018</v>
      </c>
      <c r="F193" s="103">
        <v>1416</v>
      </c>
      <c r="G193" s="103">
        <v>1536</v>
      </c>
      <c r="H193" t="s">
        <v>664</v>
      </c>
      <c r="I193" s="72">
        <f t="shared" si="6"/>
        <v>1.7837999999999998</v>
      </c>
      <c r="J193">
        <f t="shared" si="5"/>
        <v>0.017838</v>
      </c>
      <c r="K193" s="3"/>
      <c r="L193" s="78" t="s">
        <v>282</v>
      </c>
      <c r="M193" s="79">
        <v>1.5196</v>
      </c>
      <c r="N193" s="79">
        <v>1.5647</v>
      </c>
      <c r="O193" s="79">
        <v>0.0023</v>
      </c>
      <c r="P193" s="79">
        <v>0.776</v>
      </c>
    </row>
    <row r="194" spans="1:16" ht="26.25" thickBot="1">
      <c r="A194">
        <v>14576</v>
      </c>
      <c r="B194" s="75" t="s">
        <v>522</v>
      </c>
      <c r="C194" s="103">
        <v>724</v>
      </c>
      <c r="D194" s="103">
        <v>762</v>
      </c>
      <c r="E194" s="103">
        <v>876</v>
      </c>
      <c r="F194" s="103">
        <v>1092</v>
      </c>
      <c r="G194" s="103">
        <v>1288</v>
      </c>
      <c r="H194" t="s">
        <v>669</v>
      </c>
      <c r="I194" s="72">
        <f t="shared" si="6"/>
        <v>1.9631999999999998</v>
      </c>
      <c r="J194">
        <f t="shared" si="5"/>
        <v>0.019632</v>
      </c>
      <c r="K194" s="3"/>
      <c r="L194" s="78" t="s">
        <v>89</v>
      </c>
      <c r="M194" s="79">
        <v>1.4274</v>
      </c>
      <c r="N194" s="79">
        <v>1.5145</v>
      </c>
      <c r="O194" s="79">
        <v>0</v>
      </c>
      <c r="P194" s="79">
        <v>0.2693</v>
      </c>
    </row>
    <row r="195" spans="1:16" ht="26.25" thickBot="1">
      <c r="A195">
        <v>3579</v>
      </c>
      <c r="B195" s="75" t="s">
        <v>523</v>
      </c>
      <c r="C195" s="103">
        <v>1030</v>
      </c>
      <c r="D195" s="103">
        <v>1223</v>
      </c>
      <c r="E195" s="103">
        <v>1573</v>
      </c>
      <c r="F195" s="103">
        <v>1974</v>
      </c>
      <c r="G195" s="103">
        <v>2131</v>
      </c>
      <c r="H195" t="s">
        <v>673</v>
      </c>
      <c r="I195" s="72">
        <f t="shared" si="6"/>
        <v>1.9392</v>
      </c>
      <c r="J195">
        <f t="shared" si="5"/>
        <v>0.019392</v>
      </c>
      <c r="K195" s="3"/>
      <c r="L195" s="78" t="s">
        <v>107</v>
      </c>
      <c r="M195" s="79">
        <v>1.4117</v>
      </c>
      <c r="N195" s="79">
        <v>1.5534</v>
      </c>
      <c r="O195" s="79">
        <v>0.0006</v>
      </c>
      <c r="P195" s="79">
        <v>0.4092</v>
      </c>
    </row>
    <row r="196" spans="1:16" ht="26.25" thickBot="1">
      <c r="A196">
        <v>4582</v>
      </c>
      <c r="B196" s="75" t="s">
        <v>524</v>
      </c>
      <c r="C196" s="103">
        <v>1030</v>
      </c>
      <c r="D196" s="103">
        <v>1223</v>
      </c>
      <c r="E196" s="103">
        <v>1573</v>
      </c>
      <c r="F196" s="103">
        <v>1974</v>
      </c>
      <c r="G196" s="103">
        <v>2131</v>
      </c>
      <c r="H196" t="s">
        <v>668</v>
      </c>
      <c r="I196" s="72">
        <f t="shared" si="6"/>
        <v>2.1883</v>
      </c>
      <c r="J196">
        <f t="shared" si="5"/>
        <v>0.021883</v>
      </c>
      <c r="K196" s="3"/>
      <c r="L196" s="78" t="s">
        <v>143</v>
      </c>
      <c r="M196" s="79">
        <v>1.2773</v>
      </c>
      <c r="N196" s="79">
        <v>1.5339</v>
      </c>
      <c r="O196" s="79">
        <v>0.0019</v>
      </c>
      <c r="P196" s="79">
        <v>0.4034</v>
      </c>
    </row>
    <row r="197" spans="1:16" ht="26.25" thickBot="1">
      <c r="A197">
        <v>6585</v>
      </c>
      <c r="B197" s="75" t="s">
        <v>525</v>
      </c>
      <c r="C197" s="103">
        <v>718</v>
      </c>
      <c r="D197" s="103">
        <v>876</v>
      </c>
      <c r="E197" s="103">
        <v>1061</v>
      </c>
      <c r="F197" s="103">
        <v>1325</v>
      </c>
      <c r="G197" s="103">
        <v>1515</v>
      </c>
      <c r="H197" t="s">
        <v>661</v>
      </c>
      <c r="I197" s="72">
        <f t="shared" si="6"/>
        <v>1.9744000000000002</v>
      </c>
      <c r="J197">
        <f t="shared" si="5"/>
        <v>0.019744</v>
      </c>
      <c r="K197" s="3"/>
      <c r="L197" s="78" t="s">
        <v>54</v>
      </c>
      <c r="M197" s="79">
        <v>1.5569</v>
      </c>
      <c r="N197" s="79">
        <v>1.5676</v>
      </c>
      <c r="O197" s="79">
        <v>0.002</v>
      </c>
      <c r="P197" s="79">
        <v>0.6187</v>
      </c>
    </row>
    <row r="198" spans="1:16" ht="26.25" thickBot="1">
      <c r="A198">
        <v>1591</v>
      </c>
      <c r="B198" s="75" t="s">
        <v>526</v>
      </c>
      <c r="C198" s="103">
        <v>772</v>
      </c>
      <c r="D198" s="103">
        <v>797</v>
      </c>
      <c r="E198" s="103">
        <v>942</v>
      </c>
      <c r="F198" s="103">
        <v>1293</v>
      </c>
      <c r="G198" s="103">
        <v>1342</v>
      </c>
      <c r="H198" t="s">
        <v>672</v>
      </c>
      <c r="I198" s="72">
        <f t="shared" si="6"/>
        <v>2.2573999999999996</v>
      </c>
      <c r="J198">
        <f t="shared" si="5"/>
        <v>0.022573999999999997</v>
      </c>
      <c r="K198" s="3"/>
      <c r="L198" s="78" t="s">
        <v>216</v>
      </c>
      <c r="M198" s="79">
        <v>1.5184</v>
      </c>
      <c r="N198" s="79">
        <v>1.5357</v>
      </c>
      <c r="O198" s="79">
        <v>0.0003</v>
      </c>
      <c r="P198" s="79">
        <v>0.4384</v>
      </c>
    </row>
    <row r="199" spans="1:16" ht="26.25" thickBot="1">
      <c r="A199">
        <v>11594</v>
      </c>
      <c r="B199" s="75" t="s">
        <v>527</v>
      </c>
      <c r="C199" s="103">
        <v>732</v>
      </c>
      <c r="D199" s="103">
        <v>816</v>
      </c>
      <c r="E199" s="103">
        <v>1024</v>
      </c>
      <c r="F199" s="103">
        <v>1276</v>
      </c>
      <c r="G199" s="103">
        <v>1465</v>
      </c>
      <c r="H199" t="s">
        <v>666</v>
      </c>
      <c r="I199" s="72">
        <f t="shared" si="6"/>
        <v>2.021</v>
      </c>
      <c r="J199">
        <f t="shared" si="5"/>
        <v>0.02021</v>
      </c>
      <c r="K199" s="3"/>
      <c r="L199" s="78" t="s">
        <v>257</v>
      </c>
      <c r="M199" s="79">
        <v>1.0824</v>
      </c>
      <c r="N199" s="79">
        <v>1.7227</v>
      </c>
      <c r="O199" s="79">
        <v>0</v>
      </c>
      <c r="P199" s="79">
        <v>0.5347</v>
      </c>
    </row>
    <row r="200" spans="1:16" ht="30.75" thickBot="1">
      <c r="A200">
        <v>13597</v>
      </c>
      <c r="B200" s="75" t="s">
        <v>595</v>
      </c>
      <c r="C200" s="103">
        <v>1030</v>
      </c>
      <c r="D200" s="103">
        <v>1223</v>
      </c>
      <c r="E200" s="103">
        <v>1573</v>
      </c>
      <c r="F200" s="103">
        <v>1974</v>
      </c>
      <c r="G200" s="103">
        <v>2131</v>
      </c>
      <c r="H200" t="s">
        <v>673</v>
      </c>
      <c r="I200" s="72">
        <f t="shared" si="6"/>
        <v>1.9727</v>
      </c>
      <c r="J200">
        <f t="shared" si="5"/>
        <v>0.019726999999999998</v>
      </c>
      <c r="K200" s="3"/>
      <c r="L200" s="78" t="s">
        <v>108</v>
      </c>
      <c r="M200" s="79">
        <v>1.4382</v>
      </c>
      <c r="N200" s="79">
        <v>1.533</v>
      </c>
      <c r="O200" s="79">
        <v>0.0006</v>
      </c>
      <c r="P200" s="79">
        <v>0.4874</v>
      </c>
    </row>
    <row r="201" spans="1:16" ht="26.25" thickBot="1">
      <c r="A201">
        <v>4600</v>
      </c>
      <c r="B201" s="75" t="s">
        <v>528</v>
      </c>
      <c r="C201" s="103">
        <v>1030</v>
      </c>
      <c r="D201" s="103">
        <v>1223</v>
      </c>
      <c r="E201" s="103">
        <v>1573</v>
      </c>
      <c r="F201" s="103">
        <v>1974</v>
      </c>
      <c r="G201" s="103">
        <v>2131</v>
      </c>
      <c r="H201" t="s">
        <v>663</v>
      </c>
      <c r="I201" s="72">
        <f t="shared" si="6"/>
        <v>3.4714</v>
      </c>
      <c r="J201">
        <f aca="true" t="shared" si="7" ref="J201:J264">I201*0.01</f>
        <v>0.034714</v>
      </c>
      <c r="K201" s="3"/>
      <c r="L201" s="78" t="s">
        <v>147</v>
      </c>
      <c r="M201" s="79">
        <v>1.621</v>
      </c>
      <c r="N201" s="79">
        <v>1.6081</v>
      </c>
      <c r="O201" s="79">
        <v>0.001</v>
      </c>
      <c r="P201" s="79">
        <v>0.3636</v>
      </c>
    </row>
    <row r="202" spans="1:16" ht="26.25" thickBot="1">
      <c r="A202">
        <v>7603</v>
      </c>
      <c r="B202" s="75" t="s">
        <v>529</v>
      </c>
      <c r="C202" s="103">
        <v>702</v>
      </c>
      <c r="D202" s="103">
        <v>846</v>
      </c>
      <c r="E202" s="103">
        <v>1018</v>
      </c>
      <c r="F202" s="103">
        <v>1416</v>
      </c>
      <c r="G202" s="103">
        <v>1536</v>
      </c>
      <c r="H202" t="s">
        <v>664</v>
      </c>
      <c r="I202" s="72">
        <f aca="true" t="shared" si="8" ref="I202:I265">N203+O203+P203</f>
        <v>2.3247</v>
      </c>
      <c r="J202">
        <f t="shared" si="7"/>
        <v>0.023247</v>
      </c>
      <c r="K202" s="3"/>
      <c r="L202" s="78" t="s">
        <v>283</v>
      </c>
      <c r="M202" s="79">
        <v>1.7087</v>
      </c>
      <c r="N202" s="79">
        <v>1.5722</v>
      </c>
      <c r="O202" s="79">
        <v>0.0086</v>
      </c>
      <c r="P202" s="79">
        <v>1.8906</v>
      </c>
    </row>
    <row r="203" spans="1:16" ht="26.25" thickBot="1">
      <c r="A203">
        <v>14606</v>
      </c>
      <c r="B203" s="75" t="s">
        <v>596</v>
      </c>
      <c r="C203" s="103">
        <v>1030</v>
      </c>
      <c r="D203" s="103">
        <v>1223</v>
      </c>
      <c r="E203" s="103">
        <v>1573</v>
      </c>
      <c r="F203" s="103">
        <v>1974</v>
      </c>
      <c r="G203" s="103">
        <v>2131</v>
      </c>
      <c r="H203" t="s">
        <v>668</v>
      </c>
      <c r="I203" s="72">
        <f t="shared" si="8"/>
        <v>1.9519</v>
      </c>
      <c r="J203">
        <f t="shared" si="7"/>
        <v>0.019519</v>
      </c>
      <c r="K203" s="3"/>
      <c r="L203" s="78" t="s">
        <v>141</v>
      </c>
      <c r="M203" s="79">
        <v>1.2936</v>
      </c>
      <c r="N203" s="79">
        <v>1.4424</v>
      </c>
      <c r="O203" s="79">
        <v>0.0031</v>
      </c>
      <c r="P203" s="79">
        <v>0.8792</v>
      </c>
    </row>
    <row r="204" spans="1:16" ht="30.75" thickBot="1">
      <c r="A204">
        <v>6549</v>
      </c>
      <c r="B204" s="75" t="s">
        <v>530</v>
      </c>
      <c r="C204" s="103">
        <v>1030</v>
      </c>
      <c r="D204" s="103">
        <v>1223</v>
      </c>
      <c r="E204" s="103">
        <v>1573</v>
      </c>
      <c r="F204" s="103">
        <v>1974</v>
      </c>
      <c r="G204" s="103">
        <v>2131</v>
      </c>
      <c r="H204" t="s">
        <v>668</v>
      </c>
      <c r="I204" s="72">
        <f t="shared" si="8"/>
        <v>1.7599999999999998</v>
      </c>
      <c r="J204">
        <f t="shared" si="7"/>
        <v>0.017599999999999998</v>
      </c>
      <c r="K204" s="3"/>
      <c r="L204" s="78" t="s">
        <v>142</v>
      </c>
      <c r="M204" s="79">
        <v>1.4196</v>
      </c>
      <c r="N204" s="79">
        <v>1.5829</v>
      </c>
      <c r="O204" s="79">
        <v>0.0021</v>
      </c>
      <c r="P204" s="79">
        <v>0.3669</v>
      </c>
    </row>
    <row r="205" spans="1:16" ht="26.25" thickBot="1">
      <c r="A205">
        <v>6552</v>
      </c>
      <c r="B205" s="75" t="s">
        <v>531</v>
      </c>
      <c r="C205" s="103">
        <v>1030</v>
      </c>
      <c r="D205" s="103">
        <v>1223</v>
      </c>
      <c r="E205" s="103">
        <v>1573</v>
      </c>
      <c r="F205" s="103">
        <v>1974</v>
      </c>
      <c r="G205" s="103">
        <v>2131</v>
      </c>
      <c r="H205" t="s">
        <v>673</v>
      </c>
      <c r="I205" s="72">
        <f t="shared" si="8"/>
        <v>2.526</v>
      </c>
      <c r="J205">
        <f t="shared" si="7"/>
        <v>0.025259999999999998</v>
      </c>
      <c r="K205" s="3"/>
      <c r="L205" s="78" t="s">
        <v>106</v>
      </c>
      <c r="M205" s="79">
        <v>1.3655</v>
      </c>
      <c r="N205" s="79">
        <v>1.503</v>
      </c>
      <c r="O205" s="79">
        <v>0</v>
      </c>
      <c r="P205" s="79">
        <v>0.257</v>
      </c>
    </row>
    <row r="206" spans="1:16" ht="26.25" thickBot="1">
      <c r="A206">
        <v>4555</v>
      </c>
      <c r="B206" s="75" t="s">
        <v>532</v>
      </c>
      <c r="C206" s="103">
        <v>724</v>
      </c>
      <c r="D206" s="103">
        <v>762</v>
      </c>
      <c r="E206" s="103">
        <v>876</v>
      </c>
      <c r="F206" s="103">
        <v>1092</v>
      </c>
      <c r="G206" s="103">
        <v>1288</v>
      </c>
      <c r="H206" t="s">
        <v>669</v>
      </c>
      <c r="I206" s="72">
        <f t="shared" si="8"/>
        <v>2.1961000000000004</v>
      </c>
      <c r="J206">
        <f t="shared" si="7"/>
        <v>0.021961000000000005</v>
      </c>
      <c r="K206" s="3"/>
      <c r="L206" s="78" t="s">
        <v>88</v>
      </c>
      <c r="M206" s="79">
        <v>1.3843</v>
      </c>
      <c r="N206" s="79">
        <v>1.5627</v>
      </c>
      <c r="O206" s="79">
        <v>0.002</v>
      </c>
      <c r="P206" s="79">
        <v>0.9613</v>
      </c>
    </row>
    <row r="207" spans="1:16" ht="26.25" thickBot="1">
      <c r="A207">
        <v>3558</v>
      </c>
      <c r="B207" s="75" t="s">
        <v>533</v>
      </c>
      <c r="C207" s="103">
        <v>753</v>
      </c>
      <c r="D207" s="103">
        <v>821</v>
      </c>
      <c r="E207" s="103">
        <v>935</v>
      </c>
      <c r="F207" s="103">
        <v>1262</v>
      </c>
      <c r="G207" s="103">
        <v>1267</v>
      </c>
      <c r="H207" t="s">
        <v>665</v>
      </c>
      <c r="I207" s="72">
        <f t="shared" si="8"/>
        <v>2.3322</v>
      </c>
      <c r="J207">
        <f t="shared" si="7"/>
        <v>0.023322</v>
      </c>
      <c r="K207" s="3"/>
      <c r="L207" s="78" t="s">
        <v>74</v>
      </c>
      <c r="M207" s="79">
        <v>1.2428</v>
      </c>
      <c r="N207" s="79">
        <v>1.4869</v>
      </c>
      <c r="O207" s="79">
        <v>0</v>
      </c>
      <c r="P207" s="79">
        <v>0.7092</v>
      </c>
    </row>
    <row r="208" spans="1:16" ht="26.25" thickBot="1">
      <c r="A208">
        <v>2609</v>
      </c>
      <c r="B208" s="75" t="s">
        <v>534</v>
      </c>
      <c r="C208" s="103">
        <v>724</v>
      </c>
      <c r="D208" s="103">
        <v>762</v>
      </c>
      <c r="E208" s="103">
        <v>876</v>
      </c>
      <c r="F208" s="103">
        <v>1092</v>
      </c>
      <c r="G208" s="103">
        <v>1288</v>
      </c>
      <c r="H208" t="s">
        <v>669</v>
      </c>
      <c r="I208" s="72">
        <f t="shared" si="8"/>
        <v>2.098</v>
      </c>
      <c r="J208">
        <f t="shared" si="7"/>
        <v>0.02098</v>
      </c>
      <c r="K208" s="3"/>
      <c r="L208" s="78" t="s">
        <v>90</v>
      </c>
      <c r="M208" s="79">
        <v>1.3016</v>
      </c>
      <c r="N208" s="79">
        <v>1.4903</v>
      </c>
      <c r="O208" s="79">
        <v>0</v>
      </c>
      <c r="P208" s="79">
        <v>0.8419</v>
      </c>
    </row>
    <row r="209" spans="1:16" ht="26.25" thickBot="1">
      <c r="A209">
        <v>3612</v>
      </c>
      <c r="B209" s="75" t="s">
        <v>535</v>
      </c>
      <c r="C209" s="103">
        <v>718</v>
      </c>
      <c r="D209" s="103">
        <v>876</v>
      </c>
      <c r="E209" s="103">
        <v>1061</v>
      </c>
      <c r="F209" s="103">
        <v>1325</v>
      </c>
      <c r="G209" s="103">
        <v>1515</v>
      </c>
      <c r="H209" t="s">
        <v>661</v>
      </c>
      <c r="I209" s="72">
        <f t="shared" si="8"/>
        <v>2.1535</v>
      </c>
      <c r="J209">
        <f t="shared" si="7"/>
        <v>0.021535000000000002</v>
      </c>
      <c r="K209" s="3"/>
      <c r="L209" s="78" t="s">
        <v>55</v>
      </c>
      <c r="M209" s="79">
        <v>1.5549</v>
      </c>
      <c r="N209" s="79">
        <v>1.5286</v>
      </c>
      <c r="O209" s="79">
        <v>0.0011</v>
      </c>
      <c r="P209" s="79">
        <v>0.5683</v>
      </c>
    </row>
    <row r="210" spans="1:16" ht="26.25" thickBot="1">
      <c r="A210">
        <v>1615</v>
      </c>
      <c r="B210" s="75" t="s">
        <v>536</v>
      </c>
      <c r="C210" s="103">
        <v>702</v>
      </c>
      <c r="D210" s="103">
        <v>846</v>
      </c>
      <c r="E210" s="103">
        <v>1018</v>
      </c>
      <c r="F210" s="103">
        <v>1416</v>
      </c>
      <c r="G210" s="103">
        <v>1536</v>
      </c>
      <c r="H210" t="s">
        <v>664</v>
      </c>
      <c r="I210" s="72">
        <f t="shared" si="8"/>
        <v>1.9247</v>
      </c>
      <c r="J210">
        <f t="shared" si="7"/>
        <v>0.019247</v>
      </c>
      <c r="K210" s="3"/>
      <c r="L210" s="78" t="s">
        <v>284</v>
      </c>
      <c r="M210" s="79">
        <v>1.6596</v>
      </c>
      <c r="N210" s="79">
        <v>1.5991</v>
      </c>
      <c r="O210" s="79">
        <v>0.004</v>
      </c>
      <c r="P210" s="79">
        <v>0.5504</v>
      </c>
    </row>
    <row r="211" spans="1:16" ht="16.5" thickBot="1">
      <c r="A211">
        <v>14618</v>
      </c>
      <c r="B211" s="75" t="s">
        <v>537</v>
      </c>
      <c r="C211" s="103">
        <v>825</v>
      </c>
      <c r="D211" s="103">
        <v>830</v>
      </c>
      <c r="E211" s="103">
        <v>1042</v>
      </c>
      <c r="F211" s="103">
        <v>1298</v>
      </c>
      <c r="G211" s="103">
        <v>1412</v>
      </c>
      <c r="H211" t="s">
        <v>671</v>
      </c>
      <c r="I211" s="72">
        <f t="shared" si="8"/>
        <v>2.2433</v>
      </c>
      <c r="J211">
        <f t="shared" si="7"/>
        <v>0.022433</v>
      </c>
      <c r="K211" s="3"/>
      <c r="L211" s="78" t="s">
        <v>155</v>
      </c>
      <c r="M211" s="79">
        <v>1.3999</v>
      </c>
      <c r="N211" s="79">
        <v>1.5336</v>
      </c>
      <c r="O211" s="79">
        <v>0.0045</v>
      </c>
      <c r="P211" s="79">
        <v>0.3866</v>
      </c>
    </row>
    <row r="212" spans="1:16" ht="26.25" thickBot="1">
      <c r="A212">
        <v>8621</v>
      </c>
      <c r="B212" s="75" t="s">
        <v>538</v>
      </c>
      <c r="C212" s="103">
        <v>746</v>
      </c>
      <c r="D212" s="103">
        <v>751</v>
      </c>
      <c r="E212" s="103">
        <v>989</v>
      </c>
      <c r="F212" s="103">
        <v>1280</v>
      </c>
      <c r="G212" s="103">
        <v>1401</v>
      </c>
      <c r="H212" t="s">
        <v>674</v>
      </c>
      <c r="I212" s="72">
        <f t="shared" si="8"/>
        <v>1.7239</v>
      </c>
      <c r="J212">
        <f t="shared" si="7"/>
        <v>0.017239</v>
      </c>
      <c r="K212" s="3"/>
      <c r="L212" s="78" t="s">
        <v>167</v>
      </c>
      <c r="M212" s="79">
        <v>1.5562</v>
      </c>
      <c r="N212" s="79">
        <v>1.5721</v>
      </c>
      <c r="O212" s="79">
        <v>0.0015</v>
      </c>
      <c r="P212" s="79">
        <v>0.6697</v>
      </c>
    </row>
    <row r="213" spans="1:16" ht="26.25" thickBot="1">
      <c r="A213">
        <v>9624</v>
      </c>
      <c r="B213" s="75" t="s">
        <v>539</v>
      </c>
      <c r="C213" s="103">
        <v>732</v>
      </c>
      <c r="D213" s="103">
        <v>816</v>
      </c>
      <c r="E213" s="103">
        <v>1024</v>
      </c>
      <c r="F213" s="103">
        <v>1276</v>
      </c>
      <c r="G213" s="103">
        <v>1465</v>
      </c>
      <c r="H213" t="s">
        <v>666</v>
      </c>
      <c r="I213" s="72">
        <f t="shared" si="8"/>
        <v>1.9391</v>
      </c>
      <c r="J213">
        <f t="shared" si="7"/>
        <v>0.019391000000000002</v>
      </c>
      <c r="K213" s="3"/>
      <c r="L213" s="78" t="s">
        <v>258</v>
      </c>
      <c r="M213" s="79">
        <v>1.8273</v>
      </c>
      <c r="N213" s="79">
        <v>1.6078</v>
      </c>
      <c r="O213" s="79">
        <v>0.0002</v>
      </c>
      <c r="P213" s="79">
        <v>0.1159</v>
      </c>
    </row>
    <row r="214" spans="1:16" ht="26.25" thickBot="1">
      <c r="A214">
        <v>13627</v>
      </c>
      <c r="B214" s="75" t="s">
        <v>540</v>
      </c>
      <c r="C214" s="103">
        <v>772</v>
      </c>
      <c r="D214" s="103">
        <v>797</v>
      </c>
      <c r="E214" s="103">
        <v>942</v>
      </c>
      <c r="F214" s="103">
        <v>1293</v>
      </c>
      <c r="G214" s="103">
        <v>1342</v>
      </c>
      <c r="H214" t="s">
        <v>672</v>
      </c>
      <c r="I214" s="72">
        <f t="shared" si="8"/>
        <v>2.0544000000000002</v>
      </c>
      <c r="J214">
        <f t="shared" si="7"/>
        <v>0.020544000000000003</v>
      </c>
      <c r="K214" s="3"/>
      <c r="L214" s="78" t="s">
        <v>217</v>
      </c>
      <c r="M214" s="79">
        <v>1.3778</v>
      </c>
      <c r="N214" s="79">
        <v>1.6021</v>
      </c>
      <c r="O214" s="79">
        <v>0.0036</v>
      </c>
      <c r="P214" s="79">
        <v>0.3334</v>
      </c>
    </row>
    <row r="215" spans="1:16" ht="26.25" thickBot="1">
      <c r="A215">
        <v>11630</v>
      </c>
      <c r="B215" s="75" t="s">
        <v>541</v>
      </c>
      <c r="C215" s="103">
        <v>753</v>
      </c>
      <c r="D215" s="103">
        <v>821</v>
      </c>
      <c r="E215" s="103">
        <v>935</v>
      </c>
      <c r="F215" s="103">
        <v>1262</v>
      </c>
      <c r="G215" s="103">
        <v>1267</v>
      </c>
      <c r="H215" t="s">
        <v>665</v>
      </c>
      <c r="I215" s="72">
        <f t="shared" si="8"/>
        <v>2.2343</v>
      </c>
      <c r="J215">
        <f t="shared" si="7"/>
        <v>0.022343000000000002</v>
      </c>
      <c r="K215" s="3"/>
      <c r="L215" s="78" t="s">
        <v>75</v>
      </c>
      <c r="M215" s="79">
        <v>1.1151</v>
      </c>
      <c r="N215" s="79">
        <v>1.612</v>
      </c>
      <c r="O215" s="79">
        <v>0.003</v>
      </c>
      <c r="P215" s="79">
        <v>0.4394</v>
      </c>
    </row>
    <row r="216" spans="1:16" ht="26.25" thickBot="1">
      <c r="A216">
        <v>2633</v>
      </c>
      <c r="B216" s="75" t="s">
        <v>542</v>
      </c>
      <c r="C216" s="103">
        <v>724</v>
      </c>
      <c r="D216" s="103">
        <v>762</v>
      </c>
      <c r="E216" s="103">
        <v>876</v>
      </c>
      <c r="F216" s="103">
        <v>1092</v>
      </c>
      <c r="G216" s="103">
        <v>1288</v>
      </c>
      <c r="H216" t="s">
        <v>669</v>
      </c>
      <c r="I216" s="72">
        <f t="shared" si="8"/>
        <v>1.6373000000000002</v>
      </c>
      <c r="J216">
        <f t="shared" si="7"/>
        <v>0.016373000000000002</v>
      </c>
      <c r="K216" s="3"/>
      <c r="L216" s="78" t="s">
        <v>91</v>
      </c>
      <c r="M216" s="79">
        <v>1.5335</v>
      </c>
      <c r="N216" s="79">
        <v>1.5411</v>
      </c>
      <c r="O216" s="79">
        <v>0.0015</v>
      </c>
      <c r="P216" s="79">
        <v>0.6917</v>
      </c>
    </row>
    <row r="217" spans="1:16" ht="26.25" thickBot="1">
      <c r="A217">
        <v>3636</v>
      </c>
      <c r="B217" s="75" t="s">
        <v>543</v>
      </c>
      <c r="C217" s="103">
        <v>1030</v>
      </c>
      <c r="D217" s="103">
        <v>1223</v>
      </c>
      <c r="E217" s="103">
        <v>1573</v>
      </c>
      <c r="F217" s="103">
        <v>1974</v>
      </c>
      <c r="G217" s="103">
        <v>2131</v>
      </c>
      <c r="H217" t="s">
        <v>668</v>
      </c>
      <c r="I217" s="72">
        <f t="shared" si="8"/>
        <v>2.2687</v>
      </c>
      <c r="J217">
        <f t="shared" si="7"/>
        <v>0.022687</v>
      </c>
      <c r="K217" s="3"/>
      <c r="L217" s="78" t="s">
        <v>144</v>
      </c>
      <c r="M217" s="79">
        <v>1.402</v>
      </c>
      <c r="N217" s="79">
        <v>1.5622</v>
      </c>
      <c r="O217" s="79">
        <v>0.0034</v>
      </c>
      <c r="P217" s="79">
        <v>0.0717</v>
      </c>
    </row>
    <row r="218" spans="1:16" ht="26.25" thickBot="1">
      <c r="A218">
        <v>6639</v>
      </c>
      <c r="B218" s="75" t="s">
        <v>544</v>
      </c>
      <c r="C218" s="103">
        <v>746</v>
      </c>
      <c r="D218" s="103">
        <v>751</v>
      </c>
      <c r="E218" s="103">
        <v>989</v>
      </c>
      <c r="F218" s="103">
        <v>1280</v>
      </c>
      <c r="G218" s="103">
        <v>1401</v>
      </c>
      <c r="H218" t="s">
        <v>674</v>
      </c>
      <c r="I218" s="72">
        <f t="shared" si="8"/>
        <v>2.2023</v>
      </c>
      <c r="J218">
        <f t="shared" si="7"/>
        <v>0.022023</v>
      </c>
      <c r="K218" s="3"/>
      <c r="L218" s="78" t="s">
        <v>168</v>
      </c>
      <c r="M218" s="79">
        <v>1.7957</v>
      </c>
      <c r="N218" s="79">
        <v>1.5535</v>
      </c>
      <c r="O218" s="79">
        <v>0.003</v>
      </c>
      <c r="P218" s="79">
        <v>0.7122</v>
      </c>
    </row>
    <row r="219" spans="1:16" ht="26.25" thickBot="1">
      <c r="A219">
        <v>9642</v>
      </c>
      <c r="B219" s="75" t="s">
        <v>545</v>
      </c>
      <c r="C219" s="103">
        <v>772</v>
      </c>
      <c r="D219" s="103">
        <v>797</v>
      </c>
      <c r="E219" s="103">
        <v>942</v>
      </c>
      <c r="F219" s="103">
        <v>1293</v>
      </c>
      <c r="G219" s="103">
        <v>1342</v>
      </c>
      <c r="H219" t="s">
        <v>672</v>
      </c>
      <c r="I219" s="72">
        <f t="shared" si="8"/>
        <v>2.2491</v>
      </c>
      <c r="J219">
        <f t="shared" si="7"/>
        <v>0.022491</v>
      </c>
      <c r="K219" s="3"/>
      <c r="L219" s="78" t="s">
        <v>218</v>
      </c>
      <c r="M219" s="79">
        <v>1.4794</v>
      </c>
      <c r="N219" s="79">
        <v>1.4964</v>
      </c>
      <c r="O219" s="79">
        <v>0.0015</v>
      </c>
      <c r="P219" s="79">
        <v>0.7044</v>
      </c>
    </row>
    <row r="220" spans="1:16" ht="26.25" thickBot="1">
      <c r="A220">
        <v>11645</v>
      </c>
      <c r="B220" s="75" t="s">
        <v>546</v>
      </c>
      <c r="C220" s="103">
        <v>746</v>
      </c>
      <c r="D220" s="103">
        <v>751</v>
      </c>
      <c r="E220" s="103">
        <v>989</v>
      </c>
      <c r="F220" s="103">
        <v>1280</v>
      </c>
      <c r="G220" s="103">
        <v>1401</v>
      </c>
      <c r="H220" t="s">
        <v>674</v>
      </c>
      <c r="I220" s="72">
        <f t="shared" si="8"/>
        <v>2.1081</v>
      </c>
      <c r="J220">
        <f t="shared" si="7"/>
        <v>0.021081</v>
      </c>
      <c r="K220" s="3"/>
      <c r="L220" s="78" t="s">
        <v>169</v>
      </c>
      <c r="M220" s="79">
        <v>1.3555</v>
      </c>
      <c r="N220" s="79">
        <v>1.5146</v>
      </c>
      <c r="O220" s="79">
        <v>0.0218</v>
      </c>
      <c r="P220" s="79">
        <v>0.7127</v>
      </c>
    </row>
    <row r="221" spans="1:16" ht="26.25" thickBot="1">
      <c r="A221">
        <v>9648</v>
      </c>
      <c r="B221" s="75" t="s">
        <v>547</v>
      </c>
      <c r="C221" s="103">
        <v>732</v>
      </c>
      <c r="D221" s="103">
        <v>816</v>
      </c>
      <c r="E221" s="103">
        <v>1024</v>
      </c>
      <c r="F221" s="103">
        <v>1276</v>
      </c>
      <c r="G221" s="103">
        <v>1465</v>
      </c>
      <c r="H221" t="s">
        <v>666</v>
      </c>
      <c r="I221" s="72">
        <f t="shared" si="8"/>
        <v>1.7930000000000001</v>
      </c>
      <c r="J221">
        <f t="shared" si="7"/>
        <v>0.01793</v>
      </c>
      <c r="K221" s="3"/>
      <c r="L221" s="78" t="s">
        <v>259</v>
      </c>
      <c r="M221" s="79">
        <v>1.8583</v>
      </c>
      <c r="N221" s="79">
        <v>1.5906</v>
      </c>
      <c r="O221" s="79">
        <v>0.001</v>
      </c>
      <c r="P221" s="79">
        <v>0.5165</v>
      </c>
    </row>
    <row r="222" spans="1:16" ht="16.5" thickBot="1">
      <c r="A222">
        <v>13651</v>
      </c>
      <c r="B222" s="75" t="s">
        <v>548</v>
      </c>
      <c r="C222" s="103">
        <v>595</v>
      </c>
      <c r="D222" s="103">
        <v>686</v>
      </c>
      <c r="E222" s="103">
        <v>781</v>
      </c>
      <c r="F222" s="103">
        <v>1040</v>
      </c>
      <c r="G222" s="103">
        <v>1241</v>
      </c>
      <c r="H222" t="s">
        <v>662</v>
      </c>
      <c r="I222" s="72">
        <f t="shared" si="8"/>
        <v>2.2444</v>
      </c>
      <c r="J222">
        <f t="shared" si="7"/>
        <v>0.022444000000000002</v>
      </c>
      <c r="K222" s="3"/>
      <c r="L222" s="78" t="s">
        <v>192</v>
      </c>
      <c r="M222" s="79">
        <v>1.5106</v>
      </c>
      <c r="N222" s="79">
        <v>1.6046</v>
      </c>
      <c r="O222" s="79">
        <v>0.0094</v>
      </c>
      <c r="P222" s="79">
        <v>0.179</v>
      </c>
    </row>
    <row r="223" spans="1:16" ht="26.25" thickBot="1">
      <c r="A223">
        <v>10654</v>
      </c>
      <c r="B223" s="75" t="s">
        <v>549</v>
      </c>
      <c r="C223" s="103">
        <v>746</v>
      </c>
      <c r="D223" s="103">
        <v>751</v>
      </c>
      <c r="E223" s="103">
        <v>989</v>
      </c>
      <c r="F223" s="103">
        <v>1280</v>
      </c>
      <c r="G223" s="103">
        <v>1401</v>
      </c>
      <c r="H223" t="s">
        <v>674</v>
      </c>
      <c r="I223" s="72">
        <f t="shared" si="8"/>
        <v>2.0428</v>
      </c>
      <c r="J223">
        <f t="shared" si="7"/>
        <v>0.020428</v>
      </c>
      <c r="K223" s="3"/>
      <c r="L223" s="78" t="s">
        <v>170</v>
      </c>
      <c r="M223" s="79">
        <v>1.5113</v>
      </c>
      <c r="N223" s="79">
        <v>1.5376</v>
      </c>
      <c r="O223" s="79">
        <v>0.0072</v>
      </c>
      <c r="P223" s="79">
        <v>0.6996</v>
      </c>
    </row>
    <row r="224" spans="1:16" ht="26.25" thickBot="1">
      <c r="A224">
        <v>9657</v>
      </c>
      <c r="B224" s="75" t="s">
        <v>550</v>
      </c>
      <c r="C224" s="103">
        <v>1030</v>
      </c>
      <c r="D224" s="103">
        <v>1223</v>
      </c>
      <c r="E224" s="103">
        <v>1573</v>
      </c>
      <c r="F224" s="103">
        <v>1974</v>
      </c>
      <c r="G224" s="103">
        <v>2131</v>
      </c>
      <c r="H224" t="s">
        <v>673</v>
      </c>
      <c r="I224" s="72">
        <f t="shared" si="8"/>
        <v>2.4154999999999998</v>
      </c>
      <c r="J224">
        <f t="shared" si="7"/>
        <v>0.024155</v>
      </c>
      <c r="K224" s="3"/>
      <c r="L224" s="78" t="s">
        <v>109</v>
      </c>
      <c r="M224" s="79">
        <v>1.4573</v>
      </c>
      <c r="N224" s="79">
        <v>1.5642</v>
      </c>
      <c r="O224" s="79">
        <v>0.0197</v>
      </c>
      <c r="P224" s="79">
        <v>0.4589</v>
      </c>
    </row>
    <row r="225" spans="1:16" ht="26.25" thickBot="1">
      <c r="A225">
        <v>4660</v>
      </c>
      <c r="B225" s="75" t="s">
        <v>597</v>
      </c>
      <c r="C225" s="103">
        <v>718</v>
      </c>
      <c r="D225" s="103">
        <v>876</v>
      </c>
      <c r="E225" s="103">
        <v>1061</v>
      </c>
      <c r="F225" s="103">
        <v>1325</v>
      </c>
      <c r="G225" s="103">
        <v>1515</v>
      </c>
      <c r="H225" t="s">
        <v>661</v>
      </c>
      <c r="I225" s="72">
        <f t="shared" si="8"/>
        <v>2.1216</v>
      </c>
      <c r="J225">
        <f t="shared" si="7"/>
        <v>0.021216</v>
      </c>
      <c r="K225" s="3"/>
      <c r="L225" s="78" t="s">
        <v>56</v>
      </c>
      <c r="M225" s="79">
        <v>1.6662</v>
      </c>
      <c r="N225" s="79">
        <v>1.5287</v>
      </c>
      <c r="O225" s="79">
        <v>0.0036</v>
      </c>
      <c r="P225" s="79">
        <v>0.8832</v>
      </c>
    </row>
    <row r="226" spans="1:16" ht="26.25" thickBot="1">
      <c r="A226">
        <v>1663</v>
      </c>
      <c r="B226" s="75" t="s">
        <v>551</v>
      </c>
      <c r="C226" s="103">
        <v>732</v>
      </c>
      <c r="D226" s="103">
        <v>816</v>
      </c>
      <c r="E226" s="103">
        <v>1024</v>
      </c>
      <c r="F226" s="103">
        <v>1276</v>
      </c>
      <c r="G226" s="103">
        <v>1465</v>
      </c>
      <c r="H226" t="s">
        <v>666</v>
      </c>
      <c r="I226" s="72">
        <f t="shared" si="8"/>
        <v>2.3333000000000004</v>
      </c>
      <c r="J226">
        <f t="shared" si="7"/>
        <v>0.023333000000000003</v>
      </c>
      <c r="K226" s="3"/>
      <c r="L226" s="78" t="s">
        <v>260</v>
      </c>
      <c r="M226" s="79">
        <v>1.4767</v>
      </c>
      <c r="N226" s="79">
        <v>1.5481</v>
      </c>
      <c r="O226" s="79">
        <v>0.0029</v>
      </c>
      <c r="P226" s="79">
        <v>0.5706</v>
      </c>
    </row>
    <row r="227" spans="1:16" ht="26.25" thickBot="1">
      <c r="A227">
        <v>13666</v>
      </c>
      <c r="B227" s="75" t="s">
        <v>552</v>
      </c>
      <c r="C227" s="103">
        <v>746</v>
      </c>
      <c r="D227" s="103">
        <v>751</v>
      </c>
      <c r="E227" s="103">
        <v>989</v>
      </c>
      <c r="F227" s="103">
        <v>1280</v>
      </c>
      <c r="G227" s="103">
        <v>1401</v>
      </c>
      <c r="H227" t="s">
        <v>674</v>
      </c>
      <c r="I227" s="72">
        <f t="shared" si="8"/>
        <v>1.6864</v>
      </c>
      <c r="J227">
        <f t="shared" si="7"/>
        <v>0.016864</v>
      </c>
      <c r="K227" s="3"/>
      <c r="L227" s="78" t="s">
        <v>171</v>
      </c>
      <c r="M227" s="79">
        <v>1.836</v>
      </c>
      <c r="N227" s="79">
        <v>1.5919</v>
      </c>
      <c r="O227" s="79">
        <v>0.004</v>
      </c>
      <c r="P227" s="79">
        <v>0.7374</v>
      </c>
    </row>
    <row r="228" spans="1:16" ht="16.5" thickBot="1">
      <c r="A228">
        <v>9669</v>
      </c>
      <c r="B228" s="75" t="s">
        <v>553</v>
      </c>
      <c r="C228" s="103">
        <v>580</v>
      </c>
      <c r="D228" s="103">
        <v>603</v>
      </c>
      <c r="E228" s="103">
        <v>762</v>
      </c>
      <c r="F228" s="103">
        <v>983</v>
      </c>
      <c r="G228" s="103">
        <v>1080</v>
      </c>
      <c r="H228" t="s">
        <v>667</v>
      </c>
      <c r="I228" s="72">
        <f t="shared" si="8"/>
        <v>2.0338000000000003</v>
      </c>
      <c r="J228">
        <f t="shared" si="7"/>
        <v>0.020338000000000002</v>
      </c>
      <c r="K228" s="3"/>
      <c r="L228" s="78" t="s">
        <v>129</v>
      </c>
      <c r="M228" s="79">
        <v>1.971</v>
      </c>
      <c r="N228" s="79">
        <v>1.5912</v>
      </c>
      <c r="O228" s="79">
        <v>0.0064</v>
      </c>
      <c r="P228" s="79">
        <v>0.0888</v>
      </c>
    </row>
    <row r="229" spans="1:16" ht="26.25" thickBot="1">
      <c r="A229">
        <v>5672</v>
      </c>
      <c r="B229" s="75" t="s">
        <v>554</v>
      </c>
      <c r="C229" s="103">
        <v>773</v>
      </c>
      <c r="D229" s="103">
        <v>828</v>
      </c>
      <c r="E229" s="103">
        <v>1090</v>
      </c>
      <c r="F229" s="103">
        <v>1358</v>
      </c>
      <c r="G229" s="103">
        <v>1580</v>
      </c>
      <c r="H229" t="s">
        <v>670</v>
      </c>
      <c r="I229" s="72">
        <f t="shared" si="8"/>
        <v>2.2747</v>
      </c>
      <c r="J229">
        <f t="shared" si="7"/>
        <v>0.022747000000000003</v>
      </c>
      <c r="K229" s="3"/>
      <c r="L229" s="78" t="s">
        <v>238</v>
      </c>
      <c r="M229" s="79">
        <v>1.6368</v>
      </c>
      <c r="N229" s="79">
        <v>1.6042</v>
      </c>
      <c r="O229" s="79">
        <v>0.0035</v>
      </c>
      <c r="P229" s="79">
        <v>0.4261</v>
      </c>
    </row>
    <row r="230" spans="1:16" ht="26.25" thickBot="1">
      <c r="A230">
        <v>12675</v>
      </c>
      <c r="B230" s="75" t="s">
        <v>555</v>
      </c>
      <c r="C230" s="103">
        <v>724</v>
      </c>
      <c r="D230" s="103">
        <v>762</v>
      </c>
      <c r="E230" s="103">
        <v>876</v>
      </c>
      <c r="F230" s="103">
        <v>1092</v>
      </c>
      <c r="G230" s="103">
        <v>1288</v>
      </c>
      <c r="H230" t="s">
        <v>669</v>
      </c>
      <c r="I230" s="72">
        <f t="shared" si="8"/>
        <v>1.9667000000000001</v>
      </c>
      <c r="J230">
        <f t="shared" si="7"/>
        <v>0.019667</v>
      </c>
      <c r="K230" s="3"/>
      <c r="L230" s="78" t="s">
        <v>92</v>
      </c>
      <c r="M230" s="79">
        <v>1.4836</v>
      </c>
      <c r="N230" s="79">
        <v>1.621</v>
      </c>
      <c r="O230" s="79">
        <v>0.0049</v>
      </c>
      <c r="P230" s="79">
        <v>0.6488</v>
      </c>
    </row>
    <row r="231" spans="1:16" ht="26.25" thickBot="1">
      <c r="A231">
        <v>3678</v>
      </c>
      <c r="B231" s="75" t="s">
        <v>556</v>
      </c>
      <c r="C231" s="103">
        <v>772</v>
      </c>
      <c r="D231" s="103">
        <v>797</v>
      </c>
      <c r="E231" s="103">
        <v>942</v>
      </c>
      <c r="F231" s="103">
        <v>1293</v>
      </c>
      <c r="G231" s="103">
        <v>1342</v>
      </c>
      <c r="H231" t="s">
        <v>672</v>
      </c>
      <c r="I231" s="72">
        <f t="shared" si="8"/>
        <v>1.7646</v>
      </c>
      <c r="J231">
        <f t="shared" si="7"/>
        <v>0.017646</v>
      </c>
      <c r="K231" s="3"/>
      <c r="L231" s="78" t="s">
        <v>219</v>
      </c>
      <c r="M231" s="79">
        <v>1.5664</v>
      </c>
      <c r="N231" s="79">
        <v>1.5845</v>
      </c>
      <c r="O231" s="79">
        <v>0.0056</v>
      </c>
      <c r="P231" s="79">
        <v>0.3766</v>
      </c>
    </row>
    <row r="232" spans="1:16" ht="26.25" thickBot="1">
      <c r="A232">
        <v>11681</v>
      </c>
      <c r="B232" s="75" t="s">
        <v>557</v>
      </c>
      <c r="C232" s="103">
        <v>718</v>
      </c>
      <c r="D232" s="103">
        <v>876</v>
      </c>
      <c r="E232" s="103">
        <v>1061</v>
      </c>
      <c r="F232" s="103">
        <v>1325</v>
      </c>
      <c r="G232" s="103">
        <v>1515</v>
      </c>
      <c r="H232" t="s">
        <v>661</v>
      </c>
      <c r="I232" s="72">
        <f t="shared" si="8"/>
        <v>2.1908000000000003</v>
      </c>
      <c r="J232">
        <f t="shared" si="7"/>
        <v>0.021908000000000004</v>
      </c>
      <c r="K232" s="3"/>
      <c r="L232" s="78" t="s">
        <v>57</v>
      </c>
      <c r="M232" s="79">
        <v>1.5645</v>
      </c>
      <c r="N232" s="79">
        <v>1.4356</v>
      </c>
      <c r="O232" s="79">
        <v>0</v>
      </c>
      <c r="P232" s="79">
        <v>0.329</v>
      </c>
    </row>
    <row r="233" spans="1:16" ht="26.25" thickBot="1">
      <c r="A233">
        <v>1684</v>
      </c>
      <c r="B233" s="75" t="s">
        <v>558</v>
      </c>
      <c r="C233" s="103">
        <v>732</v>
      </c>
      <c r="D233" s="103">
        <v>816</v>
      </c>
      <c r="E233" s="103">
        <v>1024</v>
      </c>
      <c r="F233" s="103">
        <v>1276</v>
      </c>
      <c r="G233" s="103">
        <v>1465</v>
      </c>
      <c r="H233" t="s">
        <v>666</v>
      </c>
      <c r="I233" s="72">
        <f t="shared" si="8"/>
        <v>1.8157</v>
      </c>
      <c r="J233">
        <f t="shared" si="7"/>
        <v>0.018157000000000003</v>
      </c>
      <c r="K233" s="3"/>
      <c r="L233" s="78" t="s">
        <v>261</v>
      </c>
      <c r="M233" s="79">
        <v>1.6012</v>
      </c>
      <c r="N233" s="79">
        <v>1.6105</v>
      </c>
      <c r="O233" s="79">
        <v>0</v>
      </c>
      <c r="P233" s="79">
        <v>0.5803</v>
      </c>
    </row>
    <row r="234" spans="1:16" ht="26.25" thickBot="1">
      <c r="A234">
        <v>13687</v>
      </c>
      <c r="B234" s="75" t="s">
        <v>600</v>
      </c>
      <c r="C234" s="103">
        <v>580</v>
      </c>
      <c r="D234" s="103">
        <v>603</v>
      </c>
      <c r="E234" s="103">
        <v>762</v>
      </c>
      <c r="F234" s="103">
        <v>983</v>
      </c>
      <c r="G234" s="103">
        <v>1080</v>
      </c>
      <c r="H234" t="s">
        <v>667</v>
      </c>
      <c r="I234" s="72">
        <f t="shared" si="8"/>
        <v>1.9867</v>
      </c>
      <c r="J234">
        <f t="shared" si="7"/>
        <v>0.019867</v>
      </c>
      <c r="K234" s="3"/>
      <c r="L234" s="78" t="s">
        <v>130</v>
      </c>
      <c r="M234" s="79">
        <v>0.9338</v>
      </c>
      <c r="N234" s="79">
        <v>1.49</v>
      </c>
      <c r="O234" s="79">
        <v>0</v>
      </c>
      <c r="P234" s="79">
        <v>0.3257</v>
      </c>
    </row>
    <row r="235" spans="1:16" ht="26.25" thickBot="1">
      <c r="A235">
        <v>5689</v>
      </c>
      <c r="B235" s="75" t="s">
        <v>559</v>
      </c>
      <c r="C235" s="103">
        <v>773</v>
      </c>
      <c r="D235" s="103">
        <v>828</v>
      </c>
      <c r="E235" s="103">
        <v>1090</v>
      </c>
      <c r="F235" s="103">
        <v>1358</v>
      </c>
      <c r="G235" s="103">
        <v>1580</v>
      </c>
      <c r="H235" t="s">
        <v>670</v>
      </c>
      <c r="I235" s="72">
        <f t="shared" si="8"/>
        <v>1.8157</v>
      </c>
      <c r="J235">
        <f t="shared" si="7"/>
        <v>0.018157000000000003</v>
      </c>
      <c r="K235" s="3"/>
      <c r="L235" s="78" t="s">
        <v>239</v>
      </c>
      <c r="M235" s="79">
        <v>1.6299</v>
      </c>
      <c r="N235" s="79">
        <v>1.5977</v>
      </c>
      <c r="O235" s="79">
        <v>0.0002</v>
      </c>
      <c r="P235" s="79">
        <v>0.3888</v>
      </c>
    </row>
    <row r="236" spans="1:16" ht="16.5" thickBot="1">
      <c r="A236">
        <v>12690</v>
      </c>
      <c r="B236" s="75" t="s">
        <v>601</v>
      </c>
      <c r="C236" s="103">
        <v>580</v>
      </c>
      <c r="D236" s="103">
        <v>603</v>
      </c>
      <c r="E236" s="103">
        <v>762</v>
      </c>
      <c r="F236" s="103">
        <v>983</v>
      </c>
      <c r="G236" s="103">
        <v>1080</v>
      </c>
      <c r="H236" t="s">
        <v>667</v>
      </c>
      <c r="I236" s="72">
        <f t="shared" si="8"/>
        <v>2.1836</v>
      </c>
      <c r="J236">
        <f t="shared" si="7"/>
        <v>0.021836</v>
      </c>
      <c r="K236" s="3"/>
      <c r="L236" s="78" t="s">
        <v>342</v>
      </c>
      <c r="M236" s="79">
        <v>0.9338</v>
      </c>
      <c r="N236" s="79">
        <v>1.49</v>
      </c>
      <c r="O236" s="79">
        <v>0</v>
      </c>
      <c r="P236" s="79">
        <v>0.3257</v>
      </c>
    </row>
    <row r="237" spans="1:16" ht="26.25" thickBot="1">
      <c r="A237">
        <v>5692</v>
      </c>
      <c r="B237" s="75" t="s">
        <v>560</v>
      </c>
      <c r="C237" s="103">
        <v>746</v>
      </c>
      <c r="D237" s="103">
        <v>751</v>
      </c>
      <c r="E237" s="103">
        <v>989</v>
      </c>
      <c r="F237" s="103">
        <v>1280</v>
      </c>
      <c r="G237" s="103">
        <v>1401</v>
      </c>
      <c r="H237" t="s">
        <v>674</v>
      </c>
      <c r="I237" s="72">
        <f t="shared" si="8"/>
        <v>2.0312</v>
      </c>
      <c r="J237">
        <f t="shared" si="7"/>
        <v>0.020312</v>
      </c>
      <c r="K237" s="3"/>
      <c r="L237" s="78" t="s">
        <v>172</v>
      </c>
      <c r="M237" s="79">
        <v>1.3815</v>
      </c>
      <c r="N237" s="79">
        <v>1.594</v>
      </c>
      <c r="O237" s="79">
        <v>0.0029</v>
      </c>
      <c r="P237" s="79">
        <v>0.5867</v>
      </c>
    </row>
    <row r="238" spans="1:16" ht="26.25" thickBot="1">
      <c r="A238">
        <v>9693</v>
      </c>
      <c r="B238" s="75" t="s">
        <v>561</v>
      </c>
      <c r="C238" s="103">
        <v>773</v>
      </c>
      <c r="D238" s="103">
        <v>828</v>
      </c>
      <c r="E238" s="103">
        <v>1090</v>
      </c>
      <c r="F238" s="103">
        <v>1358</v>
      </c>
      <c r="G238" s="103">
        <v>1580</v>
      </c>
      <c r="H238" t="s">
        <v>670</v>
      </c>
      <c r="I238" s="72">
        <f t="shared" si="8"/>
        <v>2.0549</v>
      </c>
      <c r="J238">
        <f t="shared" si="7"/>
        <v>0.020549</v>
      </c>
      <c r="K238" s="3"/>
      <c r="L238" s="78" t="s">
        <v>240</v>
      </c>
      <c r="M238" s="79">
        <v>1.5818</v>
      </c>
      <c r="N238" s="79">
        <v>1.5499</v>
      </c>
      <c r="O238" s="79">
        <v>0.0017</v>
      </c>
      <c r="P238" s="79">
        <v>0.4796</v>
      </c>
    </row>
    <row r="239" spans="1:16" ht="26.25" thickBot="1">
      <c r="A239">
        <v>12696</v>
      </c>
      <c r="B239" s="75" t="s">
        <v>562</v>
      </c>
      <c r="C239" s="103">
        <v>724</v>
      </c>
      <c r="D239" s="103">
        <v>762</v>
      </c>
      <c r="E239" s="103">
        <v>876</v>
      </c>
      <c r="F239" s="103">
        <v>1092</v>
      </c>
      <c r="G239" s="103">
        <v>1288</v>
      </c>
      <c r="H239" t="s">
        <v>669</v>
      </c>
      <c r="I239" s="72">
        <f t="shared" si="8"/>
        <v>2.3129</v>
      </c>
      <c r="J239">
        <f t="shared" si="7"/>
        <v>0.023129</v>
      </c>
      <c r="K239" s="3"/>
      <c r="L239" s="78" t="s">
        <v>93</v>
      </c>
      <c r="M239" s="79">
        <v>1.5578</v>
      </c>
      <c r="N239" s="79">
        <v>1.6133</v>
      </c>
      <c r="O239" s="79">
        <v>0.0025</v>
      </c>
      <c r="P239" s="79">
        <v>0.4391</v>
      </c>
    </row>
    <row r="240" spans="1:16" ht="26.25" thickBot="1">
      <c r="A240">
        <v>3699</v>
      </c>
      <c r="B240" s="75" t="s">
        <v>563</v>
      </c>
      <c r="C240" s="103">
        <v>825</v>
      </c>
      <c r="D240" s="103">
        <v>830</v>
      </c>
      <c r="E240" s="103">
        <v>1042</v>
      </c>
      <c r="F240" s="103">
        <v>1298</v>
      </c>
      <c r="G240" s="103">
        <v>1412</v>
      </c>
      <c r="H240" t="s">
        <v>671</v>
      </c>
      <c r="I240" s="72">
        <f t="shared" si="8"/>
        <v>2.156</v>
      </c>
      <c r="J240">
        <f t="shared" si="7"/>
        <v>0.021560000000000003</v>
      </c>
      <c r="K240" s="3"/>
      <c r="L240" s="78" t="s">
        <v>156</v>
      </c>
      <c r="M240" s="79">
        <v>1.6734</v>
      </c>
      <c r="N240" s="79">
        <v>1.7512</v>
      </c>
      <c r="O240" s="79">
        <v>0</v>
      </c>
      <c r="P240" s="79">
        <v>0.5617</v>
      </c>
    </row>
    <row r="241" spans="1:16" ht="26.25" thickBot="1">
      <c r="A241">
        <v>8702</v>
      </c>
      <c r="B241" s="75" t="s">
        <v>564</v>
      </c>
      <c r="C241" s="103">
        <v>702</v>
      </c>
      <c r="D241" s="103">
        <v>846</v>
      </c>
      <c r="E241" s="103">
        <v>1018</v>
      </c>
      <c r="F241" s="103">
        <v>1416</v>
      </c>
      <c r="G241" s="103">
        <v>1536</v>
      </c>
      <c r="H241" t="s">
        <v>664</v>
      </c>
      <c r="I241" s="72">
        <f t="shared" si="8"/>
        <v>1.9617</v>
      </c>
      <c r="J241">
        <f t="shared" si="7"/>
        <v>0.019617</v>
      </c>
      <c r="K241" s="3"/>
      <c r="L241" s="78" t="s">
        <v>285</v>
      </c>
      <c r="M241" s="79">
        <v>1.5403</v>
      </c>
      <c r="N241" s="79">
        <v>1.5684</v>
      </c>
      <c r="O241" s="79">
        <v>0.0051</v>
      </c>
      <c r="P241" s="79">
        <v>0.5825</v>
      </c>
    </row>
    <row r="242" spans="1:16" ht="16.5" thickBot="1">
      <c r="A242">
        <v>14705</v>
      </c>
      <c r="B242" s="75" t="s">
        <v>565</v>
      </c>
      <c r="C242" s="103">
        <v>772</v>
      </c>
      <c r="D242" s="103">
        <v>797</v>
      </c>
      <c r="E242" s="103">
        <v>942</v>
      </c>
      <c r="F242" s="103">
        <v>1293</v>
      </c>
      <c r="G242" s="103">
        <v>1342</v>
      </c>
      <c r="H242" t="s">
        <v>672</v>
      </c>
      <c r="I242" s="72">
        <f t="shared" si="8"/>
        <v>3.4768</v>
      </c>
      <c r="J242">
        <f t="shared" si="7"/>
        <v>0.034768</v>
      </c>
      <c r="K242" s="3"/>
      <c r="L242" s="78" t="s">
        <v>220</v>
      </c>
      <c r="M242" s="79">
        <v>1.3398</v>
      </c>
      <c r="N242" s="79">
        <v>1.5272</v>
      </c>
      <c r="O242" s="79">
        <v>0.0013</v>
      </c>
      <c r="P242" s="79">
        <v>0.4332</v>
      </c>
    </row>
    <row r="243" spans="1:16" ht="16.5" thickBot="1">
      <c r="A243">
        <v>11708</v>
      </c>
      <c r="B243" s="75" t="s">
        <v>679</v>
      </c>
      <c r="C243" s="103">
        <v>746</v>
      </c>
      <c r="D243" s="103">
        <v>751</v>
      </c>
      <c r="E243" s="103">
        <v>989</v>
      </c>
      <c r="F243" s="103">
        <v>1280</v>
      </c>
      <c r="G243" s="103">
        <v>1401</v>
      </c>
      <c r="H243" t="s">
        <v>674</v>
      </c>
      <c r="I243" s="72">
        <f t="shared" si="8"/>
        <v>2.4656000000000002</v>
      </c>
      <c r="J243">
        <f t="shared" si="7"/>
        <v>0.024656000000000004</v>
      </c>
      <c r="K243" s="3"/>
      <c r="L243" s="78" t="s">
        <v>173</v>
      </c>
      <c r="M243" s="79">
        <v>1.5556</v>
      </c>
      <c r="N243" s="79">
        <v>1.6027</v>
      </c>
      <c r="O243" s="79">
        <v>0</v>
      </c>
      <c r="P243" s="79">
        <v>1.8741</v>
      </c>
    </row>
    <row r="244" spans="1:16" ht="26.25" thickBot="1">
      <c r="A244">
        <v>9711</v>
      </c>
      <c r="B244" s="75" t="s">
        <v>566</v>
      </c>
      <c r="C244" s="103">
        <v>746</v>
      </c>
      <c r="D244" s="103">
        <v>751</v>
      </c>
      <c r="E244" s="103">
        <v>989</v>
      </c>
      <c r="F244" s="103">
        <v>1280</v>
      </c>
      <c r="G244" s="103">
        <v>1401</v>
      </c>
      <c r="H244" t="s">
        <v>674</v>
      </c>
      <c r="I244" s="72">
        <f t="shared" si="8"/>
        <v>2.3594</v>
      </c>
      <c r="J244">
        <f t="shared" si="7"/>
        <v>0.023594</v>
      </c>
      <c r="K244" s="3"/>
      <c r="L244" s="78" t="s">
        <v>174</v>
      </c>
      <c r="M244" s="79">
        <v>1.8872</v>
      </c>
      <c r="N244" s="79">
        <v>1.6366</v>
      </c>
      <c r="O244" s="79">
        <v>0</v>
      </c>
      <c r="P244" s="79">
        <v>0.829</v>
      </c>
    </row>
    <row r="245" spans="1:16" ht="26.25" thickBot="1">
      <c r="A245">
        <v>9714</v>
      </c>
      <c r="B245" s="75" t="s">
        <v>567</v>
      </c>
      <c r="C245" s="103">
        <v>772</v>
      </c>
      <c r="D245" s="103">
        <v>797</v>
      </c>
      <c r="E245" s="103">
        <v>942</v>
      </c>
      <c r="F245" s="103">
        <v>1293</v>
      </c>
      <c r="G245" s="103">
        <v>1342</v>
      </c>
      <c r="H245" t="s">
        <v>672</v>
      </c>
      <c r="I245" s="72">
        <f t="shared" si="8"/>
        <v>2.2226</v>
      </c>
      <c r="J245">
        <f t="shared" si="7"/>
        <v>0.022226</v>
      </c>
      <c r="K245" s="3"/>
      <c r="L245" s="78" t="s">
        <v>221</v>
      </c>
      <c r="M245" s="79">
        <v>1.2925</v>
      </c>
      <c r="N245" s="79">
        <v>1.4885</v>
      </c>
      <c r="O245" s="79">
        <v>0</v>
      </c>
      <c r="P245" s="79">
        <v>0.8709</v>
      </c>
    </row>
    <row r="246" spans="1:16" ht="26.25" thickBot="1">
      <c r="A246">
        <v>11723</v>
      </c>
      <c r="B246" s="75" t="s">
        <v>568</v>
      </c>
      <c r="C246" s="103">
        <v>772</v>
      </c>
      <c r="D246" s="103">
        <v>797</v>
      </c>
      <c r="E246" s="103">
        <v>942</v>
      </c>
      <c r="F246" s="103">
        <v>1293</v>
      </c>
      <c r="G246" s="103">
        <v>1342</v>
      </c>
      <c r="H246" t="s">
        <v>672</v>
      </c>
      <c r="I246" s="72">
        <f t="shared" si="8"/>
        <v>2.0122</v>
      </c>
      <c r="J246">
        <f t="shared" si="7"/>
        <v>0.020122</v>
      </c>
      <c r="K246" s="3"/>
      <c r="L246" s="78" t="s">
        <v>222</v>
      </c>
      <c r="M246" s="79">
        <v>1.3438</v>
      </c>
      <c r="N246" s="79">
        <v>1.4496</v>
      </c>
      <c r="O246" s="79">
        <v>0.0634</v>
      </c>
      <c r="P246" s="79">
        <v>0.7096</v>
      </c>
    </row>
    <row r="247" spans="1:16" ht="26.25" thickBot="1">
      <c r="A247">
        <v>11735</v>
      </c>
      <c r="B247" s="75" t="s">
        <v>569</v>
      </c>
      <c r="C247" s="103">
        <v>702</v>
      </c>
      <c r="D247" s="103">
        <v>846</v>
      </c>
      <c r="E247" s="103">
        <v>1018</v>
      </c>
      <c r="F247" s="103">
        <v>1416</v>
      </c>
      <c r="G247" s="103">
        <v>1536</v>
      </c>
      <c r="H247" t="s">
        <v>664</v>
      </c>
      <c r="I247" s="72">
        <f t="shared" si="8"/>
        <v>2.2668</v>
      </c>
      <c r="J247">
        <f t="shared" si="7"/>
        <v>0.022668</v>
      </c>
      <c r="K247" s="3"/>
      <c r="L247" s="78" t="s">
        <v>287</v>
      </c>
      <c r="M247" s="79">
        <v>1.4319</v>
      </c>
      <c r="N247" s="79">
        <v>1.5498</v>
      </c>
      <c r="O247" s="79">
        <v>0</v>
      </c>
      <c r="P247" s="79">
        <v>0.4624</v>
      </c>
    </row>
    <row r="248" spans="1:16" ht="26.25" thickBot="1">
      <c r="A248">
        <v>14738</v>
      </c>
      <c r="B248" s="75" t="s">
        <v>570</v>
      </c>
      <c r="C248" s="103">
        <v>595</v>
      </c>
      <c r="D248" s="103">
        <v>686</v>
      </c>
      <c r="E248" s="103">
        <v>781</v>
      </c>
      <c r="F248" s="103">
        <v>1040</v>
      </c>
      <c r="G248" s="103">
        <v>1241</v>
      </c>
      <c r="H248" t="s">
        <v>662</v>
      </c>
      <c r="I248" s="72">
        <f t="shared" si="8"/>
        <v>2.1621</v>
      </c>
      <c r="J248">
        <f t="shared" si="7"/>
        <v>0.021621</v>
      </c>
      <c r="K248" s="3"/>
      <c r="L248" s="78" t="s">
        <v>193</v>
      </c>
      <c r="M248" s="79">
        <v>1.4487</v>
      </c>
      <c r="N248" s="79">
        <v>1.5305</v>
      </c>
      <c r="O248" s="79">
        <v>0.0035</v>
      </c>
      <c r="P248" s="79">
        <v>0.7328</v>
      </c>
    </row>
    <row r="249" spans="1:16" ht="26.25" thickBot="1">
      <c r="A249">
        <v>10717</v>
      </c>
      <c r="B249" s="75" t="s">
        <v>571</v>
      </c>
      <c r="C249" s="103">
        <v>1030</v>
      </c>
      <c r="D249" s="103">
        <v>1223</v>
      </c>
      <c r="E249" s="103">
        <v>1573</v>
      </c>
      <c r="F249" s="103">
        <v>1974</v>
      </c>
      <c r="G249" s="103">
        <v>2131</v>
      </c>
      <c r="H249" t="s">
        <v>673</v>
      </c>
      <c r="I249" s="72">
        <f t="shared" si="8"/>
        <v>2.2274000000000003</v>
      </c>
      <c r="J249">
        <f t="shared" si="7"/>
        <v>0.022274000000000002</v>
      </c>
      <c r="K249" s="3"/>
      <c r="L249" s="78" t="s">
        <v>110</v>
      </c>
      <c r="M249" s="79">
        <v>1.3775</v>
      </c>
      <c r="N249" s="79">
        <v>1.5161</v>
      </c>
      <c r="O249" s="79">
        <v>0.0056</v>
      </c>
      <c r="P249" s="79">
        <v>0.6404</v>
      </c>
    </row>
    <row r="250" spans="1:16" ht="26.25" thickBot="1">
      <c r="A250">
        <v>4720</v>
      </c>
      <c r="B250" s="75" t="s">
        <v>572</v>
      </c>
      <c r="C250" s="103">
        <v>732</v>
      </c>
      <c r="D250" s="103">
        <v>816</v>
      </c>
      <c r="E250" s="103">
        <v>1024</v>
      </c>
      <c r="F250" s="103">
        <v>1276</v>
      </c>
      <c r="G250" s="103">
        <v>1465</v>
      </c>
      <c r="H250" t="s">
        <v>666</v>
      </c>
      <c r="I250" s="72">
        <f t="shared" si="8"/>
        <v>2.1744</v>
      </c>
      <c r="J250">
        <f t="shared" si="7"/>
        <v>0.021744</v>
      </c>
      <c r="K250" s="3"/>
      <c r="L250" s="78" t="s">
        <v>262</v>
      </c>
      <c r="M250" s="79">
        <v>1.6577</v>
      </c>
      <c r="N250" s="79">
        <v>1.5356</v>
      </c>
      <c r="O250" s="79">
        <v>0.0031</v>
      </c>
      <c r="P250" s="79">
        <v>0.6887</v>
      </c>
    </row>
    <row r="251" spans="1:16" ht="26.25" thickBot="1">
      <c r="A251">
        <v>13726</v>
      </c>
      <c r="B251" s="75" t="s">
        <v>573</v>
      </c>
      <c r="C251" s="103">
        <v>595</v>
      </c>
      <c r="D251" s="103">
        <v>686</v>
      </c>
      <c r="E251" s="103">
        <v>781</v>
      </c>
      <c r="F251" s="103">
        <v>1040</v>
      </c>
      <c r="G251" s="103">
        <v>1241</v>
      </c>
      <c r="H251" t="s">
        <v>662</v>
      </c>
      <c r="I251" s="72">
        <f t="shared" si="8"/>
        <v>2.1432</v>
      </c>
      <c r="J251">
        <f t="shared" si="7"/>
        <v>0.021432000000000003</v>
      </c>
      <c r="K251" s="3"/>
      <c r="L251" s="78" t="s">
        <v>194</v>
      </c>
      <c r="M251" s="79">
        <v>1.3647</v>
      </c>
      <c r="N251" s="79">
        <v>1.6694</v>
      </c>
      <c r="O251" s="79">
        <v>0.0017</v>
      </c>
      <c r="P251" s="79">
        <v>0.5033</v>
      </c>
    </row>
    <row r="252" spans="1:16" ht="26.25" thickBot="1">
      <c r="A252">
        <v>10729</v>
      </c>
      <c r="B252" s="75" t="s">
        <v>574</v>
      </c>
      <c r="C252" s="103">
        <v>702</v>
      </c>
      <c r="D252" s="103">
        <v>846</v>
      </c>
      <c r="E252" s="103">
        <v>1018</v>
      </c>
      <c r="F252" s="103">
        <v>1416</v>
      </c>
      <c r="G252" s="103">
        <v>1536</v>
      </c>
      <c r="H252" t="s">
        <v>664</v>
      </c>
      <c r="I252" s="72">
        <f t="shared" si="8"/>
        <v>2.0074</v>
      </c>
      <c r="J252">
        <f t="shared" si="7"/>
        <v>0.020074</v>
      </c>
      <c r="K252" s="3"/>
      <c r="L252" s="78" t="s">
        <v>286</v>
      </c>
      <c r="M252" s="79">
        <v>1.5694</v>
      </c>
      <c r="N252" s="79">
        <v>1.623</v>
      </c>
      <c r="O252" s="79">
        <v>0.0016</v>
      </c>
      <c r="P252" s="79">
        <v>0.5186</v>
      </c>
    </row>
    <row r="253" spans="1:16" ht="26.25" thickBot="1">
      <c r="A253">
        <v>14732</v>
      </c>
      <c r="B253" s="75" t="s">
        <v>575</v>
      </c>
      <c r="C253" s="103">
        <v>718</v>
      </c>
      <c r="D253" s="103">
        <v>876</v>
      </c>
      <c r="E253" s="103">
        <v>1061</v>
      </c>
      <c r="F253" s="103">
        <v>1325</v>
      </c>
      <c r="G253" s="103">
        <v>1515</v>
      </c>
      <c r="H253" t="s">
        <v>661</v>
      </c>
      <c r="I253" s="72">
        <f t="shared" si="8"/>
        <v>2.3026999999999997</v>
      </c>
      <c r="J253">
        <f t="shared" si="7"/>
        <v>0.023027</v>
      </c>
      <c r="K253" s="3"/>
      <c r="L253" s="78" t="s">
        <v>58</v>
      </c>
      <c r="M253" s="79">
        <v>1.552</v>
      </c>
      <c r="N253" s="79">
        <v>1.5624</v>
      </c>
      <c r="O253" s="79">
        <v>0.0004</v>
      </c>
      <c r="P253" s="79">
        <v>0.4446</v>
      </c>
    </row>
    <row r="254" spans="1:16" ht="26.25" thickBot="1">
      <c r="A254">
        <v>1741</v>
      </c>
      <c r="B254" s="75" t="s">
        <v>576</v>
      </c>
      <c r="C254" s="103">
        <v>724</v>
      </c>
      <c r="D254" s="103">
        <v>762</v>
      </c>
      <c r="E254" s="103">
        <v>876</v>
      </c>
      <c r="F254" s="103">
        <v>1092</v>
      </c>
      <c r="G254" s="103">
        <v>1288</v>
      </c>
      <c r="H254" t="s">
        <v>669</v>
      </c>
      <c r="I254" s="72">
        <f t="shared" si="8"/>
        <v>2.3606</v>
      </c>
      <c r="J254">
        <f t="shared" si="7"/>
        <v>0.023606</v>
      </c>
      <c r="K254" s="3"/>
      <c r="L254" s="78" t="s">
        <v>94</v>
      </c>
      <c r="M254" s="79">
        <v>1.4881</v>
      </c>
      <c r="N254" s="79">
        <v>1.5788</v>
      </c>
      <c r="O254" s="79">
        <v>0.0063</v>
      </c>
      <c r="P254" s="79">
        <v>0.7176</v>
      </c>
    </row>
    <row r="255" spans="1:16" ht="26.25" thickBot="1">
      <c r="A255">
        <v>3744</v>
      </c>
      <c r="B255" s="75" t="s">
        <v>577</v>
      </c>
      <c r="C255" s="103">
        <v>718</v>
      </c>
      <c r="D255" s="103">
        <v>876</v>
      </c>
      <c r="E255" s="103">
        <v>1061</v>
      </c>
      <c r="F255" s="103">
        <v>1325</v>
      </c>
      <c r="G255" s="103">
        <v>1515</v>
      </c>
      <c r="H255" t="s">
        <v>661</v>
      </c>
      <c r="I255" s="72">
        <f t="shared" si="8"/>
        <v>2.3468999999999998</v>
      </c>
      <c r="J255">
        <f t="shared" si="7"/>
        <v>0.023468999999999997</v>
      </c>
      <c r="K255" s="3"/>
      <c r="L255" s="78" t="s">
        <v>59</v>
      </c>
      <c r="M255" s="79">
        <v>1.3682</v>
      </c>
      <c r="N255" s="79">
        <v>1.5907</v>
      </c>
      <c r="O255" s="79">
        <v>0.0024</v>
      </c>
      <c r="P255" s="79">
        <v>0.7675</v>
      </c>
    </row>
    <row r="256" spans="1:16" ht="26.25" thickBot="1">
      <c r="A256">
        <v>1750</v>
      </c>
      <c r="B256" s="75" t="s">
        <v>578</v>
      </c>
      <c r="C256" s="103">
        <v>732</v>
      </c>
      <c r="D256" s="103">
        <v>816</v>
      </c>
      <c r="E256" s="103">
        <v>1024</v>
      </c>
      <c r="F256" s="103">
        <v>1276</v>
      </c>
      <c r="G256" s="103">
        <v>1465</v>
      </c>
      <c r="H256" t="s">
        <v>666</v>
      </c>
      <c r="I256" s="72">
        <f t="shared" si="8"/>
        <v>2.0991999999999997</v>
      </c>
      <c r="J256">
        <f t="shared" si="7"/>
        <v>0.020991999999999997</v>
      </c>
      <c r="K256" s="3"/>
      <c r="L256" s="78" t="s">
        <v>263</v>
      </c>
      <c r="M256" s="79">
        <v>2.0909</v>
      </c>
      <c r="N256" s="79">
        <v>1.6417</v>
      </c>
      <c r="O256" s="79">
        <v>0.0032</v>
      </c>
      <c r="P256" s="79">
        <v>0.702</v>
      </c>
    </row>
    <row r="257" spans="1:16" ht="26.25" thickBot="1">
      <c r="A257">
        <v>13753</v>
      </c>
      <c r="B257" s="75" t="s">
        <v>579</v>
      </c>
      <c r="C257" s="103">
        <v>746</v>
      </c>
      <c r="D257" s="103">
        <v>751</v>
      </c>
      <c r="E257" s="103">
        <v>989</v>
      </c>
      <c r="F257" s="103">
        <v>1280</v>
      </c>
      <c r="G257" s="103">
        <v>1401</v>
      </c>
      <c r="H257" t="s">
        <v>674</v>
      </c>
      <c r="I257" s="72">
        <f t="shared" si="8"/>
        <v>1.809</v>
      </c>
      <c r="J257">
        <f t="shared" si="7"/>
        <v>0.01809</v>
      </c>
      <c r="K257" s="3"/>
      <c r="L257" s="78" t="s">
        <v>175</v>
      </c>
      <c r="M257" s="79">
        <v>1.3323</v>
      </c>
      <c r="N257" s="79">
        <v>1.5198</v>
      </c>
      <c r="O257" s="79">
        <v>0.0047</v>
      </c>
      <c r="P257" s="79">
        <v>0.5747</v>
      </c>
    </row>
    <row r="258" spans="1:16" ht="26.25" thickBot="1">
      <c r="A258">
        <v>9756</v>
      </c>
      <c r="B258" s="75" t="s">
        <v>580</v>
      </c>
      <c r="C258" s="103">
        <v>1030</v>
      </c>
      <c r="D258" s="103">
        <v>1223</v>
      </c>
      <c r="E258" s="103">
        <v>1573</v>
      </c>
      <c r="F258" s="103">
        <v>1974</v>
      </c>
      <c r="G258" s="103">
        <v>2131</v>
      </c>
      <c r="H258" t="s">
        <v>673</v>
      </c>
      <c r="I258" s="72">
        <f t="shared" si="8"/>
        <v>2.0861</v>
      </c>
      <c r="J258">
        <f t="shared" si="7"/>
        <v>0.020861</v>
      </c>
      <c r="K258" s="3"/>
      <c r="L258" s="78" t="s">
        <v>111</v>
      </c>
      <c r="M258" s="79">
        <v>1.4163</v>
      </c>
      <c r="N258" s="79">
        <v>1.5588</v>
      </c>
      <c r="O258" s="79">
        <v>0.0006</v>
      </c>
      <c r="P258" s="79">
        <v>0.2496</v>
      </c>
    </row>
    <row r="259" spans="1:16" ht="26.25" thickBot="1">
      <c r="A259">
        <v>4759</v>
      </c>
      <c r="B259" s="75" t="s">
        <v>581</v>
      </c>
      <c r="C259" s="103">
        <v>732</v>
      </c>
      <c r="D259" s="103">
        <v>816</v>
      </c>
      <c r="E259" s="103">
        <v>1024</v>
      </c>
      <c r="F259" s="103">
        <v>1276</v>
      </c>
      <c r="G259" s="103">
        <v>1465</v>
      </c>
      <c r="H259" t="s">
        <v>666</v>
      </c>
      <c r="I259" s="72">
        <f t="shared" si="8"/>
        <v>2.6052999999999997</v>
      </c>
      <c r="J259">
        <f t="shared" si="7"/>
        <v>0.026052999999999996</v>
      </c>
      <c r="K259" s="3"/>
      <c r="L259" s="78" t="s">
        <v>264</v>
      </c>
      <c r="M259" s="79">
        <v>2.0103</v>
      </c>
      <c r="N259" s="79">
        <v>1.5783</v>
      </c>
      <c r="O259" s="79">
        <v>0.0015</v>
      </c>
      <c r="P259" s="79">
        <v>0.5063</v>
      </c>
    </row>
    <row r="260" spans="1:16" ht="26.25" thickBot="1">
      <c r="A260">
        <v>13762</v>
      </c>
      <c r="B260" s="75" t="s">
        <v>582</v>
      </c>
      <c r="C260" s="103">
        <v>732</v>
      </c>
      <c r="D260" s="103">
        <v>816</v>
      </c>
      <c r="E260" s="103">
        <v>1024</v>
      </c>
      <c r="F260" s="103">
        <v>1276</v>
      </c>
      <c r="G260" s="103">
        <v>1465</v>
      </c>
      <c r="H260" t="s">
        <v>666</v>
      </c>
      <c r="I260" s="72">
        <f t="shared" si="8"/>
        <v>3.1445</v>
      </c>
      <c r="J260">
        <f t="shared" si="7"/>
        <v>0.031445</v>
      </c>
      <c r="K260" s="3"/>
      <c r="L260" s="78" t="s">
        <v>265</v>
      </c>
      <c r="M260" s="79">
        <v>2.1991</v>
      </c>
      <c r="N260" s="79">
        <v>1.5568</v>
      </c>
      <c r="O260" s="79">
        <v>0.004</v>
      </c>
      <c r="P260" s="79">
        <v>1.0445</v>
      </c>
    </row>
    <row r="261" spans="1:16" ht="26.25" thickBot="1">
      <c r="A261">
        <v>13765</v>
      </c>
      <c r="B261" s="75" t="s">
        <v>583</v>
      </c>
      <c r="C261" s="103">
        <v>702</v>
      </c>
      <c r="D261" s="103">
        <v>846</v>
      </c>
      <c r="E261" s="103">
        <v>1018</v>
      </c>
      <c r="F261" s="103">
        <v>1416</v>
      </c>
      <c r="G261" s="103">
        <v>1536</v>
      </c>
      <c r="H261" t="s">
        <v>664</v>
      </c>
      <c r="I261" s="72">
        <f t="shared" si="8"/>
        <v>1.9949999999999999</v>
      </c>
      <c r="J261">
        <f t="shared" si="7"/>
        <v>0.01995</v>
      </c>
      <c r="K261" s="3"/>
      <c r="L261" s="78" t="s">
        <v>288</v>
      </c>
      <c r="M261" s="79">
        <v>1.4411</v>
      </c>
      <c r="N261" s="79">
        <v>1.5595</v>
      </c>
      <c r="O261" s="79">
        <v>0.0083</v>
      </c>
      <c r="P261" s="79">
        <v>1.5767</v>
      </c>
    </row>
    <row r="262" spans="1:16" ht="26.25" thickBot="1">
      <c r="A262">
        <v>14768</v>
      </c>
      <c r="B262" s="75" t="s">
        <v>584</v>
      </c>
      <c r="C262" s="103">
        <v>753</v>
      </c>
      <c r="D262" s="103">
        <v>821</v>
      </c>
      <c r="E262" s="103">
        <v>935</v>
      </c>
      <c r="F262" s="103">
        <v>1262</v>
      </c>
      <c r="G262" s="103">
        <v>1267</v>
      </c>
      <c r="H262" t="s">
        <v>665</v>
      </c>
      <c r="I262" s="72">
        <f t="shared" si="8"/>
        <v>2.2500999999999998</v>
      </c>
      <c r="J262">
        <f t="shared" si="7"/>
        <v>0.022500999999999997</v>
      </c>
      <c r="K262" s="3"/>
      <c r="L262" s="78" t="s">
        <v>76</v>
      </c>
      <c r="M262" s="79">
        <v>1.6583</v>
      </c>
      <c r="N262" s="79">
        <v>1.5954</v>
      </c>
      <c r="O262" s="79">
        <v>0</v>
      </c>
      <c r="P262" s="79">
        <v>0.3996</v>
      </c>
    </row>
    <row r="263" spans="1:16" ht="26.25" thickBot="1">
      <c r="A263">
        <v>2771</v>
      </c>
      <c r="B263" s="75" t="s">
        <v>598</v>
      </c>
      <c r="C263" s="103">
        <v>1030</v>
      </c>
      <c r="D263" s="103">
        <v>1223</v>
      </c>
      <c r="E263" s="103">
        <v>1573</v>
      </c>
      <c r="F263" s="103">
        <v>1974</v>
      </c>
      <c r="G263" s="103">
        <v>2131</v>
      </c>
      <c r="H263" t="s">
        <v>673</v>
      </c>
      <c r="I263" s="72">
        <f t="shared" si="8"/>
        <v>2.2423</v>
      </c>
      <c r="J263">
        <f t="shared" si="7"/>
        <v>0.022423000000000002</v>
      </c>
      <c r="K263" s="3"/>
      <c r="L263" s="78" t="s">
        <v>112</v>
      </c>
      <c r="M263" s="79">
        <v>1.1679</v>
      </c>
      <c r="N263" s="79">
        <v>1.2999</v>
      </c>
      <c r="O263" s="79">
        <v>0.0027</v>
      </c>
      <c r="P263" s="79">
        <v>0.9475</v>
      </c>
    </row>
    <row r="264" spans="1:16" ht="26.25" thickBot="1">
      <c r="A264">
        <v>4774</v>
      </c>
      <c r="B264" s="75" t="s">
        <v>585</v>
      </c>
      <c r="C264" s="103">
        <v>825</v>
      </c>
      <c r="D264" s="103">
        <v>830</v>
      </c>
      <c r="E264" s="103">
        <v>1042</v>
      </c>
      <c r="F264" s="103">
        <v>1298</v>
      </c>
      <c r="G264" s="103">
        <v>1412</v>
      </c>
      <c r="H264" t="s">
        <v>671</v>
      </c>
      <c r="I264" s="72">
        <f t="shared" si="8"/>
        <v>2.1408</v>
      </c>
      <c r="J264">
        <f t="shared" si="7"/>
        <v>0.021408</v>
      </c>
      <c r="K264" s="3"/>
      <c r="L264" s="78" t="s">
        <v>157</v>
      </c>
      <c r="M264" s="79">
        <v>1.5339</v>
      </c>
      <c r="N264" s="79">
        <v>1.5144</v>
      </c>
      <c r="O264" s="79">
        <v>0.0024</v>
      </c>
      <c r="P264" s="79">
        <v>0.7255</v>
      </c>
    </row>
    <row r="265" spans="1:16" ht="26.25" thickBot="1">
      <c r="A265">
        <v>8777</v>
      </c>
      <c r="B265" s="75" t="s">
        <v>586</v>
      </c>
      <c r="C265" s="103">
        <v>773</v>
      </c>
      <c r="D265" s="103">
        <v>828</v>
      </c>
      <c r="E265" s="103">
        <v>1090</v>
      </c>
      <c r="F265" s="103">
        <v>1358</v>
      </c>
      <c r="G265" s="103">
        <v>1580</v>
      </c>
      <c r="H265" t="s">
        <v>670</v>
      </c>
      <c r="I265" s="72">
        <f t="shared" si="8"/>
        <v>1.6453</v>
      </c>
      <c r="J265">
        <f>I265*0.01</f>
        <v>0.016453</v>
      </c>
      <c r="K265" s="3"/>
      <c r="L265" s="78" t="s">
        <v>241</v>
      </c>
      <c r="M265" s="79">
        <v>1.6635</v>
      </c>
      <c r="N265" s="79">
        <v>1.5704</v>
      </c>
      <c r="O265" s="79">
        <v>0</v>
      </c>
      <c r="P265" s="79">
        <v>0.5704</v>
      </c>
    </row>
    <row r="266" spans="1:16" ht="26.25" thickBot="1">
      <c r="A266">
        <v>12780</v>
      </c>
      <c r="B266" s="75" t="s">
        <v>587</v>
      </c>
      <c r="C266" s="103">
        <v>753</v>
      </c>
      <c r="D266" s="103">
        <v>821</v>
      </c>
      <c r="E266" s="103">
        <v>935</v>
      </c>
      <c r="F266" s="103">
        <v>1262</v>
      </c>
      <c r="G266" s="103">
        <v>1267</v>
      </c>
      <c r="H266" t="s">
        <v>665</v>
      </c>
      <c r="I266" s="72">
        <f>N267+O267+P267</f>
        <v>1.9640000000000002</v>
      </c>
      <c r="J266">
        <f>I266*0.01</f>
        <v>0.01964</v>
      </c>
      <c r="K266" s="3"/>
      <c r="L266" s="78" t="s">
        <v>77</v>
      </c>
      <c r="M266" s="79">
        <v>1.327</v>
      </c>
      <c r="N266" s="79">
        <v>1.5222</v>
      </c>
      <c r="O266" s="79">
        <v>0.0022</v>
      </c>
      <c r="P266" s="79">
        <v>0.1209</v>
      </c>
    </row>
    <row r="267" spans="1:16" ht="26.25" thickBot="1">
      <c r="A267">
        <v>2783</v>
      </c>
      <c r="B267" s="75" t="s">
        <v>588</v>
      </c>
      <c r="C267" s="103">
        <v>702</v>
      </c>
      <c r="D267" s="103">
        <v>846</v>
      </c>
      <c r="E267" s="103">
        <v>1018</v>
      </c>
      <c r="F267" s="103">
        <v>1416</v>
      </c>
      <c r="G267" s="103">
        <v>1536</v>
      </c>
      <c r="H267" t="s">
        <v>664</v>
      </c>
      <c r="I267" s="72">
        <f>N268+O268+P268</f>
        <v>2.2493</v>
      </c>
      <c r="J267">
        <f>I267*0.01</f>
        <v>0.022493</v>
      </c>
      <c r="K267" s="3"/>
      <c r="L267" s="78" t="s">
        <v>289</v>
      </c>
      <c r="M267" s="79">
        <v>1.5618</v>
      </c>
      <c r="N267" s="79">
        <v>1.5415</v>
      </c>
      <c r="O267" s="79">
        <v>0.0137</v>
      </c>
      <c r="P267" s="79">
        <v>0.4088</v>
      </c>
    </row>
    <row r="268" spans="1:16" ht="26.25" thickBot="1">
      <c r="A268">
        <v>14786</v>
      </c>
      <c r="B268" s="75" t="s">
        <v>589</v>
      </c>
      <c r="C268" s="103">
        <v>773</v>
      </c>
      <c r="D268" s="103">
        <v>828</v>
      </c>
      <c r="E268" s="103">
        <v>1090</v>
      </c>
      <c r="F268" s="103">
        <v>1358</v>
      </c>
      <c r="G268" s="103">
        <v>1580</v>
      </c>
      <c r="H268" t="s">
        <v>670</v>
      </c>
      <c r="I268" s="72">
        <f>N269+O269+P269</f>
        <v>2.1393999999999997</v>
      </c>
      <c r="J268">
        <f>I268*0.01</f>
        <v>0.021393999999999996</v>
      </c>
      <c r="K268" s="3"/>
      <c r="L268" s="78" t="s">
        <v>242</v>
      </c>
      <c r="M268" s="79">
        <v>1.7972</v>
      </c>
      <c r="N268" s="79">
        <v>1.6349</v>
      </c>
      <c r="O268" s="79">
        <v>0.0005</v>
      </c>
      <c r="P268" s="79">
        <v>0.6139</v>
      </c>
    </row>
    <row r="269" spans="1:16" ht="15">
      <c r="A269">
        <v>12788</v>
      </c>
      <c r="C269" s="76">
        <v>785</v>
      </c>
      <c r="D269" s="76">
        <v>829</v>
      </c>
      <c r="E269" s="76">
        <v>988</v>
      </c>
      <c r="F269" s="76">
        <v>1238</v>
      </c>
      <c r="G269" s="76">
        <v>1493</v>
      </c>
      <c r="M269" s="79">
        <v>1.7006</v>
      </c>
      <c r="N269" s="79">
        <v>1.5553</v>
      </c>
      <c r="O269" s="79">
        <v>0.0005</v>
      </c>
      <c r="P269" s="79">
        <v>0.5836</v>
      </c>
    </row>
    <row r="270" spans="3:7" ht="12.75">
      <c r="C270" s="76">
        <v>780</v>
      </c>
      <c r="D270" s="76">
        <v>785</v>
      </c>
      <c r="E270" s="76">
        <v>1036</v>
      </c>
      <c r="F270" s="76">
        <v>1298</v>
      </c>
      <c r="G270" s="76">
        <v>1577</v>
      </c>
    </row>
    <row r="271" spans="3:7" ht="12.75">
      <c r="C271" s="76">
        <v>766</v>
      </c>
      <c r="D271" s="76">
        <v>797</v>
      </c>
      <c r="E271" s="76">
        <v>912</v>
      </c>
      <c r="F271" s="76">
        <v>1228</v>
      </c>
      <c r="G271" s="76">
        <v>1233</v>
      </c>
    </row>
    <row r="272" spans="3:7" ht="12.75">
      <c r="C272" s="76">
        <v>684</v>
      </c>
      <c r="D272" s="76">
        <v>810</v>
      </c>
      <c r="E272" s="76">
        <v>988</v>
      </c>
      <c r="F272" s="76">
        <v>1363</v>
      </c>
      <c r="G272" s="76">
        <v>1559</v>
      </c>
    </row>
    <row r="273" spans="3:7" ht="12.75">
      <c r="C273" s="76">
        <v>780</v>
      </c>
      <c r="D273" s="76">
        <v>785</v>
      </c>
      <c r="E273" s="76">
        <v>1036</v>
      </c>
      <c r="F273" s="76">
        <v>1298</v>
      </c>
      <c r="G273" s="76">
        <v>1577</v>
      </c>
    </row>
  </sheetData>
  <sheetProtection password="CF63" sheet="1" selectLockedCells="1"/>
  <autoFilter ref="A8:P269"/>
  <hyperlinks>
    <hyperlink ref="B9" r:id="rId1" display="https://www.huduser.gov/portal/datasets/fmr/fmrs/FY2019_code/2019summary.odn?fips=5000100325&amp;year=2019&amp;selection_type=county&amp;fmrtype=Final"/>
    <hyperlink ref="B10" r:id="rId2" display="https://www.huduser.gov/portal/datasets/fmr/fmrs/FY2019_code/2019summary.odn?fips=5001900475&amp;year=2019&amp;selection_type=county&amp;fmrtype=Final"/>
    <hyperlink ref="B11" r:id="rId3" display="https://www.huduser.gov/portal/datasets/fmr/fmrs/FY2019_code/2019summary.odn?fips=5001300860&amp;year=2019&amp;selection_type=county&amp;fmrtype=Final"/>
    <hyperlink ref="B12" r:id="rId4" display="https://www.huduser.gov/portal/datasets/fmr/fmrs/FY2019_code/2019summary.odn?fips=5002701300&amp;year=2019&amp;selection_type=county&amp;fmrtype=Final"/>
    <hyperlink ref="B13" r:id="rId5" display="https://www.huduser.gov/portal/datasets/fmr/fmrs/FY2019_code/2019summary.odn?fips=5000301450&amp;year=2019&amp;selection_type=county&amp;fmrtype=Final"/>
    <hyperlink ref="B14" r:id="rId6" display="https://www.huduser.gov/portal/datasets/fmr/fmrs/FY2019_code/2019summary.odn?fips=5002501900&amp;year=2019&amp;selection_type=county&amp;fmrtype=Final"/>
    <hyperlink ref="B15" r:id="rId7" display="https://www.huduser.gov/portal/datasets/fmr/fmrs/FY2019_code/2019summary.odn?fips=5000902125&amp;year=2019&amp;selection_type=county&amp;fmrtype=Final"/>
    <hyperlink ref="B16" r:id="rId8" display="https://www.huduser.gov/portal/datasets/fmr/fmrs/FY2019_code/2019summary.odn?fips=5000902162&amp;year=2019&amp;selection_type=county&amp;fmrtype=Final"/>
    <hyperlink ref="B17" r:id="rId9" display="https://www.huduser.gov/portal/datasets/fmr/fmrs/FY2019_code/2019summary.odn?fips=5001102500&amp;year=2019&amp;selection_type=county&amp;fmrtype=Final"/>
    <hyperlink ref="B18" r:id="rId10" display="https://www.huduser.gov/portal/datasets/fmr/fmrs/FY2019_code/2019summary.odn?fips=5002702575&amp;year=2019&amp;selection_type=county&amp;fmrtype=Final"/>
    <hyperlink ref="B19" r:id="rId11" display="https://www.huduser.gov/portal/datasets/fmr/fmrs/FY2019_code/2019summary.odn?fips=5002702725&amp;year=2019&amp;selection_type=county&amp;fmrtype=Final"/>
    <hyperlink ref="B20" r:id="rId12" display="https://www.huduser.gov/portal/datasets/fmr/fmrs/FY2019_code/2019summary.odn?fips=5000502875&amp;year=2019&amp;selection_type=county&amp;fmrtype=Final"/>
    <hyperlink ref="B21" r:id="rId13" display="https://www.huduser.gov/portal/datasets/fmr/fmrs/FY2019_code/2019summary.odn?fips=5002303175&amp;year=2019&amp;selection_type=county&amp;fmrtype=Final"/>
    <hyperlink ref="B22" r:id="rId14" display="https://www.huduser.gov/portal/datasets/fmr/fmrs/FY2019_code/2019summary.odn?fips=5002303250&amp;year=2019&amp;selection_type=county&amp;fmrtype=Final"/>
    <hyperlink ref="B23" r:id="rId15" display="https://www.huduser.gov/portal/datasets/fmr/fmrs/FY2019_code/2019summary.odn?fips=5001903550&amp;year=2019&amp;selection_type=county&amp;fmrtype=Final"/>
    <hyperlink ref="B24" r:id="rId16" display="https://www.huduser.gov/portal/datasets/fmr/fmrs/FY2019_code/2019summary.odn?fips=5001504375&amp;year=2019&amp;selection_type=county&amp;fmrtype=Final"/>
    <hyperlink ref="B25" r:id="rId17" display="https://www.huduser.gov/portal/datasets/fmr/fmrs/FY2019_code/2019summary.odn?fips=5000304825&amp;year=2019&amp;selection_type=county&amp;fmrtype=Final"/>
    <hyperlink ref="B26" r:id="rId18" display="https://www.huduser.gov/portal/datasets/fmr/fmrs/FY2019_code/2019summary.odn?fips=5002105200&amp;year=2019&amp;selection_type=county&amp;fmrtype=Final"/>
    <hyperlink ref="B27" r:id="rId19" display="https://www.huduser.gov/portal/datasets/fmr/fmrs/FY2019_code/2019summary.odn?fips=5001105425&amp;year=2019&amp;selection_type=county&amp;fmrtype=Final"/>
    <hyperlink ref="B28" r:id="rId20" display="https://www.huduser.gov/portal/datasets/fmr/fmrs/FY2019_code/2019summary.odn?fips=5002305650&amp;year=2019&amp;selection_type=county&amp;fmrtype=Final"/>
    <hyperlink ref="B29" r:id="rId21" display="https://www.huduser.gov/portal/datasets/fmr/fmrs/FY2019_code/2019summary.odn?fips=5002705800&amp;year=2019&amp;selection_type=county&amp;fmrtype=Final"/>
    <hyperlink ref="B30" r:id="rId22" display="https://www.huduser.gov/portal/datasets/fmr/fmrs/FY2019_code/2019summary.odn?fips=5000906325&amp;year=2019&amp;selection_type=county&amp;fmrtype=Final"/>
    <hyperlink ref="B31" r:id="rId23" display="https://www.huduser.gov/portal/datasets/fmr/fmrs/FY2019_code/2019summary.odn?fips=5000706550&amp;year=2019&amp;selection_type=county&amp;fmrtype=Final"/>
    <hyperlink ref="B32" r:id="rId24" display="https://www.huduser.gov/portal/datasets/fmr/fmrs/FY2019_code/2019summary.odn?fips=5001707375&amp;year=2019&amp;selection_type=county&amp;fmrtype=Final"/>
    <hyperlink ref="B33" r:id="rId25" display="https://www.huduser.gov/portal/datasets/fmr/fmrs/FY2019_code/2019summary.odn?fips=5001707600&amp;year=2019&amp;selection_type=county&amp;fmrtype=Final"/>
    <hyperlink ref="B34" r:id="rId26" display="https://www.huduser.gov/portal/datasets/fmr/fmrs/FY2019_code/2019summary.odn?fips=5002107750&amp;year=2019&amp;selection_type=county&amp;fmrtype=Final"/>
    <hyperlink ref="B35" r:id="rId27" display="https://www.huduser.gov/portal/datasets/fmr/fmrs/FY2019_code/2019summary.odn?fips=5002507900&amp;year=2019&amp;selection_type=county&amp;fmrtype=Final"/>
    <hyperlink ref="B36" r:id="rId28" display="https://www.huduser.gov/portal/datasets/fmr/fmrs/FY2019_code/2019summary.odn?fips=5002708275&amp;year=2019&amp;selection_type=county&amp;fmrtype=Final"/>
    <hyperlink ref="B37" r:id="rId29" display="https://www.huduser.gov/portal/datasets/fmr/fmrs/FY2019_code/2019summary.odn?fips=5000108575&amp;year=2019&amp;selection_type=county&amp;fmrtype=Final"/>
    <hyperlink ref="B38" r:id="rId30" display="https://www.huduser.gov/portal/datasets/fmr/fmrs/FY2019_code/2019summary.odn?fips=5000908725&amp;year=2019&amp;selection_type=county&amp;fmrtype=Final"/>
    <hyperlink ref="B39" r:id="rId31" display="https://www.huduser.gov/portal/datasets/fmr/fmrs/FY2019_code/2019summary.odn?fips=5000109025&amp;year=2019&amp;selection_type=county&amp;fmrtype=Final"/>
    <hyperlink ref="B40" r:id="rId32" display="https://www.huduser.gov/portal/datasets/fmr/fmrs/FY2019_code/2019summary.odn?fips=5001709325&amp;year=2019&amp;selection_type=county&amp;fmrtype=Final"/>
    <hyperlink ref="B41" r:id="rId33" display="https://www.huduser.gov/portal/datasets/fmr/fmrs/FY2019_code/2019summary.odn?fips=5002509475&amp;year=2019&amp;selection_type=county&amp;fmrtype=Final"/>
    <hyperlink ref="B42" r:id="rId34" display="https://www.huduser.gov/portal/datasets/fmr/fmrs/FY2019_code/2019summary.odn?fips=5001909850&amp;year=2019&amp;selection_type=county&amp;fmrtype=Final"/>
    <hyperlink ref="B43" r:id="rId35" display="https://www.huduser.gov/portal/datasets/fmr/fmrs/FY2019_code/2019summary.odn?fips=5000910075&amp;year=2019&amp;selection_type=county&amp;fmrtype=Final"/>
    <hyperlink ref="B44" r:id="rId36" display="https://www.huduser.gov/portal/datasets/fmr/fmrs/FY2019_code/2019summary.odn?fips=5000710300&amp;year=2019&amp;selection_type=county&amp;fmrtype=Final"/>
    <hyperlink ref="B45" r:id="rId37" display="https://www.huduser.gov/portal/datasets/fmr/fmrs/FY2019_code/2019summary.odn?fips=5000510450&amp;year=2019&amp;selection_type=county&amp;fmrtype=Final"/>
    <hyperlink ref="B46" r:id="rId38" display="https://www.huduser.gov/portal/datasets/fmr/fmrs/FY2019_code/2019summary.odn?fips=5000710675&amp;year=2019&amp;selection_type=county&amp;fmrtype=Final"/>
    <hyperlink ref="B47" r:id="rId39" display="https://www.huduser.gov/portal/datasets/fmr/fmrs/FY2019_code/2019summary.odn?fips=5002311125&amp;year=2019&amp;selection_type=county&amp;fmrtype=Final"/>
    <hyperlink ref="B48" r:id="rId40" display="https://www.huduser.gov/portal/datasets/fmr/fmrs/FY2019_code/2019summary.odn?fips=5002311350&amp;year=2019&amp;selection_type=county&amp;fmrtype=Final"/>
    <hyperlink ref="B49" r:id="rId41" display="https://www.huduser.gov/portal/datasets/fmr/fmrs/FY2019_code/2019summary.odn?fips=5001511500&amp;year=2019&amp;selection_type=county&amp;fmrtype=Final"/>
    <hyperlink ref="B50" r:id="rId42" display="https://www.huduser.gov/portal/datasets/fmr/fmrs/FY2019_code/2019summary.odn?fips=5000911800&amp;year=2019&amp;selection_type=county&amp;fmrtype=Final"/>
    <hyperlink ref="B51" r:id="rId43" display="https://www.huduser.gov/portal/datasets/fmr/fmrs/FY2019_code/2019summary.odn?fips=5002111950&amp;year=2019&amp;selection_type=county&amp;fmrtype=Final"/>
    <hyperlink ref="B52" r:id="rId44" display="https://www.huduser.gov/portal/datasets/fmr/fmrs/FY2019_code/2019summary.odn?fips=5002712250&amp;year=2019&amp;selection_type=county&amp;fmrtype=Final"/>
    <hyperlink ref="B53" r:id="rId45" display="https://www.huduser.gov/portal/datasets/fmr/fmrs/FY2019_code/2019summary.odn?fips=5001913150&amp;year=2019&amp;selection_type=county&amp;fmrtype=Final"/>
    <hyperlink ref="B54" r:id="rId46" display="https://www.huduser.gov/portal/datasets/fmr/fmrs/FY2019_code/2019summary.odn?fips=5000713300&amp;year=2019&amp;selection_type=county&amp;fmrtype=Final"/>
    <hyperlink ref="B55" r:id="rId47" display="https://www.huduser.gov/portal/datasets/fmr/fmrs/FY2019_code/2019summary.odn?fips=5001713525&amp;year=2019&amp;selection_type=county&amp;fmrtype=Final"/>
    <hyperlink ref="B56" r:id="rId48" display="https://www.huduser.gov/portal/datasets/fmr/fmrs/FY2019_code/2019summary.odn?fips=5002713675&amp;year=2019&amp;selection_type=county&amp;fmrtype=Final"/>
    <hyperlink ref="B57" r:id="rId49" display="https://www.huduser.gov/portal/datasets/fmr/fmrs/FY2019_code/2019summary.odn?fips=5002114350&amp;year=2019&amp;selection_type=county&amp;fmrtype=Final"/>
    <hyperlink ref="B58" r:id="rId50" display="https://www.huduser.gov/portal/datasets/fmr/fmrs/FY2019_code/2019summary.odn?fips=5002114500&amp;year=2019&amp;selection_type=county&amp;fmrtype=Final"/>
    <hyperlink ref="B59" r:id="rId51" display="https://www.huduser.gov/portal/datasets/fmr/fmrs/FY2019_code/2019summary.odn?fips=5000714875&amp;year=2019&amp;selection_type=county&amp;fmrtype=Final"/>
    <hyperlink ref="B60" r:id="rId52" display="https://www.huduser.gov/portal/datasets/fmr/fmrs/FY2019_code/2019summary.odn?fips=5000915250&amp;year=2019&amp;selection_type=county&amp;fmrtype=Final"/>
    <hyperlink ref="B61" r:id="rId53" display="https://www.huduser.gov/portal/datasets/fmr/fmrs/FY2019_code/2019summary.odn?fips=5001715700&amp;year=2019&amp;selection_type=county&amp;fmrtype=Final"/>
    <hyperlink ref="B62" r:id="rId54" display="https://www.huduser.gov/portal/datasets/fmr/fmrs/FY2019_code/2019summary.odn?fips=5000116000&amp;year=2019&amp;selection_type=county&amp;fmrtype=Final"/>
    <hyperlink ref="B63" r:id="rId55" display="https://www.huduser.gov/portal/datasets/fmr/fmrs/FY2019_code/2019summary.odn?fips=5001916150&amp;year=2019&amp;selection_type=county&amp;fmrtype=Final"/>
    <hyperlink ref="B64" r:id="rId56" display="https://www.huduser.gov/portal/datasets/fmr/fmrs/FY2019_code/2019summary.odn?fips=5001916300&amp;year=2019&amp;selection_type=county&amp;fmrtype=Final"/>
    <hyperlink ref="B65" r:id="rId57" display="https://www.huduser.gov/portal/datasets/fmr/fmrs/FY2019_code/2019summary.odn?fips=5002116825&amp;year=2019&amp;selection_type=county&amp;fmrtype=Final"/>
    <hyperlink ref="B66" r:id="rId58" display="https://www.huduser.gov/portal/datasets/fmr/fmrs/FY2019_code/2019summary.odn?fips=5000517125&amp;year=2019&amp;selection_type=county&amp;fmrtype=Final"/>
    <hyperlink ref="B67" r:id="rId59" display="https://www.huduser.gov/portal/datasets/fmr/fmrs/FY2019_code/2019summary.odn?fips=5001917350&amp;year=2019&amp;selection_type=county&amp;fmrtype=Final"/>
    <hyperlink ref="B68" r:id="rId60" display="https://www.huduser.gov/portal/datasets/fmr/fmrs/FY2019_code/2019summary.odn?fips=5000317725&amp;year=2019&amp;selection_type=county&amp;fmrtype=Final"/>
    <hyperlink ref="B69" r:id="rId61" display="https://www.huduser.gov/portal/datasets/fmr/fmrs/FY2019_code/2019summary.odn?fips=5002517875&amp;year=2019&amp;selection_type=county&amp;fmrtype=Final"/>
    <hyperlink ref="B70" r:id="rId62" display="https://www.huduser.gov/portal/datasets/fmr/fmrs/FY2019_code/2019summary.odn?fips=5002518325&amp;year=2019&amp;selection_type=county&amp;fmrtype=Final"/>
    <hyperlink ref="B71" r:id="rId63" display="https://www.huduser.gov/portal/datasets/fmr/fmrs/FY2019_code/2019summary.odn?fips=5002318550&amp;year=2019&amp;selection_type=county&amp;fmrtype=Final"/>
    <hyperlink ref="B72" r:id="rId64" display="https://www.huduser.gov/portal/datasets/fmr/fmrs/FY2019_code/2019summary.odn?fips=5000921250&amp;year=2019&amp;selection_type=county&amp;fmrtype=Final"/>
    <hyperlink ref="B73" r:id="rId65" display="https://www.huduser.gov/portal/datasets/fmr/fmrs/FY2019_code/2019summary.odn?fips=5002321925&amp;year=2019&amp;selection_type=county&amp;fmrtype=Final"/>
    <hyperlink ref="B74" r:id="rId66" display="https://www.huduser.gov/portal/datasets/fmr/fmrs/FY2019_code/2019summary.odn?fips=5001523500&amp;year=2019&amp;selection_type=county&amp;fmrtype=Final"/>
    <hyperlink ref="B75" r:id="rId67" display="https://www.huduser.gov/portal/datasets/fmr/fmrs/FY2019_code/2019summary.odn?fips=5001523725&amp;year=2019&amp;selection_type=county&amp;fmrtype=Final"/>
    <hyperlink ref="B76" r:id="rId68" display="https://www.huduser.gov/portal/datasets/fmr/fmrs/FY2019_code/2019summary.odn?fips=5001124050&amp;year=2019&amp;selection_type=county&amp;fmrtype=Final"/>
    <hyperlink ref="B79" r:id="rId69" display="https://www.huduser.gov/portal/datasets/fmr/fmrs/FY2019_code/2019summary.odn?fips=5002125375&amp;year=2019&amp;selection_type=county&amp;fmrtype=Final"/>
    <hyperlink ref="B80" r:id="rId70" display="https://www.huduser.gov/portal/datasets/fmr/fmrs/FY2019_code/2019summary.odn?fips=5001124925&amp;year=2019&amp;selection_type=county&amp;fmrtype=Final"/>
    <hyperlink ref="B81" r:id="rId71" display="https://www.huduser.gov/portal/datasets/fmr/fmrs/FY2019_code/2019summary.odn?fips=5001125225&amp;year=2019&amp;selection_type=county&amp;fmrtype=Final"/>
    <hyperlink ref="B82" r:id="rId72" display="https://www.huduser.gov/portal/datasets/fmr/fmrs/FY2019_code/2019summary.odn?fips=5001725675&amp;year=2019&amp;selection_type=county&amp;fmrtype=Final"/>
    <hyperlink ref="B83" r:id="rId73" display="https://www.huduser.gov/portal/datasets/fmr/fmrs/FY2019_code/2019summary.odn?fips=5002325825&amp;year=2019&amp;selection_type=county&amp;fmrtype=Final"/>
    <hyperlink ref="B84" r:id="rId74" display="https://www.huduser.gov/portal/datasets/fmr/fmrs/FY2019_code/2019summary.odn?fips=5000925975&amp;year=2019&amp;selection_type=county&amp;fmrtype=Final"/>
    <hyperlink ref="B85" r:id="rId75" display="https://www.huduser.gov/portal/datasets/fmr/fmrs/FY2019_code/2019summary.odn?fips=5000126300&amp;year=2019&amp;selection_type=county&amp;fmrtype=Final"/>
    <hyperlink ref="B86" r:id="rId76" display="https://www.huduser.gov/portal/datasets/fmr/fmrs/FY2019_code/2019summary.odn?fips=5001126500&amp;year=2019&amp;selection_type=county&amp;fmrtype=Final"/>
    <hyperlink ref="B87" r:id="rId77" display="https://www.huduser.gov/portal/datasets/fmr/fmrs/FY2019_code/2019summary.odn?fips=5001127100&amp;year=2019&amp;selection_type=county&amp;fmrtype=Final"/>
    <hyperlink ref="B88" r:id="rId78" display="https://www.huduser.gov/portal/datasets/fmr/fmrs/FY2019_code/2019summary.odn?fips=5001127700&amp;year=2019&amp;selection_type=county&amp;fmrtype=Final"/>
    <hyperlink ref="B89" r:id="rId79" display="https://www.huduser.gov/portal/datasets/fmr/fmrs/FY2019_code/2019summary.odn?fips=5000327962&amp;year=2019&amp;selection_type=county&amp;fmrtype=Final"/>
    <hyperlink ref="B90" r:id="rId80" display="https://www.huduser.gov/portal/datasets/fmr/fmrs/FY2019_code/2019summary.odn?fips=5001928075&amp;year=2019&amp;selection_type=county&amp;fmrtype=Final"/>
    <hyperlink ref="B91" r:id="rId81" display="https://www.huduser.gov/portal/datasets/fmr/fmrs/FY2019_code/2019summary.odn?fips=5000128600&amp;year=2019&amp;selection_type=county&amp;fmrtype=Final"/>
    <hyperlink ref="B92" r:id="rId82" display="https://www.huduser.gov/portal/datasets/fmr/fmrs/FY2019_code/2019summary.odn?fips=5002528900&amp;year=2019&amp;selection_type=county&amp;fmrtype=Final"/>
    <hyperlink ref="B93" r:id="rId83" display="https://www.huduser.gov/portal/datasets/fmr/fmrs/FY2019_code/2019summary.odn?fips=5000929125&amp;year=2019&amp;selection_type=county&amp;fmrtype=Final"/>
    <hyperlink ref="B94" r:id="rId84" display="https://www.huduser.gov/portal/datasets/fmr/fmrs/FY2019_code/2019summary.odn?fips=5001329275&amp;year=2019&amp;selection_type=county&amp;fmrtype=Final"/>
    <hyperlink ref="B95" r:id="rId85" display="https://www.huduser.gov/portal/datasets/fmr/fmrs/FY2019_code/2019summary.odn?fips=5000129575&amp;year=2019&amp;selection_type=county&amp;fmrtype=Final"/>
    <hyperlink ref="B96" r:id="rId86" display="https://www.huduser.gov/portal/datasets/fmr/fmrs/FY2019_code/2019summary.odn?fips=5001930175&amp;year=2019&amp;selection_type=county&amp;fmrtype=Final"/>
    <hyperlink ref="B97" r:id="rId87" display="https://www.huduser.gov/portal/datasets/fmr/fmrs/FY2019_code/2019summary.odn?fips=5000530550&amp;year=2019&amp;selection_type=county&amp;fmrtype=Final"/>
    <hyperlink ref="B98" r:id="rId88" display="https://www.huduser.gov/portal/datasets/fmr/fmrs/FY2019_code/2019summary.odn?fips=5000930775&amp;year=2019&amp;selection_type=county&amp;fmrtype=Final"/>
    <hyperlink ref="B99" r:id="rId89" display="https://www.huduser.gov/portal/datasets/fmr/fmrs/FY2019_code/2019summary.odn?fips=5002530925&amp;year=2019&amp;selection_type=county&amp;fmrtype=Final"/>
    <hyperlink ref="B100" r:id="rId90" display="https://www.huduser.gov/portal/datasets/fmr/fmrs/FY2019_code/2019summary.odn?fips=5002531150&amp;year=2019&amp;selection_type=county&amp;fmrtype=Final"/>
    <hyperlink ref="B101" r:id="rId91" display="https://www.huduser.gov/portal/datasets/fmr/fmrs/FY2019_code/2019summary.odn?fips=5000131525&amp;year=2019&amp;selection_type=county&amp;fmrtype=Final"/>
    <hyperlink ref="B102" r:id="rId92" display="https://www.huduser.gov/portal/datasets/fmr/fmrs/FY2019_code/2019summary.odn?fips=5000531825&amp;year=2019&amp;selection_type=county&amp;fmrtype=Final"/>
    <hyperlink ref="B103" r:id="rId93" display="https://www.huduser.gov/portal/datasets/fmr/fmrs/FY2019_code/2019summary.odn?fips=5002732275&amp;year=2019&amp;selection_type=county&amp;fmrtype=Final"/>
    <hyperlink ref="B104" r:id="rId94" display="https://www.huduser.gov/portal/datasets/fmr/fmrs/FY2019_code/2019summary.odn?fips=5002732425&amp;year=2019&amp;selection_type=county&amp;fmrtype=Final"/>
    <hyperlink ref="B105" r:id="rId95" display="https://www.huduser.gov/portal/datasets/fmr/fmrs/FY2019_code/2019summary.odn?fips=5001133025&amp;year=2019&amp;selection_type=county&amp;fmrtype=Final"/>
    <hyperlink ref="B106" r:id="rId96" display="https://www.huduser.gov/portal/datasets/fmr/fmrs/FY2019_code/2019summary.odn?fips=5000733475&amp;year=2019&amp;selection_type=county&amp;fmrtype=Final"/>
    <hyperlink ref="B107" r:id="rId97" display="https://www.huduser.gov/portal/datasets/fmr/fmrs/FY2019_code/2019summary.odn?fips=5001933775&amp;year=2019&amp;selection_type=county&amp;fmrtype=Final"/>
    <hyperlink ref="B108" r:id="rId98" display="https://www.huduser.gov/portal/datasets/fmr/fmrs/FY2019_code/2019summary.odn?fips=5002134450&amp;year=2019&amp;selection_type=county&amp;fmrtype=Final"/>
    <hyperlink ref="B109" r:id="rId99" display="https://www.huduser.gov/portal/datasets/fmr/fmrs/FY2019_code/2019summary.odn?fips=5000734600&amp;year=2019&amp;selection_type=county&amp;fmrtype=Final"/>
    <hyperlink ref="B110" r:id="rId100" display="https://www.huduser.gov/portal/datasets/fmr/fmrs/FY2019_code/2019summary.odn?fips=5001535050&amp;year=2019&amp;selection_type=county&amp;fmrtype=Final"/>
    <hyperlink ref="B111" r:id="rId101" display="https://www.huduser.gov/portal/datasets/fmr/fmrs/FY2019_code/2019summary.odn?fips=5002135425&amp;year=2019&amp;selection_type=county&amp;fmrtype=Final"/>
    <hyperlink ref="B112" r:id="rId102" display="https://www.huduser.gov/portal/datasets/fmr/fmrs/FY2019_code/2019summary.odn?fips=5001935575&amp;year=2019&amp;selection_type=county&amp;fmrtype=Final"/>
    <hyperlink ref="B113" r:id="rId103" display="https://www.huduser.gov/portal/datasets/fmr/fmrs/FY2019_code/2019summary.odn?fips=5001335875&amp;year=2019&amp;selection_type=county&amp;fmrtype=Final"/>
    <hyperlink ref="B114" r:id="rId104" display="https://www.huduser.gov/portal/datasets/fmr/fmrs/FY2019_code/2019summary.odn?fips=5002536175&amp;year=2019&amp;selection_type=county&amp;fmrtype=Final"/>
    <hyperlink ref="B115" r:id="rId105" display="https://www.huduser.gov/portal/datasets/fmr/fmrs/FY2019_code/2019summary.odn?fips=5001936325&amp;year=2019&amp;selection_type=county&amp;fmrtype=Final"/>
    <hyperlink ref="B116" r:id="rId106" display="https://www.huduser.gov/portal/datasets/fmr/fmrs/FY2019_code/2019summary.odn?fips=5000736700&amp;year=2019&amp;selection_type=county&amp;fmrtype=Final"/>
    <hyperlink ref="B117" r:id="rId107" display="https://www.huduser.gov/portal/datasets/fmr/fmrs/FY2019_code/2019summary.odn?fips=5001537075&amp;year=2019&amp;selection_type=county&amp;fmrtype=Final"/>
    <hyperlink ref="B118" r:id="rId108" display="https://www.huduser.gov/portal/datasets/fmr/fmrs/FY2019_code/2019summary.odn?fips=5002137685&amp;year=2019&amp;selection_type=county&amp;fmrtype=Final"/>
    <hyperlink ref="B119" r:id="rId109" display="https://www.huduser.gov/portal/datasets/fmr/fmrs/FY2019_code/2019summary.odn?fips=5000537900&amp;year=2019&amp;selection_type=county&amp;fmrtype=Final"/>
    <hyperlink ref="B120" r:id="rId110" display="https://www.huduser.gov/portal/datasets/fmr/fmrs/FY2019_code/2019summary.odn?fips=5000339025&amp;year=2019&amp;selection_type=county&amp;fmrtype=Final"/>
    <hyperlink ref="B121" r:id="rId111" display="https://www.huduser.gov/portal/datasets/fmr/fmrs/FY2019_code/2019summary.odn?fips=5000139325&amp;year=2019&amp;selection_type=county&amp;fmrtype=Final"/>
    <hyperlink ref="B122" r:id="rId112" display="https://www.huduser.gov/portal/datasets/fmr/fmrs/FY2019_code/2019summary.odn?fips=5000939700&amp;year=2019&amp;selection_type=county&amp;fmrtype=Final"/>
    <hyperlink ref="B123" r:id="rId113" display="https://www.huduser.gov/portal/datasets/fmr/fmrs/FY2019_code/2019summary.odn?fips=5000939775&amp;year=2019&amp;selection_type=county&amp;fmrtype=Final"/>
    <hyperlink ref="B124" r:id="rId114" display="https://www.huduser.gov/portal/datasets/fmr/fmrs/FY2019_code/2019summary.odn?fips=5000140075&amp;year=2019&amp;selection_type=county&amp;fmrtype=Final"/>
    <hyperlink ref="B125" r:id="rId115" display="https://www.huduser.gov/portal/datasets/fmr/fmrs/FY2019_code/2019summary.odn?fips=5002540225&amp;year=2019&amp;selection_type=county&amp;fmrtype=Final"/>
    <hyperlink ref="B126" r:id="rId116" display="https://www.huduser.gov/portal/datasets/fmr/fmrs/FY2019_code/2019summary.odn?fips=5001940525&amp;year=2019&amp;selection_type=county&amp;fmrtype=Final"/>
    <hyperlink ref="B127" r:id="rId117" display="https://www.huduser.gov/portal/datasets/fmr/fmrs/FY2019_code/2019summary.odn?fips=5002741275&amp;year=2019&amp;selection_type=county&amp;fmrtype=Final"/>
    <hyperlink ref="B128" r:id="rId118" display="https://www.huduser.gov/portal/datasets/fmr/fmrs/FY2019_code/2019summary.odn?fips=5000941425&amp;year=2019&amp;selection_type=county&amp;fmrtype=Final"/>
    <hyperlink ref="B129" r:id="rId119" display="https://www.huduser.gov/portal/datasets/fmr/fmrs/FY2019_code/2019summary.odn?fips=5000541725&amp;year=2019&amp;selection_type=county&amp;fmrtype=Final"/>
    <hyperlink ref="B130" r:id="rId120" display="https://www.huduser.gov/portal/datasets/fmr/fmrs/FY2019_code/2019summary.odn?fips=5000942475&amp;year=2019&amp;selection_type=county&amp;fmrtype=Final"/>
    <hyperlink ref="B131" r:id="rId121" display="https://www.huduser.gov/portal/datasets/fmr/fmrs/FY2019_code/2019summary.odn?fips=5000342850&amp;year=2019&amp;selection_type=county&amp;fmrtype=Final"/>
    <hyperlink ref="B132" r:id="rId122" display="https://www.huduser.gov/portal/datasets/fmr/fmrs/FY2019_code/2019summary.odn?fips=5002543375&amp;year=2019&amp;selection_type=county&amp;fmrtype=Final"/>
    <hyperlink ref="B133" r:id="rId123" display="https://www.huduser.gov/portal/datasets/fmr/fmrs/FY2019_code/2019summary.odn?fips=5002343600&amp;year=2019&amp;selection_type=county&amp;fmrtype=Final"/>
    <hyperlink ref="B134" r:id="rId124" display="https://www.huduser.gov/portal/datasets/fmr/fmrs/FY2019_code/2019summary.odn?fips=5002144125&amp;year=2019&amp;selection_type=county&amp;fmrtype=Final"/>
    <hyperlink ref="B135" r:id="rId125" display="https://www.huduser.gov/portal/datasets/fmr/fmrs/FY2019_code/2019summary.odn?fips=5000144350&amp;year=2019&amp;selection_type=county&amp;fmrtype=Final"/>
    <hyperlink ref="B136" r:id="rId126" display="https://www.huduser.gov/portal/datasets/fmr/fmrs/FY2019_code/2019summary.odn?fips=5002344500&amp;year=2019&amp;selection_type=county&amp;fmrtype=Final"/>
    <hyperlink ref="B137" r:id="rId127" display="https://www.huduser.gov/portal/datasets/fmr/fmrs/FY2019_code/2019summary.odn?fips=5002144800&amp;year=2019&amp;selection_type=county&amp;fmrtype=Final"/>
    <hyperlink ref="B138" r:id="rId128" display="https://www.huduser.gov/portal/datasets/fmr/fmrs/FY2019_code/2019summary.odn?fips=5000745250&amp;year=2019&amp;selection_type=county&amp;fmrtype=Final"/>
    <hyperlink ref="B139" r:id="rId129" display="https://www.huduser.gov/portal/datasets/fmr/fmrs/FY2019_code/2019summary.odn?fips=5000145550&amp;year=2019&amp;selection_type=county&amp;fmrtype=Final"/>
    <hyperlink ref="B140" r:id="rId130" display="https://www.huduser.gov/portal/datasets/fmr/fmrs/FY2019_code/2019summary.odn?fips=5001145850&amp;year=2019&amp;selection_type=county&amp;fmrtype=Final"/>
    <hyperlink ref="B141" r:id="rId131" display="https://www.huduser.gov/portal/datasets/fmr/fmrs/FY2019_code/2019summary.odn?fips=5002346000&amp;year=2019&amp;selection_type=county&amp;fmrtype=Final"/>
    <hyperlink ref="B142" r:id="rId132" display="https://www.huduser.gov/portal/datasets/fmr/fmrs/FY2019_code/2019summary.odn?fips=5002346225&amp;year=2019&amp;selection_type=county&amp;fmrtype=Final"/>
    <hyperlink ref="B143" r:id="rId133" display="https://www.huduser.gov/portal/datasets/fmr/fmrs/FY2019_code/2019summary.odn?fips=5001946450&amp;year=2019&amp;selection_type=county&amp;fmrtype=Final"/>
    <hyperlink ref="B144" r:id="rId134" display="https://www.huduser.gov/portal/datasets/fmr/fmrs/FY2019_code/2019summary.odn?fips=5001546675&amp;year=2019&amp;selection_type=county&amp;fmrtype=Final"/>
    <hyperlink ref="B145" r:id="rId135" display="https://www.huduser.gov/portal/datasets/fmr/fmrs/FY2019_code/2019summary.odn?fips=5002147200&amp;year=2019&amp;selection_type=county&amp;fmrtype=Final"/>
    <hyperlink ref="B146" r:id="rId136" display="https://www.huduser.gov/portal/datasets/fmr/fmrs/FY2019_code/2019summary.odn?fips=5002147425&amp;year=2019&amp;selection_type=county&amp;fmrtype=Final"/>
    <hyperlink ref="B147" r:id="rId137" display="https://www.huduser.gov/portal/datasets/fmr/fmrs/FY2019_code/2019summary.odn?fips=5000148700&amp;year=2019&amp;selection_type=county&amp;fmrtype=Final"/>
    <hyperlink ref="B148" r:id="rId138" display="https://www.huduser.gov/portal/datasets/fmr/fmrs/FY2019_code/2019summary.odn?fips=5000547725&amp;year=2019&amp;selection_type=county&amp;fmrtype=Final"/>
    <hyperlink ref="B149" r:id="rId139" display="https://www.huduser.gov/portal/datasets/fmr/fmrs/FY2019_code/2019summary.odn?fips=5001748175&amp;year=2019&amp;selection_type=county&amp;fmrtype=Final"/>
    <hyperlink ref="B150" r:id="rId140" display="https://www.huduser.gov/portal/datasets/fmr/fmrs/FY2019_code/2019summary.odn?fips=5002548400&amp;year=2019&amp;selection_type=county&amp;fmrtype=Final"/>
    <hyperlink ref="B151" r:id="rId141" display="https://www.huduser.gov/portal/datasets/fmr/fmrs/FY2019_code/2019summary.odn?fips=5001948850&amp;year=2019&amp;selection_type=county&amp;fmrtype=Final"/>
    <hyperlink ref="B152" r:id="rId142" display="https://www.huduser.gov/portal/datasets/fmr/fmrs/FY2019_code/2019summary.odn?fips=5001948925&amp;year=2019&amp;selection_type=county&amp;fmrtype=Final"/>
    <hyperlink ref="B154" r:id="rId143" display="https://www.huduser.gov/portal/datasets/fmr/fmrs/FY2019_code/2019summary.odn?fips=5001350650&amp;year=2019&amp;selection_type=county&amp;fmrtype=Final"/>
    <hyperlink ref="B155" r:id="rId144" display="https://www.huduser.gov/portal/datasets/fmr/fmrs/FY2019_code/2019summary.odn?fips=5002350275&amp;year=2019&amp;selection_type=county&amp;fmrtype=Final"/>
    <hyperlink ref="B156" r:id="rId145" display="https://www.huduser.gov/portal/datasets/fmr/fmrs/FY2019_code/2019summary.odn?fips=5000952750&amp;year=2019&amp;selection_type=county&amp;fmrtype=Final"/>
    <hyperlink ref="B157" r:id="rId146" display="https://www.huduser.gov/portal/datasets/fmr/fmrs/FY2019_code/2019summary.odn?fips=5002752900&amp;year=2019&amp;selection_type=county&amp;fmrtype=Final"/>
    <hyperlink ref="B158" r:id="rId147" display="https://www.huduser.gov/portal/datasets/fmr/fmrs/FY2019_code/2019summary.odn?fips=5001753425&amp;year=2019&amp;selection_type=county&amp;fmrtype=Final"/>
    <hyperlink ref="B160" r:id="rId148" display="https://www.huduser.gov/portal/datasets/fmr/fmrs/FY2019_code/2019summary.odn?fips=5000153725&amp;year=2019&amp;selection_type=county&amp;fmrtype=Final"/>
    <hyperlink ref="B161" r:id="rId149" display="https://www.huduser.gov/portal/datasets/fmr/fmrs/FY2019_code/2019summary.odn?fips=5000153950&amp;year=2019&amp;selection_type=county&amp;fmrtype=Final"/>
    <hyperlink ref="B162" r:id="rId150" display="https://www.huduser.gov/portal/datasets/fmr/fmrs/FY2019_code/2019summary.odn?fips=5002154250&amp;year=2019&amp;selection_type=county&amp;fmrtype=Final"/>
    <hyperlink ref="B163" r:id="rId151" display="https://www.huduser.gov/portal/datasets/fmr/fmrs/FY2019_code/2019summary.odn?fips=5000554400&amp;year=2019&amp;selection_type=county&amp;fmrtype=Final"/>
    <hyperlink ref="B164" r:id="rId152" display="https://www.huduser.gov/portal/datasets/fmr/fmrs/FY2019_code/2019summary.odn?fips=5000355000&amp;year=2019&amp;selection_type=county&amp;fmrtype=Final"/>
    <hyperlink ref="B165" r:id="rId153" display="https://www.huduser.gov/portal/datasets/fmr/fmrs/FY2019_code/2019summary.odn?fips=5002155450&amp;year=2019&amp;selection_type=county&amp;fmrtype=Final"/>
    <hyperlink ref="B166" r:id="rId154" display="https://www.huduser.gov/portal/datasets/fmr/fmrs/FY2019_code/2019summary.odn?fips=5002155600&amp;year=2019&amp;selection_type=county&amp;fmrtype=Final"/>
    <hyperlink ref="B167" r:id="rId155" display="https://www.huduser.gov/portal/datasets/fmr/fmrs/FY2019_code/2019summary.odn?fips=5002355825&amp;year=2019&amp;selection_type=county&amp;fmrtype=Final"/>
    <hyperlink ref="B168" r:id="rId156" display="https://www.huduser.gov/portal/datasets/fmr/fmrs/FY2019_code/2019summary.odn?fips=5002756050&amp;year=2019&amp;selection_type=county&amp;fmrtype=Final"/>
    <hyperlink ref="B169" r:id="rId157" display="https://www.huduser.gov/portal/datasets/fmr/fmrs/FY2019_code/2019summary.odn?fips=5002756350&amp;year=2019&amp;selection_type=county&amp;fmrtype=Final"/>
    <hyperlink ref="B170" r:id="rId158" display="https://www.huduser.gov/portal/datasets/fmr/fmrs/FY2019_code/2019summary.odn?fips=5002156875&amp;year=2019&amp;selection_type=county&amp;fmrtype=Final"/>
    <hyperlink ref="B171" r:id="rId159" display="https://www.huduser.gov/portal/datasets/fmr/fmrs/FY2019_code/2019summary.odn?fips=5000357025&amp;year=2019&amp;selection_type=county&amp;fmrtype=Final"/>
    <hyperlink ref="B172" r:id="rId160" display="https://www.huduser.gov/portal/datasets/fmr/fmrs/FY2019_code/2019summary.odn?fips=5002157250&amp;year=2019&amp;selection_type=county&amp;fmrtype=Final"/>
    <hyperlink ref="B173" r:id="rId161" display="https://www.huduser.gov/portal/datasets/fmr/fmrs/FY2019_code/2019summary.odn?fips=5002557700&amp;year=2019&amp;selection_type=county&amp;fmrtype=Final"/>
    <hyperlink ref="B174" r:id="rId162" display="https://www.huduser.gov/portal/datasets/fmr/fmrs/FY2019_code/2019summary.odn?fips=5001758075&amp;year=2019&amp;selection_type=county&amp;fmrtype=Final"/>
    <hyperlink ref="B175" r:id="rId163" display="https://www.huduser.gov/portal/datasets/fmr/fmrs/FY2019_code/2019summary.odn?fips=5002758375&amp;year=2019&amp;selection_type=county&amp;fmrtype=Final"/>
    <hyperlink ref="B176" r:id="rId164" display="https://www.huduser.gov/portal/datasets/fmr/fmrs/FY2019_code/2019summary.odn?fips=5000358600&amp;year=2019&amp;selection_type=county&amp;fmrtype=Final"/>
    <hyperlink ref="B177" r:id="rId165" display="https://www.huduser.gov/portal/datasets/fmr/fmrs/FY2019_code/2019summary.odn?fips=5001159125&amp;year=2019&amp;selection_type=county&amp;fmrtype=Final"/>
    <hyperlink ref="B178" r:id="rId166" display="https://www.huduser.gov/portal/datasets/fmr/fmrs/FY2019_code/2019summary.odn?fips=5000759275&amp;year=2019&amp;selection_type=county&amp;fmrtype=Final"/>
    <hyperlink ref="B179" r:id="rId167" display="https://www.huduser.gov/portal/datasets/fmr/fmrs/FY2019_code/2019summary.odn?fips=5000159650&amp;year=2019&amp;selection_type=county&amp;fmrtype=Final"/>
    <hyperlink ref="B180" r:id="rId168" display="https://www.huduser.gov/portal/datasets/fmr/fmrs/FY2019_code/2019summary.odn?fips=5002760100&amp;year=2019&amp;selection_type=county&amp;fmrtype=Final"/>
    <hyperlink ref="B181" r:id="rId169" display="https://www.huduser.gov/portal/datasets/fmr/fmrs/FY2019_code/2019summary.odn?fips=5002560250&amp;year=2019&amp;selection_type=county&amp;fmrtype=Final"/>
    <hyperlink ref="B182" r:id="rId170" display="https://www.huduser.gov/portal/datasets/fmr/fmrs/FY2019_code/2019summary.odn?fips=5002360625&amp;year=2019&amp;selection_type=county&amp;fmrtype=Final"/>
    <hyperlink ref="B183" r:id="rId171" display="https://www.huduser.gov/portal/datasets/fmr/fmrs/FY2019_code/2019summary.odn?fips=5002760850&amp;year=2019&amp;selection_type=county&amp;fmrtype=Final"/>
    <hyperlink ref="B184" r:id="rId172" display="https://www.huduser.gov/portal/datasets/fmr/fmrs/FY2019_code/2019summary.odn?fips=5000361000&amp;year=2019&amp;selection_type=county&amp;fmrtype=Final"/>
    <hyperlink ref="B185" r:id="rId173" display="https://www.huduser.gov/portal/datasets/fmr/fmrs/FY2019_code/2019summary.odn?fips=5002161225&amp;year=2019&amp;selection_type=county&amp;fmrtype=Final"/>
    <hyperlink ref="B186" r:id="rId174" display="https://www.huduser.gov/portal/datasets/fmr/fmrs/FY2019_code/2019summary.odn?fips=5002161300&amp;year=2019&amp;selection_type=county&amp;fmrtype=Final"/>
    <hyperlink ref="B187" r:id="rId175" display="https://www.huduser.gov/portal/datasets/fmr/fmrs/FY2019_code/2019summary.odn?fips=5000561525&amp;year=2019&amp;selection_type=county&amp;fmrtype=Final"/>
    <hyperlink ref="B188" r:id="rId176" display="https://www.huduser.gov/portal/datasets/fmr/fmrs/FY2019_code/2019summary.odn?fips=5000162575&amp;year=2019&amp;selection_type=county&amp;fmrtype=Final"/>
    <hyperlink ref="B189" r:id="rId177" display="https://www.huduser.gov/portal/datasets/fmr/fmrs/FY2019_code/2019summary.odn?fips=5000362875&amp;year=2019&amp;selection_type=county&amp;fmrtype=Final"/>
    <hyperlink ref="B190" r:id="rId178" display="https://www.huduser.gov/portal/datasets/fmr/fmrs/FY2019_code/2019summary.odn?fips=5000363175&amp;year=2019&amp;selection_type=county&amp;fmrtype=Final"/>
    <hyperlink ref="B191" r:id="rId179" display="https://www.huduser.gov/portal/datasets/fmr/fmrs/FY2019_code/2019summary.odn?fips=5000363550&amp;year=2019&amp;selection_type=county&amp;fmrtype=Final"/>
    <hyperlink ref="B193" r:id="rId180" display="https://www.huduser.gov/portal/datasets/fmr/fmrs/FY2019_code/2019summary.odn?fips=5002763775&amp;year=2019&amp;selection_type=county&amp;fmrtype=Final"/>
    <hyperlink ref="B194" r:id="rId181" display="https://www.huduser.gov/portal/datasets/fmr/fmrs/FY2019_code/2019summary.odn?fips=5000564075&amp;year=2019&amp;selection_type=county&amp;fmrtype=Final"/>
    <hyperlink ref="B195" r:id="rId182" display="https://www.huduser.gov/portal/datasets/fmr/fmrs/FY2019_code/2019summary.odn?fips=5000764300&amp;year=2019&amp;selection_type=county&amp;fmrtype=Final"/>
    <hyperlink ref="B196" r:id="rId183" display="https://www.huduser.gov/portal/datasets/fmr/fmrs/FY2019_code/2019summary.odn?fips=5001164600&amp;year=2019&amp;selection_type=county&amp;fmrtype=Final"/>
    <hyperlink ref="B197" r:id="rId184" display="https://www.huduser.gov/portal/datasets/fmr/fmrs/FY2019_code/2019summary.odn?fips=5000165050&amp;year=2019&amp;selection_type=county&amp;fmrtype=Final"/>
    <hyperlink ref="B198" r:id="rId185" display="https://www.huduser.gov/portal/datasets/fmr/fmrs/FY2019_code/2019summary.odn?fips=5002165275&amp;year=2019&amp;selection_type=county&amp;fmrtype=Final"/>
    <hyperlink ref="B199" r:id="rId186" display="https://www.huduser.gov/portal/datasets/fmr/fmrs/FY2019_code/2019summary.odn?fips=5002565762&amp;year=2019&amp;selection_type=county&amp;fmrtype=Final"/>
    <hyperlink ref="B200" r:id="rId187" display="https://www.huduser.gov/portal/datasets/fmr/fmrs/FY2019_code/2019summary.odn?fips=5000766175&amp;year=2019&amp;selection_type=county&amp;fmrtype=Final"/>
    <hyperlink ref="B201" r:id="rId188" display="https://www.huduser.gov/portal/datasets/fmr/fmrs/FY2019_code/2019summary.odn?fips=5001367000&amp;year=2019&amp;selection_type=county&amp;fmrtype=Final"/>
    <hyperlink ref="B202" r:id="rId189" display="https://www.huduser.gov/portal/datasets/fmr/fmrs/FY2019_code/2019summary.odn?fips=5002769550&amp;year=2019&amp;selection_type=county&amp;fmrtype=Final"/>
    <hyperlink ref="B203" r:id="rId190" display="https://www.huduser.gov/portal/datasets/fmr/fmrs/FY2019_code/2019summary.odn?fips=5001161675&amp;year=2019&amp;selection_type=county&amp;fmrtype=Final"/>
    <hyperlink ref="B204" r:id="rId191" display="https://www.huduser.gov/portal/datasets/fmr/fmrs/FY2019_code/2019summary.odn?fips=5001161750&amp;year=2019&amp;selection_type=county&amp;fmrtype=Final"/>
    <hyperlink ref="B205" r:id="rId192" display="https://www.huduser.gov/portal/datasets/fmr/fmrs/FY2019_code/2019summary.odn?fips=5000762050&amp;year=2019&amp;selection_type=county&amp;fmrtype=Final"/>
    <hyperlink ref="B206" r:id="rId193" display="https://www.huduser.gov/portal/datasets/fmr/fmrs/FY2019_code/2019summary.odn?fips=5000562200&amp;year=2019&amp;selection_type=county&amp;fmrtype=Final"/>
    <hyperlink ref="B207" r:id="rId194" display="https://www.huduser.gov/portal/datasets/fmr/fmrs/FY2019_code/2019summary.odn?fips=5000369775&amp;year=2019&amp;selection_type=county&amp;fmrtype=Final"/>
    <hyperlink ref="B208" r:id="rId195" display="https://www.huduser.gov/portal/datasets/fmr/fmrs/FY2019_code/2019summary.odn?fips=5000569925&amp;year=2019&amp;selection_type=county&amp;fmrtype=Final"/>
    <hyperlink ref="B209" r:id="rId196" display="https://www.huduser.gov/portal/datasets/fmr/fmrs/FY2019_code/2019summary.odn?fips=5000170075&amp;year=2019&amp;selection_type=county&amp;fmrtype=Final"/>
    <hyperlink ref="B210" r:id="rId197" display="https://www.huduser.gov/portal/datasets/fmr/fmrs/FY2019_code/2019summary.odn?fips=5002770375&amp;year=2019&amp;selection_type=county&amp;fmrtype=Final"/>
    <hyperlink ref="B211" r:id="rId198" display="https://www.huduser.gov/portal/datasets/fmr/fmrs/FY2019_code/2019summary.odn?fips=5001570525&amp;year=2019&amp;selection_type=county&amp;fmrtype=Final"/>
    <hyperlink ref="B212" r:id="rId199" display="https://www.huduser.gov/portal/datasets/fmr/fmrs/FY2019_code/2019summary.odn?fips=5001770675&amp;year=2019&amp;selection_type=county&amp;fmrtype=Final"/>
    <hyperlink ref="B213" r:id="rId200" display="https://www.huduser.gov/portal/datasets/fmr/fmrs/FY2019_code/2019summary.odn?fips=5002570750&amp;year=2019&amp;selection_type=county&amp;fmrtype=Final"/>
    <hyperlink ref="B214" r:id="rId201" display="https://www.huduser.gov/portal/datasets/fmr/fmrs/FY2019_code/2019summary.odn?fips=5002171050&amp;year=2019&amp;selection_type=county&amp;fmrtype=Final"/>
    <hyperlink ref="B215" r:id="rId202" display="https://www.huduser.gov/portal/datasets/fmr/fmrs/FY2019_code/2019summary.odn?fips=5000371425&amp;year=2019&amp;selection_type=county&amp;fmrtype=Final"/>
    <hyperlink ref="B216" r:id="rId203" display="https://www.huduser.gov/portal/datasets/fmr/fmrs/FY2019_code/2019summary.odn?fips=5000571575&amp;year=2019&amp;selection_type=county&amp;fmrtype=Final"/>
    <hyperlink ref="B217" r:id="rId204" display="https://www.huduser.gov/portal/datasets/fmr/fmrs/FY2019_code/2019summary.odn?fips=5001171725&amp;year=2019&amp;selection_type=county&amp;fmrtype=Final"/>
    <hyperlink ref="B218" r:id="rId205" display="https://www.huduser.gov/portal/datasets/fmr/fmrs/FY2019_code/2019summary.odn?fips=5001772400&amp;year=2019&amp;selection_type=county&amp;fmrtype=Final"/>
    <hyperlink ref="B219" r:id="rId206" display="https://www.huduser.gov/portal/datasets/fmr/fmrs/FY2019_code/2019summary.odn?fips=5002172925&amp;year=2019&amp;selection_type=county&amp;fmrtype=Final"/>
    <hyperlink ref="B220" r:id="rId207" display="https://www.huduser.gov/portal/datasets/fmr/fmrs/FY2019_code/2019summary.odn?fips=5001773075&amp;year=2019&amp;selection_type=county&amp;fmrtype=Final"/>
    <hyperlink ref="B221" r:id="rId208" display="https://www.huduser.gov/portal/datasets/fmr/fmrs/FY2019_code/2019summary.odn?fips=5002573300&amp;year=2019&amp;selection_type=county&amp;fmrtype=Final"/>
    <hyperlink ref="B222" r:id="rId209" display="https://www.huduser.gov/portal/datasets/fmr/fmrs/FY2019_code/2019summary.odn?fips=5001973525&amp;year=2019&amp;selection_type=county&amp;fmrtype=Final"/>
    <hyperlink ref="B223" r:id="rId210" display="https://www.huduser.gov/portal/datasets/fmr/fmrs/FY2019_code/2019summary.odn?fips=5001773675&amp;year=2019&amp;selection_type=county&amp;fmrtype=Final"/>
    <hyperlink ref="B224" r:id="rId211" display="https://www.huduser.gov/portal/datasets/fmr/fmrs/FY2019_code/2019summary.odn?fips=5000773975&amp;year=2019&amp;selection_type=county&amp;fmrtype=Final"/>
    <hyperlink ref="B225" r:id="rId212" display="https://www.huduser.gov/portal/datasets/fmr/fmrs/FY2019_code/2019summary.odn?fips=5000174650&amp;year=2019&amp;selection_type=county&amp;fmrtype=Final"/>
    <hyperlink ref="B226" r:id="rId213" display="https://www.huduser.gov/portal/datasets/fmr/fmrs/FY2019_code/2019summary.odn?fips=5002574800&amp;year=2019&amp;selection_type=county&amp;fmrtype=Final"/>
    <hyperlink ref="B227" r:id="rId214" display="https://www.huduser.gov/portal/datasets/fmr/fmrs/FY2019_code/2019summary.odn?fips=5001774950&amp;year=2019&amp;selection_type=county&amp;fmrtype=Final"/>
    <hyperlink ref="B228" r:id="rId215" display="https://www.huduser.gov/portal/datasets/fmr/fmrs/FY2019_code/2019summary.odn?fips=5000975175&amp;year=2019&amp;selection_type=county&amp;fmrtype=Final"/>
    <hyperlink ref="B229" r:id="rId216" display="https://www.huduser.gov/portal/datasets/fmr/fmrs/FY2019_code/2019summary.odn?fips=5002375325&amp;year=2019&amp;selection_type=county&amp;fmrtype=Final"/>
    <hyperlink ref="B230" r:id="rId217" display="https://www.huduser.gov/portal/datasets/fmr/fmrs/FY2019_code/2019summary.odn?fips=5000575700&amp;year=2019&amp;selection_type=county&amp;fmrtype=Final"/>
    <hyperlink ref="B231" r:id="rId218" display="https://www.huduser.gov/portal/datasets/fmr/fmrs/FY2019_code/2019summary.odn?fips=5002175925&amp;year=2019&amp;selection_type=county&amp;fmrtype=Final"/>
    <hyperlink ref="B232" r:id="rId219" display="https://www.huduser.gov/portal/datasets/fmr/fmrs/FY2019_code/2019summary.odn?fips=5000176075&amp;year=2019&amp;selection_type=county&amp;fmrtype=Final"/>
    <hyperlink ref="B233" r:id="rId220" display="https://www.huduser.gov/portal/datasets/fmr/fmrs/FY2019_code/2019summary.odn?fips=5002576225&amp;year=2019&amp;selection_type=county&amp;fmrtype=Final"/>
    <hyperlink ref="B234" r:id="rId221" display="https://www.huduser.gov/portal/datasets/fmr/fmrs/FY2019_code/2019summary.odn?fips=5000976337&amp;year=2019&amp;selection_type=county&amp;fmrtype=Final"/>
    <hyperlink ref="B235" r:id="rId222" display="https://www.huduser.gov/portal/datasets/fmr/fmrs/FY2019_code/2019summary.odn?fips=5002376525&amp;year=2019&amp;selection_type=county&amp;fmrtype=Final"/>
    <hyperlink ref="B236" r:id="rId223" display="https://www.huduser.gov/portal/datasets/fmr/fmrs/FY2019_code/2019summary.odn?fips=5000976562&amp;year=2019&amp;selection_type=county&amp;fmrtype=Final"/>
    <hyperlink ref="B237" r:id="rId224" display="https://www.huduser.gov/portal/datasets/fmr/fmrs/FY2019_code/2019summary.odn?fips=5001776750&amp;year=2019&amp;selection_type=county&amp;fmrtype=Final"/>
    <hyperlink ref="B238" r:id="rId225" display="https://www.huduser.gov/portal/datasets/fmr/fmrs/FY2019_code/2019summary.odn?fips=5002376975&amp;year=2019&amp;selection_type=county&amp;fmrtype=Final"/>
    <hyperlink ref="B239" r:id="rId226" display="https://www.huduser.gov/portal/datasets/fmr/fmrs/FY2019_code/2019summary.odn?fips=5000577125&amp;year=2019&amp;selection_type=county&amp;fmrtype=Final"/>
    <hyperlink ref="B240" r:id="rId227" display="https://www.huduser.gov/portal/datasets/fmr/fmrs/FY2019_code/2019summary.odn?fips=5001577425&amp;year=2019&amp;selection_type=county&amp;fmrtype=Final"/>
    <hyperlink ref="B241" r:id="rId228" display="https://www.huduser.gov/portal/datasets/fmr/fmrs/FY2019_code/2019summary.odn?fips=5002777500&amp;year=2019&amp;selection_type=county&amp;fmrtype=Final"/>
    <hyperlink ref="B242" r:id="rId229" display="https://www.huduser.gov/portal/datasets/fmr/fmrs/FY2019_code/2019summary.odn?fips=5002177950&amp;year=2019&amp;selection_type=county&amp;fmrtype=Final"/>
    <hyperlink ref="B244" r:id="rId230" display="https://www.huduser.gov/portal/datasets/fmr/fmrs/FY2019_code/2019summary.odn?fips=5001779975&amp;year=2019&amp;selection_type=county&amp;fmrtype=Final"/>
    <hyperlink ref="B245" r:id="rId231" display="https://www.huduser.gov/portal/datasets/fmr/fmrs/FY2019_code/2019summary.odn?fips=5002180875&amp;year=2019&amp;selection_type=county&amp;fmrtype=Final"/>
    <hyperlink ref="B246" r:id="rId232" display="https://www.huduser.gov/portal/datasets/fmr/fmrs/FY2019_code/2019summary.odn?fips=5002182300&amp;year=2019&amp;selection_type=county&amp;fmrtype=Final"/>
    <hyperlink ref="B247" r:id="rId233" display="https://www.huduser.gov/portal/datasets/fmr/fmrs/FY2019_code/2019summary.odn?fips=5002783050&amp;year=2019&amp;selection_type=county&amp;fmrtype=Final"/>
    <hyperlink ref="B248" r:id="rId234" display="https://www.huduser.gov/portal/datasets/fmr/fmrs/FY2019_code/2019summary.odn?fips=5001980200&amp;year=2019&amp;selection_type=county&amp;fmrtype=Final"/>
    <hyperlink ref="B249" r:id="rId235" display="https://www.huduser.gov/portal/datasets/fmr/fmrs/FY2019_code/2019summary.odn?fips=5000780350&amp;year=2019&amp;selection_type=county&amp;fmrtype=Final"/>
    <hyperlink ref="B250" r:id="rId236" display="https://www.huduser.gov/portal/datasets/fmr/fmrs/FY2019_code/2019summary.odn?fips=5002581400&amp;year=2019&amp;selection_type=county&amp;fmrtype=Final"/>
    <hyperlink ref="B251" r:id="rId237" display="https://www.huduser.gov/portal/datasets/fmr/fmrs/FY2019_code/2019summary.odn?fips=5001981700&amp;year=2019&amp;selection_type=county&amp;fmrtype=Final"/>
    <hyperlink ref="B252" r:id="rId238" display="https://www.huduser.gov/portal/datasets/fmr/fmrs/FY2019_code/2019summary.odn?fips=5002782000&amp;year=2019&amp;selection_type=county&amp;fmrtype=Final"/>
    <hyperlink ref="B253" r:id="rId239" display="https://www.huduser.gov/portal/datasets/fmr/fmrs/FY2019_code/2019summary.odn?fips=5000183275&amp;year=2019&amp;selection_type=county&amp;fmrtype=Final"/>
    <hyperlink ref="B254" r:id="rId240" display="https://www.huduser.gov/portal/datasets/fmr/fmrs/FY2019_code/2019summary.odn?fips=5000583500&amp;year=2019&amp;selection_type=county&amp;fmrtype=Final"/>
    <hyperlink ref="B255" r:id="rId241" display="https://www.huduser.gov/portal/datasets/fmr/fmrs/FY2019_code/2019summary.odn?fips=5000183800&amp;year=2019&amp;selection_type=county&amp;fmrtype=Final"/>
    <hyperlink ref="B256" r:id="rId242" display="https://www.huduser.gov/portal/datasets/fmr/fmrs/FY2019_code/2019summary.odn?fips=5002583950&amp;year=2019&amp;selection_type=county&amp;fmrtype=Final"/>
    <hyperlink ref="B257" r:id="rId243" display="https://www.huduser.gov/portal/datasets/fmr/fmrs/FY2019_code/2019summary.odn?fips=5001784175&amp;year=2019&amp;selection_type=county&amp;fmrtype=Final"/>
    <hyperlink ref="B258" r:id="rId244" display="https://www.huduser.gov/portal/datasets/fmr/fmrs/FY2019_code/2019summary.odn?fips=5000784475&amp;year=2019&amp;selection_type=county&amp;fmrtype=Final"/>
    <hyperlink ref="B259" r:id="rId245" display="https://www.huduser.gov/portal/datasets/fmr/fmrs/FY2019_code/2019summary.odn?fips=5002584700&amp;year=2019&amp;selection_type=county&amp;fmrtype=Final"/>
    <hyperlink ref="B260" r:id="rId246" display="https://www.huduser.gov/portal/datasets/fmr/fmrs/FY2019_code/2019summary.odn?fips=5002584850&amp;year=2019&amp;selection_type=county&amp;fmrtype=Final"/>
    <hyperlink ref="B261" r:id="rId247" display="https://www.huduser.gov/portal/datasets/fmr/fmrs/FY2019_code/2019summary.odn?fips=5002784925&amp;year=2019&amp;selection_type=county&amp;fmrtype=Final"/>
    <hyperlink ref="B262" r:id="rId248" display="https://www.huduser.gov/portal/datasets/fmr/fmrs/FY2019_code/2019summary.odn?fips=5000385075&amp;year=2019&amp;selection_type=county&amp;fmrtype=Final"/>
    <hyperlink ref="B263" r:id="rId249" display="https://www.huduser.gov/portal/datasets/fmr/fmrs/FY2019_code/2019summary.odn?fips=5000785150&amp;year=2019&amp;selection_type=county&amp;fmrtype=Final"/>
    <hyperlink ref="B264" r:id="rId250" display="https://www.huduser.gov/portal/datasets/fmr/fmrs/FY2019_code/2019summary.odn?fips=5001585375&amp;year=2019&amp;selection_type=county&amp;fmrtype=Final"/>
    <hyperlink ref="B265" r:id="rId251" display="https://www.huduser.gov/portal/datasets/fmr/fmrs/FY2019_code/2019summary.odn?fips=5002385525&amp;year=2019&amp;selection_type=county&amp;fmrtype=Final"/>
    <hyperlink ref="B266" r:id="rId252" display="https://www.huduser.gov/portal/datasets/fmr/fmrs/FY2019_code/2019summary.odn?fips=5000385675&amp;year=2019&amp;selection_type=county&amp;fmrtype=Final"/>
    <hyperlink ref="B267" r:id="rId253" display="https://www.huduser.gov/portal/datasets/fmr/fmrs/FY2019_code/2019summary.odn?fips=5002785975&amp;year=2019&amp;selection_type=county&amp;fmrtype=Final"/>
    <hyperlink ref="B268" r:id="rId254" display="https://www.huduser.gov/portal/datasets/fmr/fmrs/FY2019_code/2019summary.odn?fips=5002386125&amp;year=2019&amp;selection_type=county&amp;fmrtype=Final"/>
    <hyperlink ref="B77" r:id="rId255" display="https://www.huduser.gov/portal/datasets/fmr/fmrs/FY2019_code/2019summary.odn?fips=5000902125&amp;year=2019&amp;selection_type=county&amp;fmrtype=Final"/>
    <hyperlink ref="B153" r:id="rId256" display="https://www.huduser.gov/portal/datasets/fmr/fmrs/FY2019_code/2019summary.odn?fips=5000304825&amp;year=2019&amp;selection_type=county&amp;fmrtype=Final"/>
    <hyperlink ref="B159" r:id="rId257" display="https://www.huduser.gov/portal/datasets/fmr/fmrs/FY2019_code/2019summary.odn?fips=5001903550&amp;year=2019&amp;selection_type=county&amp;fmrtype=Final"/>
    <hyperlink ref="B243" r:id="rId258" display="Wells River, Orange County"/>
    <hyperlink ref="B78" r:id="rId259" display="https://www.huduser.gov/portal/datasets/fmr/fmrs/FY2019_code/2019summary.odn?fips=5000724175&amp;year=2019&amp;selection_type=county&amp;fmrtype=Final"/>
  </hyperlinks>
  <printOptions/>
  <pageMargins left="0.75" right="0.75" top="1" bottom="1" header="0.5" footer="0.5"/>
  <pageSetup horizontalDpi="600" verticalDpi="600" orientation="portrait" r:id="rId260"/>
</worksheet>
</file>

<file path=xl/worksheets/sheet3.xml><?xml version="1.0" encoding="utf-8"?>
<worksheet xmlns="http://schemas.openxmlformats.org/spreadsheetml/2006/main" xmlns:r="http://schemas.openxmlformats.org/officeDocument/2006/relationships">
  <sheetPr codeName="Sheet3"/>
  <dimension ref="A1:H38"/>
  <sheetViews>
    <sheetView zoomScalePageLayoutView="0" workbookViewId="0" topLeftCell="A4">
      <selection activeCell="C17" sqref="C17"/>
    </sheetView>
  </sheetViews>
  <sheetFormatPr defaultColWidth="9.140625" defaultRowHeight="12.75"/>
  <cols>
    <col min="1" max="1" width="37.8515625" style="0" customWidth="1"/>
    <col min="2" max="2" width="67.57421875" style="0" customWidth="1"/>
  </cols>
  <sheetData>
    <row r="1" spans="1:6" ht="27" customHeight="1">
      <c r="A1" s="127" t="s">
        <v>313</v>
      </c>
      <c r="B1" s="127"/>
      <c r="C1" s="127"/>
      <c r="D1" s="127"/>
      <c r="E1" s="127"/>
      <c r="F1" s="127"/>
    </row>
    <row r="2" spans="1:4" ht="12.75">
      <c r="A2" s="73"/>
      <c r="B2" s="73"/>
      <c r="C2" s="73"/>
      <c r="D2" s="73"/>
    </row>
    <row r="4" ht="12.75">
      <c r="A4" t="s">
        <v>314</v>
      </c>
    </row>
    <row r="6" ht="12.75">
      <c r="A6" s="23" t="s">
        <v>337</v>
      </c>
    </row>
    <row r="7" ht="12.75">
      <c r="B7" t="s">
        <v>312</v>
      </c>
    </row>
    <row r="8" ht="12.75">
      <c r="B8" t="s">
        <v>315</v>
      </c>
    </row>
    <row r="9" ht="12.75">
      <c r="B9" t="s">
        <v>316</v>
      </c>
    </row>
    <row r="11" ht="12.75">
      <c r="B11" t="s">
        <v>317</v>
      </c>
    </row>
    <row r="12" ht="12.75">
      <c r="B12" s="30" t="s">
        <v>318</v>
      </c>
    </row>
    <row r="13" ht="12.75">
      <c r="B13" t="s">
        <v>319</v>
      </c>
    </row>
    <row r="14" ht="12.75">
      <c r="B14" t="s">
        <v>320</v>
      </c>
    </row>
    <row r="15" ht="12.75">
      <c r="B15" t="s">
        <v>321</v>
      </c>
    </row>
    <row r="16" ht="12.75">
      <c r="B16" t="s">
        <v>322</v>
      </c>
    </row>
    <row r="18" ht="12.75">
      <c r="B18" s="23" t="s">
        <v>335</v>
      </c>
    </row>
    <row r="20" ht="12.75">
      <c r="B20" t="s">
        <v>324</v>
      </c>
    </row>
    <row r="21" ht="12.75">
      <c r="B21" t="s">
        <v>323</v>
      </c>
    </row>
    <row r="22" ht="12.75">
      <c r="B22" t="s">
        <v>339</v>
      </c>
    </row>
    <row r="24" ht="12.75">
      <c r="B24" t="s">
        <v>330</v>
      </c>
    </row>
    <row r="25" spans="2:8" ht="29.25" customHeight="1">
      <c r="B25" s="126" t="s">
        <v>684</v>
      </c>
      <c r="C25" s="126"/>
      <c r="D25" s="126"/>
      <c r="E25" s="126"/>
      <c r="F25" s="126"/>
      <c r="G25" s="74"/>
      <c r="H25" s="74"/>
    </row>
    <row r="27" spans="2:8" ht="17.25" customHeight="1">
      <c r="B27" s="126" t="s">
        <v>683</v>
      </c>
      <c r="C27" s="126"/>
      <c r="D27" s="126"/>
      <c r="E27" s="126"/>
      <c r="F27" s="126"/>
      <c r="G27" s="126"/>
      <c r="H27" s="126"/>
    </row>
    <row r="28" spans="2:8" ht="12.75">
      <c r="B28" s="73"/>
      <c r="C28" s="73"/>
      <c r="D28" s="73"/>
      <c r="E28" s="73"/>
      <c r="F28" s="73"/>
      <c r="G28" s="73"/>
      <c r="H28" s="73"/>
    </row>
    <row r="30" ht="12.75">
      <c r="A30" s="23"/>
    </row>
    <row r="32" ht="12.75">
      <c r="A32" s="36"/>
    </row>
    <row r="34" ht="12.75">
      <c r="A34" s="23"/>
    </row>
    <row r="36" ht="12.75">
      <c r="A36" s="36"/>
    </row>
    <row r="38" ht="12.75">
      <c r="A38" s="23"/>
    </row>
  </sheetData>
  <sheetProtection password="CF63" sheet="1" objects="1" selectLockedCells="1" selectUnlockedCells="1"/>
  <mergeCells count="3">
    <mergeCell ref="B27:H27"/>
    <mergeCell ref="B25:F25"/>
    <mergeCell ref="A1:F1"/>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4:J29"/>
  <sheetViews>
    <sheetView zoomScalePageLayoutView="0" workbookViewId="0" topLeftCell="A1">
      <selection activeCell="H31" sqref="H31"/>
    </sheetView>
  </sheetViews>
  <sheetFormatPr defaultColWidth="9.140625" defaultRowHeight="12.75"/>
  <sheetData>
    <row r="4" spans="1:10" ht="12.75">
      <c r="A4" s="128" t="s">
        <v>290</v>
      </c>
      <c r="B4" s="128"/>
      <c r="C4" s="128"/>
      <c r="D4" s="128"/>
      <c r="E4" s="128"/>
      <c r="F4" s="128"/>
      <c r="G4" s="128"/>
      <c r="H4" s="128"/>
      <c r="I4" s="128"/>
      <c r="J4" s="128"/>
    </row>
    <row r="5" spans="1:10" ht="12.75">
      <c r="A5" s="128"/>
      <c r="B5" s="128"/>
      <c r="C5" s="128"/>
      <c r="D5" s="128"/>
      <c r="E5" s="128"/>
      <c r="F5" s="128"/>
      <c r="G5" s="128"/>
      <c r="H5" s="128"/>
      <c r="I5" s="128"/>
      <c r="J5" s="128"/>
    </row>
    <row r="6" spans="1:10" ht="12.75">
      <c r="A6" s="128"/>
      <c r="B6" s="128"/>
      <c r="C6" s="128"/>
      <c r="D6" s="128"/>
      <c r="E6" s="128"/>
      <c r="F6" s="128"/>
      <c r="G6" s="128"/>
      <c r="H6" s="128"/>
      <c r="I6" s="128"/>
      <c r="J6" s="128"/>
    </row>
    <row r="7" spans="1:10" ht="12.75">
      <c r="A7" s="128"/>
      <c r="B7" s="128"/>
      <c r="C7" s="128"/>
      <c r="D7" s="128"/>
      <c r="E7" s="128"/>
      <c r="F7" s="128"/>
      <c r="G7" s="128"/>
      <c r="H7" s="128"/>
      <c r="I7" s="128"/>
      <c r="J7" s="128"/>
    </row>
    <row r="9" spans="1:10" ht="12.75">
      <c r="A9" s="128" t="s">
        <v>332</v>
      </c>
      <c r="B9" s="128"/>
      <c r="C9" s="128"/>
      <c r="D9" s="128"/>
      <c r="E9" s="128"/>
      <c r="F9" s="128"/>
      <c r="G9" s="128"/>
      <c r="H9" s="128"/>
      <c r="I9" s="128"/>
      <c r="J9" s="128"/>
    </row>
    <row r="10" spans="1:10" ht="12.75">
      <c r="A10" s="128"/>
      <c r="B10" s="128"/>
      <c r="C10" s="128"/>
      <c r="D10" s="128"/>
      <c r="E10" s="128"/>
      <c r="F10" s="128"/>
      <c r="G10" s="128"/>
      <c r="H10" s="128"/>
      <c r="I10" s="128"/>
      <c r="J10" s="128"/>
    </row>
    <row r="11" spans="1:10" ht="12.75">
      <c r="A11" s="128"/>
      <c r="B11" s="128"/>
      <c r="C11" s="128"/>
      <c r="D11" s="128"/>
      <c r="E11" s="128"/>
      <c r="F11" s="128"/>
      <c r="G11" s="128"/>
      <c r="H11" s="128"/>
      <c r="I11" s="128"/>
      <c r="J11" s="128"/>
    </row>
    <row r="12" spans="1:10" ht="12.75">
      <c r="A12" s="128"/>
      <c r="B12" s="128"/>
      <c r="C12" s="128"/>
      <c r="D12" s="128"/>
      <c r="E12" s="128"/>
      <c r="F12" s="128"/>
      <c r="G12" s="128"/>
      <c r="H12" s="128"/>
      <c r="I12" s="128"/>
      <c r="J12" s="128"/>
    </row>
    <row r="13" spans="1:10" ht="12.75">
      <c r="A13" s="128"/>
      <c r="B13" s="128"/>
      <c r="C13" s="128"/>
      <c r="D13" s="128"/>
      <c r="E13" s="128"/>
      <c r="F13" s="128"/>
      <c r="G13" s="128"/>
      <c r="H13" s="128"/>
      <c r="I13" s="128"/>
      <c r="J13" s="128"/>
    </row>
    <row r="14" spans="1:10" ht="12.75">
      <c r="A14" s="128"/>
      <c r="B14" s="128"/>
      <c r="C14" s="128"/>
      <c r="D14" s="128"/>
      <c r="E14" s="128"/>
      <c r="F14" s="128"/>
      <c r="G14" s="128"/>
      <c r="H14" s="128"/>
      <c r="I14" s="128"/>
      <c r="J14" s="128"/>
    </row>
    <row r="16" spans="1:10" ht="12.75">
      <c r="A16" s="128" t="s">
        <v>333</v>
      </c>
      <c r="B16" s="128"/>
      <c r="C16" s="128"/>
      <c r="D16" s="128"/>
      <c r="E16" s="128"/>
      <c r="F16" s="128"/>
      <c r="G16" s="128"/>
      <c r="H16" s="128"/>
      <c r="I16" s="128"/>
      <c r="J16" s="128"/>
    </row>
    <row r="17" spans="1:10" ht="12.75">
      <c r="A17" s="128"/>
      <c r="B17" s="128"/>
      <c r="C17" s="128"/>
      <c r="D17" s="128"/>
      <c r="E17" s="128"/>
      <c r="F17" s="128"/>
      <c r="G17" s="128"/>
      <c r="H17" s="128"/>
      <c r="I17" s="128"/>
      <c r="J17" s="128"/>
    </row>
    <row r="18" spans="1:10" ht="12.75">
      <c r="A18" s="128"/>
      <c r="B18" s="128"/>
      <c r="C18" s="128"/>
      <c r="D18" s="128"/>
      <c r="E18" s="128"/>
      <c r="F18" s="128"/>
      <c r="G18" s="128"/>
      <c r="H18" s="128"/>
      <c r="I18" s="128"/>
      <c r="J18" s="128"/>
    </row>
    <row r="19" spans="1:10" ht="12.75">
      <c r="A19" s="128"/>
      <c r="B19" s="128"/>
      <c r="C19" s="128"/>
      <c r="D19" s="128"/>
      <c r="E19" s="128"/>
      <c r="F19" s="128"/>
      <c r="G19" s="128"/>
      <c r="H19" s="128"/>
      <c r="I19" s="128"/>
      <c r="J19" s="128"/>
    </row>
    <row r="21" spans="1:10" ht="12.75">
      <c r="A21" s="128" t="s">
        <v>291</v>
      </c>
      <c r="B21" s="128"/>
      <c r="C21" s="128"/>
      <c r="D21" s="128"/>
      <c r="E21" s="128"/>
      <c r="F21" s="128"/>
      <c r="G21" s="128"/>
      <c r="H21" s="128"/>
      <c r="I21" s="128"/>
      <c r="J21" s="128"/>
    </row>
    <row r="22" spans="1:10" ht="12.75">
      <c r="A22" s="128"/>
      <c r="B22" s="128"/>
      <c r="C22" s="128"/>
      <c r="D22" s="128"/>
      <c r="E22" s="128"/>
      <c r="F22" s="128"/>
      <c r="G22" s="128"/>
      <c r="H22" s="128"/>
      <c r="I22" s="128"/>
      <c r="J22" s="128"/>
    </row>
    <row r="23" spans="1:10" ht="12.75">
      <c r="A23" s="128"/>
      <c r="B23" s="128"/>
      <c r="C23" s="128"/>
      <c r="D23" s="128"/>
      <c r="E23" s="128"/>
      <c r="F23" s="128"/>
      <c r="G23" s="128"/>
      <c r="H23" s="128"/>
      <c r="I23" s="128"/>
      <c r="J23" s="128"/>
    </row>
    <row r="24" spans="1:10" ht="12.75">
      <c r="A24" s="128" t="s">
        <v>292</v>
      </c>
      <c r="B24" s="128"/>
      <c r="C24" s="128"/>
      <c r="D24" s="128"/>
      <c r="E24" s="128"/>
      <c r="F24" s="128"/>
      <c r="G24" s="128"/>
      <c r="H24" s="128"/>
      <c r="I24" s="128"/>
      <c r="J24" s="128"/>
    </row>
    <row r="25" spans="1:10" ht="12.75">
      <c r="A25" s="128"/>
      <c r="B25" s="128"/>
      <c r="C25" s="128"/>
      <c r="D25" s="128"/>
      <c r="E25" s="128"/>
      <c r="F25" s="128"/>
      <c r="G25" s="128"/>
      <c r="H25" s="128"/>
      <c r="I25" s="128"/>
      <c r="J25" s="128"/>
    </row>
    <row r="26" spans="1:10" ht="12.75">
      <c r="A26" s="128"/>
      <c r="B26" s="128"/>
      <c r="C26" s="128"/>
      <c r="D26" s="128"/>
      <c r="E26" s="128"/>
      <c r="F26" s="128"/>
      <c r="G26" s="128"/>
      <c r="H26" s="128"/>
      <c r="I26" s="128"/>
      <c r="J26" s="128"/>
    </row>
    <row r="27" spans="1:10" ht="12.75">
      <c r="A27" s="128"/>
      <c r="B27" s="128"/>
      <c r="C27" s="128"/>
      <c r="D27" s="128"/>
      <c r="E27" s="128"/>
      <c r="F27" s="128"/>
      <c r="G27" s="128"/>
      <c r="H27" s="128"/>
      <c r="I27" s="128"/>
      <c r="J27" s="128"/>
    </row>
    <row r="29" ht="12.75">
      <c r="G29" s="23" t="s">
        <v>334</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L100"/>
  <sheetViews>
    <sheetView zoomScalePageLayoutView="0" workbookViewId="0" topLeftCell="A7">
      <selection activeCell="I22" sqref="I22:J22"/>
    </sheetView>
  </sheetViews>
  <sheetFormatPr defaultColWidth="9.140625" defaultRowHeight="12.75"/>
  <cols>
    <col min="2" max="2" width="14.28125" style="0" customWidth="1"/>
    <col min="11" max="11" width="13.8515625" style="0" bestFit="1" customWidth="1"/>
  </cols>
  <sheetData>
    <row r="2" ht="13.5" thickBot="1"/>
    <row r="3" spans="1:11" s="80" customFormat="1" ht="19.5" customHeight="1">
      <c r="A3" s="85" t="s">
        <v>610</v>
      </c>
      <c r="B3" s="86"/>
      <c r="C3" s="86"/>
      <c r="D3" s="86"/>
      <c r="E3" s="86"/>
      <c r="F3" s="86"/>
      <c r="G3" s="86"/>
      <c r="H3" s="86"/>
      <c r="I3" s="86"/>
      <c r="J3" s="86"/>
      <c r="K3" s="87"/>
    </row>
    <row r="4" spans="1:11" s="80" customFormat="1" ht="19.5" customHeight="1">
      <c r="A4" s="88" t="s">
        <v>611</v>
      </c>
      <c r="B4" s="89"/>
      <c r="C4" s="89"/>
      <c r="D4" s="89"/>
      <c r="E4" s="89"/>
      <c r="F4" s="89"/>
      <c r="G4" s="89"/>
      <c r="H4" s="89"/>
      <c r="I4" s="89"/>
      <c r="J4" s="89"/>
      <c r="K4" s="90"/>
    </row>
    <row r="5" spans="1:11" s="80" customFormat="1" ht="10.5" customHeight="1">
      <c r="A5" s="91" t="s">
        <v>612</v>
      </c>
      <c r="B5" s="89"/>
      <c r="C5" s="89"/>
      <c r="D5" s="89"/>
      <c r="E5" s="89"/>
      <c r="F5" s="89"/>
      <c r="G5" s="89"/>
      <c r="H5" s="89"/>
      <c r="I5" s="89"/>
      <c r="J5" s="89"/>
      <c r="K5" s="90"/>
    </row>
    <row r="6" spans="1:11" s="80" customFormat="1" ht="12" customHeight="1">
      <c r="A6" s="92" t="s">
        <v>613</v>
      </c>
      <c r="B6" s="89"/>
      <c r="C6" s="89"/>
      <c r="D6" s="89"/>
      <c r="E6" s="89"/>
      <c r="F6" s="89"/>
      <c r="G6" s="89"/>
      <c r="H6" s="89"/>
      <c r="I6" s="89"/>
      <c r="J6" s="89"/>
      <c r="K6" s="90"/>
    </row>
    <row r="7" spans="1:11" s="80" customFormat="1" ht="12" customHeight="1">
      <c r="A7" s="93" t="s">
        <v>614</v>
      </c>
      <c r="B7" s="89"/>
      <c r="C7" s="89"/>
      <c r="D7" s="89"/>
      <c r="E7" s="89"/>
      <c r="F7" s="89"/>
      <c r="G7" s="89"/>
      <c r="H7" s="89"/>
      <c r="I7" s="89"/>
      <c r="J7" s="89"/>
      <c r="K7" s="90"/>
    </row>
    <row r="8" spans="1:11" s="80" customFormat="1" ht="10.5" customHeight="1">
      <c r="A8" s="91" t="s">
        <v>615</v>
      </c>
      <c r="B8" s="89"/>
      <c r="C8" s="89"/>
      <c r="D8" s="89"/>
      <c r="E8" s="89"/>
      <c r="F8" s="89"/>
      <c r="G8" s="89"/>
      <c r="H8" s="89"/>
      <c r="I8" s="89"/>
      <c r="J8" s="89"/>
      <c r="K8" s="90"/>
    </row>
    <row r="9" spans="1:11" s="80" customFormat="1" ht="30.75" customHeight="1">
      <c r="A9" s="181" t="s">
        <v>616</v>
      </c>
      <c r="B9" s="182"/>
      <c r="C9" s="182"/>
      <c r="D9" s="182"/>
      <c r="E9" s="183"/>
      <c r="F9" s="224" t="s">
        <v>617</v>
      </c>
      <c r="G9" s="225"/>
      <c r="H9" s="225"/>
      <c r="I9" s="225"/>
      <c r="J9" s="226"/>
      <c r="K9" s="98">
        <v>43435</v>
      </c>
    </row>
    <row r="10" spans="1:11" s="80" customFormat="1" ht="9" customHeight="1">
      <c r="A10" s="227" t="s">
        <v>618</v>
      </c>
      <c r="B10" s="228"/>
      <c r="C10" s="191" t="s">
        <v>619</v>
      </c>
      <c r="D10" s="192"/>
      <c r="E10" s="192"/>
      <c r="F10" s="192"/>
      <c r="G10" s="192"/>
      <c r="H10" s="192"/>
      <c r="I10" s="192"/>
      <c r="J10" s="192"/>
      <c r="K10" s="193"/>
    </row>
    <row r="11" spans="1:11" s="80" customFormat="1" ht="9.75" customHeight="1">
      <c r="A11" s="229"/>
      <c r="B11" s="230"/>
      <c r="C11" s="81" t="s">
        <v>620</v>
      </c>
      <c r="D11" s="81" t="s">
        <v>621</v>
      </c>
      <c r="E11" s="191" t="s">
        <v>622</v>
      </c>
      <c r="F11" s="194"/>
      <c r="G11" s="191" t="s">
        <v>623</v>
      </c>
      <c r="H11" s="194"/>
      <c r="I11" s="191" t="s">
        <v>624</v>
      </c>
      <c r="J11" s="194"/>
      <c r="K11" s="99" t="s">
        <v>625</v>
      </c>
    </row>
    <row r="12" spans="1:11" s="80" customFormat="1" ht="24" customHeight="1">
      <c r="A12" s="175" t="s">
        <v>626</v>
      </c>
      <c r="B12" s="82" t="s">
        <v>627</v>
      </c>
      <c r="C12" s="83">
        <v>55</v>
      </c>
      <c r="D12" s="83">
        <v>68</v>
      </c>
      <c r="E12" s="173">
        <v>80</v>
      </c>
      <c r="F12" s="174"/>
      <c r="G12" s="173">
        <v>92</v>
      </c>
      <c r="H12" s="174"/>
      <c r="I12" s="173">
        <v>105</v>
      </c>
      <c r="J12" s="174"/>
      <c r="K12" s="100">
        <v>105</v>
      </c>
    </row>
    <row r="13" spans="1:11" s="80" customFormat="1" ht="24" customHeight="1">
      <c r="A13" s="176"/>
      <c r="B13" s="82" t="s">
        <v>628</v>
      </c>
      <c r="C13" s="83">
        <v>100</v>
      </c>
      <c r="D13" s="83">
        <v>140</v>
      </c>
      <c r="E13" s="173">
        <v>181</v>
      </c>
      <c r="F13" s="174"/>
      <c r="G13" s="173">
        <v>222</v>
      </c>
      <c r="H13" s="174"/>
      <c r="I13" s="173">
        <v>262</v>
      </c>
      <c r="J13" s="174"/>
      <c r="K13" s="100">
        <v>262</v>
      </c>
    </row>
    <row r="14" spans="1:11" s="80" customFormat="1" ht="24" customHeight="1">
      <c r="A14" s="176"/>
      <c r="B14" s="82" t="s">
        <v>629</v>
      </c>
      <c r="C14" s="83">
        <v>124</v>
      </c>
      <c r="D14" s="83">
        <v>131</v>
      </c>
      <c r="E14" s="173">
        <v>139</v>
      </c>
      <c r="F14" s="174"/>
      <c r="G14" s="173">
        <v>146</v>
      </c>
      <c r="H14" s="174"/>
      <c r="I14" s="173">
        <v>153</v>
      </c>
      <c r="J14" s="174"/>
      <c r="K14" s="100">
        <v>153</v>
      </c>
    </row>
    <row r="15" spans="1:11" s="80" customFormat="1" ht="24" customHeight="1">
      <c r="A15" s="177"/>
      <c r="B15" s="82" t="s">
        <v>630</v>
      </c>
      <c r="C15" s="83">
        <v>157</v>
      </c>
      <c r="D15" s="83">
        <v>170</v>
      </c>
      <c r="E15" s="173">
        <v>183</v>
      </c>
      <c r="F15" s="174"/>
      <c r="G15" s="173">
        <v>197</v>
      </c>
      <c r="H15" s="174"/>
      <c r="I15" s="173">
        <v>209</v>
      </c>
      <c r="J15" s="174"/>
      <c r="K15" s="100">
        <v>222</v>
      </c>
    </row>
    <row r="16" spans="1:11" s="80" customFormat="1" ht="19.5" customHeight="1">
      <c r="A16" s="222" t="s">
        <v>631</v>
      </c>
      <c r="B16" s="223"/>
      <c r="C16" s="83">
        <v>139</v>
      </c>
      <c r="D16" s="83">
        <v>139</v>
      </c>
      <c r="E16" s="173">
        <v>144</v>
      </c>
      <c r="F16" s="174"/>
      <c r="G16" s="173">
        <v>149</v>
      </c>
      <c r="H16" s="174"/>
      <c r="I16" s="173">
        <v>154</v>
      </c>
      <c r="J16" s="174"/>
      <c r="K16" s="100">
        <v>154</v>
      </c>
    </row>
    <row r="17" spans="1:11" s="80" customFormat="1" ht="19.5" customHeight="1">
      <c r="A17" s="222" t="s">
        <v>632</v>
      </c>
      <c r="B17" s="223"/>
      <c r="C17" s="83">
        <v>109</v>
      </c>
      <c r="D17" s="83">
        <v>155</v>
      </c>
      <c r="E17" s="173">
        <v>201</v>
      </c>
      <c r="F17" s="174"/>
      <c r="G17" s="173">
        <v>246</v>
      </c>
      <c r="H17" s="174"/>
      <c r="I17" s="173">
        <v>292</v>
      </c>
      <c r="J17" s="174"/>
      <c r="K17" s="100">
        <v>292</v>
      </c>
    </row>
    <row r="18" spans="1:11" s="80" customFormat="1" ht="19.5" customHeight="1">
      <c r="A18" s="175" t="s">
        <v>633</v>
      </c>
      <c r="B18" s="82" t="s">
        <v>627</v>
      </c>
      <c r="C18" s="83">
        <v>2</v>
      </c>
      <c r="D18" s="83">
        <v>3</v>
      </c>
      <c r="E18" s="173">
        <v>3</v>
      </c>
      <c r="F18" s="174"/>
      <c r="G18" s="173">
        <v>3</v>
      </c>
      <c r="H18" s="174"/>
      <c r="I18" s="173">
        <v>4</v>
      </c>
      <c r="J18" s="174"/>
      <c r="K18" s="100">
        <v>4</v>
      </c>
    </row>
    <row r="19" spans="1:11" s="80" customFormat="1" ht="19.5" customHeight="1">
      <c r="A19" s="176"/>
      <c r="B19" s="82" t="s">
        <v>628</v>
      </c>
      <c r="C19" s="83">
        <v>5</v>
      </c>
      <c r="D19" s="83">
        <v>6</v>
      </c>
      <c r="E19" s="173">
        <v>7</v>
      </c>
      <c r="F19" s="174"/>
      <c r="G19" s="173">
        <v>8</v>
      </c>
      <c r="H19" s="174"/>
      <c r="I19" s="173">
        <v>9</v>
      </c>
      <c r="J19" s="174"/>
      <c r="K19" s="100">
        <v>9</v>
      </c>
    </row>
    <row r="20" spans="1:11" s="80" customFormat="1" ht="19.5" customHeight="1">
      <c r="A20" s="177"/>
      <c r="B20" s="82" t="s">
        <v>629</v>
      </c>
      <c r="C20" s="83">
        <v>6</v>
      </c>
      <c r="D20" s="83">
        <v>8</v>
      </c>
      <c r="E20" s="173">
        <v>9</v>
      </c>
      <c r="F20" s="174"/>
      <c r="G20" s="173">
        <v>10</v>
      </c>
      <c r="H20" s="174"/>
      <c r="I20" s="173">
        <v>11</v>
      </c>
      <c r="J20" s="174"/>
      <c r="K20" s="100">
        <v>11</v>
      </c>
    </row>
    <row r="21" spans="1:11" s="80" customFormat="1" ht="21" customHeight="1">
      <c r="A21" s="171" t="s">
        <v>634</v>
      </c>
      <c r="B21" s="172"/>
      <c r="C21" s="83">
        <v>11</v>
      </c>
      <c r="D21" s="83">
        <v>26</v>
      </c>
      <c r="E21" s="173">
        <v>42</v>
      </c>
      <c r="F21" s="174"/>
      <c r="G21" s="173">
        <v>57</v>
      </c>
      <c r="H21" s="174"/>
      <c r="I21" s="173">
        <v>72</v>
      </c>
      <c r="J21" s="174"/>
      <c r="K21" s="100">
        <v>72</v>
      </c>
    </row>
    <row r="22" spans="1:11" s="80" customFormat="1" ht="19.5" customHeight="1">
      <c r="A22" s="171" t="s">
        <v>635</v>
      </c>
      <c r="B22" s="172"/>
      <c r="C22" s="84"/>
      <c r="D22" s="84"/>
      <c r="E22" s="129"/>
      <c r="F22" s="144"/>
      <c r="G22" s="129"/>
      <c r="H22" s="144"/>
      <c r="I22" s="129"/>
      <c r="J22" s="144"/>
      <c r="K22" s="101"/>
    </row>
    <row r="23" spans="1:11" s="80" customFormat="1" ht="19.5" customHeight="1">
      <c r="A23" s="175" t="s">
        <v>636</v>
      </c>
      <c r="B23" s="82" t="s">
        <v>627</v>
      </c>
      <c r="C23" s="83">
        <v>23</v>
      </c>
      <c r="D23" s="83">
        <v>28</v>
      </c>
      <c r="E23" s="173">
        <v>33</v>
      </c>
      <c r="F23" s="174"/>
      <c r="G23" s="173">
        <v>39</v>
      </c>
      <c r="H23" s="174"/>
      <c r="I23" s="173">
        <v>44</v>
      </c>
      <c r="J23" s="174"/>
      <c r="K23" s="100">
        <v>44</v>
      </c>
    </row>
    <row r="24" spans="1:11" s="80" customFormat="1" ht="19.5" customHeight="1">
      <c r="A24" s="176"/>
      <c r="B24" s="82" t="s">
        <v>628</v>
      </c>
      <c r="C24" s="83">
        <v>55</v>
      </c>
      <c r="D24" s="83">
        <v>68</v>
      </c>
      <c r="E24" s="173">
        <v>81</v>
      </c>
      <c r="F24" s="174"/>
      <c r="G24" s="173">
        <v>94</v>
      </c>
      <c r="H24" s="174"/>
      <c r="I24" s="173">
        <v>107</v>
      </c>
      <c r="J24" s="174"/>
      <c r="K24" s="100">
        <v>107</v>
      </c>
    </row>
    <row r="25" spans="1:11" s="80" customFormat="1" ht="19.5" customHeight="1">
      <c r="A25" s="176"/>
      <c r="B25" s="82" t="s">
        <v>629</v>
      </c>
      <c r="C25" s="83">
        <v>11</v>
      </c>
      <c r="D25" s="83">
        <v>26</v>
      </c>
      <c r="E25" s="173">
        <v>42</v>
      </c>
      <c r="F25" s="174"/>
      <c r="G25" s="173">
        <v>57</v>
      </c>
      <c r="H25" s="174"/>
      <c r="I25" s="173">
        <v>72</v>
      </c>
      <c r="J25" s="174"/>
      <c r="K25" s="100">
        <v>72</v>
      </c>
    </row>
    <row r="26" spans="1:11" s="80" customFormat="1" ht="18.75" customHeight="1">
      <c r="A26" s="177"/>
      <c r="B26" s="82" t="s">
        <v>637</v>
      </c>
      <c r="C26" s="83">
        <v>49</v>
      </c>
      <c r="D26" s="83">
        <v>68</v>
      </c>
      <c r="E26" s="173">
        <v>88</v>
      </c>
      <c r="F26" s="174"/>
      <c r="G26" s="173">
        <v>107</v>
      </c>
      <c r="H26" s="174"/>
      <c r="I26" s="173">
        <v>126</v>
      </c>
      <c r="J26" s="174"/>
      <c r="K26" s="100">
        <v>126</v>
      </c>
    </row>
    <row r="27" spans="1:11" s="80" customFormat="1" ht="18" customHeight="1">
      <c r="A27" s="171" t="s">
        <v>638</v>
      </c>
      <c r="B27" s="172"/>
      <c r="C27" s="84"/>
      <c r="D27" s="84"/>
      <c r="E27" s="129"/>
      <c r="F27" s="144"/>
      <c r="G27" s="129"/>
      <c r="H27" s="144"/>
      <c r="I27" s="129"/>
      <c r="J27" s="144"/>
      <c r="K27" s="101"/>
    </row>
    <row r="28" spans="1:11" s="80" customFormat="1" ht="15" customHeight="1">
      <c r="A28" s="171" t="s">
        <v>639</v>
      </c>
      <c r="B28" s="172"/>
      <c r="C28" s="84"/>
      <c r="D28" s="84"/>
      <c r="E28" s="129"/>
      <c r="F28" s="144"/>
      <c r="G28" s="129"/>
      <c r="H28" s="144"/>
      <c r="I28" s="129"/>
      <c r="J28" s="144"/>
      <c r="K28" s="101"/>
    </row>
    <row r="29" spans="1:11" s="80" customFormat="1" ht="19.5" customHeight="1">
      <c r="A29" s="171" t="s">
        <v>640</v>
      </c>
      <c r="B29" s="172"/>
      <c r="C29" s="84"/>
      <c r="D29" s="84"/>
      <c r="E29" s="129"/>
      <c r="F29" s="144"/>
      <c r="G29" s="129"/>
      <c r="H29" s="144"/>
      <c r="I29" s="129"/>
      <c r="J29" s="144"/>
      <c r="K29" s="101"/>
    </row>
    <row r="30" spans="1:11" s="80" customFormat="1" ht="19.5" customHeight="1">
      <c r="A30" s="171" t="s">
        <v>641</v>
      </c>
      <c r="B30" s="172"/>
      <c r="C30" s="83">
        <v>11</v>
      </c>
      <c r="D30" s="83">
        <v>11</v>
      </c>
      <c r="E30" s="173">
        <v>11</v>
      </c>
      <c r="F30" s="174"/>
      <c r="G30" s="173">
        <v>11</v>
      </c>
      <c r="H30" s="174"/>
      <c r="I30" s="173">
        <v>11</v>
      </c>
      <c r="J30" s="174"/>
      <c r="K30" s="100">
        <v>11</v>
      </c>
    </row>
    <row r="31" spans="1:11" s="80" customFormat="1" ht="19.5" customHeight="1">
      <c r="A31" s="171" t="s">
        <v>642</v>
      </c>
      <c r="B31" s="172"/>
      <c r="C31" s="84"/>
      <c r="D31" s="84"/>
      <c r="E31" s="129"/>
      <c r="F31" s="144"/>
      <c r="G31" s="129"/>
      <c r="H31" s="144"/>
      <c r="I31" s="129"/>
      <c r="J31" s="144"/>
      <c r="K31" s="101"/>
    </row>
    <row r="32" spans="1:11" s="80" customFormat="1" ht="13.5" customHeight="1">
      <c r="A32" s="171" t="s">
        <v>643</v>
      </c>
      <c r="B32" s="172"/>
      <c r="C32" s="84"/>
      <c r="D32" s="84"/>
      <c r="E32" s="129"/>
      <c r="F32" s="144"/>
      <c r="G32" s="129"/>
      <c r="H32" s="144"/>
      <c r="I32" s="129"/>
      <c r="J32" s="144"/>
      <c r="K32" s="101"/>
    </row>
    <row r="33" spans="1:11" s="80" customFormat="1" ht="15.75" customHeight="1">
      <c r="A33" s="171" t="s">
        <v>644</v>
      </c>
      <c r="B33" s="172"/>
      <c r="C33" s="84"/>
      <c r="D33" s="84"/>
      <c r="E33" s="129"/>
      <c r="F33" s="144"/>
      <c r="G33" s="129"/>
      <c r="H33" s="144"/>
      <c r="I33" s="129"/>
      <c r="J33" s="144"/>
      <c r="K33" s="101"/>
    </row>
    <row r="34" spans="1:11" s="80" customFormat="1" ht="10.5" customHeight="1">
      <c r="A34" s="208" t="s">
        <v>645</v>
      </c>
      <c r="B34" s="209"/>
      <c r="C34" s="209"/>
      <c r="D34" s="209"/>
      <c r="E34" s="209"/>
      <c r="F34" s="209"/>
      <c r="G34" s="210"/>
      <c r="H34" s="195" t="s">
        <v>646</v>
      </c>
      <c r="I34" s="172"/>
      <c r="J34" s="149" t="s">
        <v>647</v>
      </c>
      <c r="K34" s="217"/>
    </row>
    <row r="35" spans="1:11" s="80" customFormat="1" ht="10.5" customHeight="1">
      <c r="A35" s="211"/>
      <c r="B35" s="212"/>
      <c r="C35" s="212"/>
      <c r="D35" s="212"/>
      <c r="E35" s="212"/>
      <c r="F35" s="212"/>
      <c r="G35" s="213"/>
      <c r="H35" s="195" t="s">
        <v>626</v>
      </c>
      <c r="I35" s="172"/>
      <c r="J35" s="195" t="s">
        <v>648</v>
      </c>
      <c r="K35" s="207"/>
    </row>
    <row r="36" spans="1:11" s="80" customFormat="1" ht="4.5" customHeight="1">
      <c r="A36" s="214"/>
      <c r="B36" s="215"/>
      <c r="C36" s="215"/>
      <c r="D36" s="215"/>
      <c r="E36" s="215"/>
      <c r="F36" s="215"/>
      <c r="G36" s="216"/>
      <c r="H36" s="218" t="s">
        <v>633</v>
      </c>
      <c r="I36" s="219"/>
      <c r="J36" s="151"/>
      <c r="K36" s="152"/>
    </row>
    <row r="37" spans="1:11" s="80" customFormat="1" ht="6" customHeight="1">
      <c r="A37" s="196" t="s">
        <v>649</v>
      </c>
      <c r="B37" s="197"/>
      <c r="C37" s="197"/>
      <c r="D37" s="197"/>
      <c r="E37" s="197"/>
      <c r="F37" s="197"/>
      <c r="G37" s="198"/>
      <c r="H37" s="220"/>
      <c r="I37" s="221"/>
      <c r="J37" s="153"/>
      <c r="K37" s="154"/>
    </row>
    <row r="38" spans="1:11" s="80" customFormat="1" ht="10.5" customHeight="1">
      <c r="A38" s="199"/>
      <c r="B38" s="200"/>
      <c r="C38" s="200"/>
      <c r="D38" s="200"/>
      <c r="E38" s="200"/>
      <c r="F38" s="200"/>
      <c r="G38" s="201"/>
      <c r="H38" s="195" t="s">
        <v>634</v>
      </c>
      <c r="I38" s="172"/>
      <c r="J38" s="129"/>
      <c r="K38" s="130"/>
    </row>
    <row r="39" spans="1:11" s="80" customFormat="1" ht="10.5" customHeight="1">
      <c r="A39" s="202"/>
      <c r="B39" s="203"/>
      <c r="C39" s="203"/>
      <c r="D39" s="203"/>
      <c r="E39" s="203"/>
      <c r="F39" s="203"/>
      <c r="G39" s="204"/>
      <c r="H39" s="195" t="s">
        <v>635</v>
      </c>
      <c r="I39" s="172"/>
      <c r="J39" s="129"/>
      <c r="K39" s="130"/>
    </row>
    <row r="40" spans="1:11" s="80" customFormat="1" ht="10.5" customHeight="1">
      <c r="A40" s="196" t="s">
        <v>650</v>
      </c>
      <c r="B40" s="197"/>
      <c r="C40" s="197"/>
      <c r="D40" s="197"/>
      <c r="E40" s="197"/>
      <c r="F40" s="197"/>
      <c r="G40" s="198"/>
      <c r="H40" s="195" t="s">
        <v>636</v>
      </c>
      <c r="I40" s="172"/>
      <c r="J40" s="129"/>
      <c r="K40" s="130"/>
    </row>
    <row r="41" spans="1:11" s="80" customFormat="1" ht="12" customHeight="1">
      <c r="A41" s="199"/>
      <c r="B41" s="200"/>
      <c r="C41" s="200"/>
      <c r="D41" s="200"/>
      <c r="E41" s="200"/>
      <c r="F41" s="200"/>
      <c r="G41" s="201"/>
      <c r="H41" s="195" t="s">
        <v>638</v>
      </c>
      <c r="I41" s="172"/>
      <c r="J41" s="129"/>
      <c r="K41" s="130"/>
    </row>
    <row r="42" spans="1:11" s="80" customFormat="1" ht="10.5" customHeight="1">
      <c r="A42" s="199"/>
      <c r="B42" s="200"/>
      <c r="C42" s="200"/>
      <c r="D42" s="200"/>
      <c r="E42" s="200"/>
      <c r="F42" s="200"/>
      <c r="G42" s="201"/>
      <c r="H42" s="195" t="s">
        <v>639</v>
      </c>
      <c r="I42" s="172"/>
      <c r="J42" s="129"/>
      <c r="K42" s="130"/>
    </row>
    <row r="43" spans="1:11" s="80" customFormat="1" ht="10.5" customHeight="1">
      <c r="A43" s="199"/>
      <c r="B43" s="200"/>
      <c r="C43" s="200"/>
      <c r="D43" s="200"/>
      <c r="E43" s="200"/>
      <c r="F43" s="200"/>
      <c r="G43" s="201"/>
      <c r="H43" s="195" t="s">
        <v>651</v>
      </c>
      <c r="I43" s="172"/>
      <c r="J43" s="129"/>
      <c r="K43" s="130"/>
    </row>
    <row r="44" spans="1:11" s="80" customFormat="1" ht="10.5" customHeight="1">
      <c r="A44" s="199"/>
      <c r="B44" s="200"/>
      <c r="C44" s="200"/>
      <c r="D44" s="200"/>
      <c r="E44" s="200"/>
      <c r="F44" s="200"/>
      <c r="G44" s="201"/>
      <c r="H44" s="195" t="s">
        <v>642</v>
      </c>
      <c r="I44" s="172"/>
      <c r="J44" s="129"/>
      <c r="K44" s="130"/>
    </row>
    <row r="45" spans="1:11" s="80" customFormat="1" ht="9.75" customHeight="1">
      <c r="A45" s="202"/>
      <c r="B45" s="203"/>
      <c r="C45" s="203"/>
      <c r="D45" s="203"/>
      <c r="E45" s="203"/>
      <c r="F45" s="203"/>
      <c r="G45" s="204"/>
      <c r="H45" s="195" t="s">
        <v>643</v>
      </c>
      <c r="I45" s="172"/>
      <c r="J45" s="129"/>
      <c r="K45" s="130"/>
    </row>
    <row r="46" spans="1:11" s="80" customFormat="1" ht="9.75" customHeight="1">
      <c r="A46" s="196" t="s">
        <v>652</v>
      </c>
      <c r="B46" s="197"/>
      <c r="C46" s="197"/>
      <c r="D46" s="197"/>
      <c r="E46" s="197"/>
      <c r="F46" s="197"/>
      <c r="G46" s="198"/>
      <c r="H46" s="195" t="s">
        <v>653</v>
      </c>
      <c r="I46" s="172"/>
      <c r="J46" s="129"/>
      <c r="K46" s="130"/>
    </row>
    <row r="47" spans="1:11" s="80" customFormat="1" ht="12" customHeight="1">
      <c r="A47" s="199"/>
      <c r="B47" s="200"/>
      <c r="C47" s="200"/>
      <c r="D47" s="200"/>
      <c r="E47" s="200"/>
      <c r="F47" s="200"/>
      <c r="G47" s="201"/>
      <c r="H47" s="129"/>
      <c r="I47" s="144"/>
      <c r="J47" s="129"/>
      <c r="K47" s="130"/>
    </row>
    <row r="48" spans="1:11" s="80" customFormat="1" ht="10.5" customHeight="1">
      <c r="A48" s="202"/>
      <c r="B48" s="203"/>
      <c r="C48" s="203"/>
      <c r="D48" s="203"/>
      <c r="E48" s="203"/>
      <c r="F48" s="203"/>
      <c r="G48" s="204"/>
      <c r="H48" s="205" t="s">
        <v>654</v>
      </c>
      <c r="I48" s="206"/>
      <c r="J48" s="195" t="s">
        <v>648</v>
      </c>
      <c r="K48" s="207"/>
    </row>
    <row r="49" spans="1:11" s="80" customFormat="1" ht="16.5" customHeight="1" thickBot="1">
      <c r="A49" s="102" t="s">
        <v>655</v>
      </c>
      <c r="B49" s="96"/>
      <c r="C49" s="96"/>
      <c r="D49" s="96"/>
      <c r="E49" s="96"/>
      <c r="F49" s="96"/>
      <c r="G49" s="96"/>
      <c r="H49" s="96"/>
      <c r="I49" s="96"/>
      <c r="J49" s="96"/>
      <c r="K49" s="97"/>
    </row>
    <row r="50" s="80" customFormat="1" ht="12.75"/>
    <row r="53" ht="12" customHeight="1" thickBot="1"/>
    <row r="54" spans="1:12" s="80" customFormat="1" ht="19.5" customHeight="1">
      <c r="A54" s="85" t="s">
        <v>610</v>
      </c>
      <c r="B54" s="86"/>
      <c r="C54" s="86"/>
      <c r="D54" s="86"/>
      <c r="E54" s="86"/>
      <c r="F54" s="86"/>
      <c r="G54" s="86"/>
      <c r="H54" s="86"/>
      <c r="I54" s="86"/>
      <c r="J54" s="86"/>
      <c r="K54" s="87"/>
      <c r="L54" s="89"/>
    </row>
    <row r="55" spans="1:12" s="80" customFormat="1" ht="19.5" customHeight="1">
      <c r="A55" s="88" t="s">
        <v>611</v>
      </c>
      <c r="B55" s="89"/>
      <c r="C55" s="89"/>
      <c r="D55" s="89"/>
      <c r="E55" s="89"/>
      <c r="F55" s="89"/>
      <c r="G55" s="89"/>
      <c r="H55" s="89"/>
      <c r="I55" s="89"/>
      <c r="J55" s="89"/>
      <c r="K55" s="90"/>
      <c r="L55" s="89"/>
    </row>
    <row r="56" spans="1:12" s="80" customFormat="1" ht="10.5" customHeight="1">
      <c r="A56" s="91" t="s">
        <v>612</v>
      </c>
      <c r="B56" s="89"/>
      <c r="C56" s="89"/>
      <c r="D56" s="89"/>
      <c r="E56" s="89"/>
      <c r="F56" s="89"/>
      <c r="G56" s="89"/>
      <c r="H56" s="89"/>
      <c r="I56" s="89"/>
      <c r="J56" s="89"/>
      <c r="K56" s="90"/>
      <c r="L56" s="89"/>
    </row>
    <row r="57" spans="1:12" s="80" customFormat="1" ht="12" customHeight="1">
      <c r="A57" s="92" t="s">
        <v>613</v>
      </c>
      <c r="B57" s="89"/>
      <c r="C57" s="89"/>
      <c r="D57" s="89"/>
      <c r="E57" s="89"/>
      <c r="F57" s="89"/>
      <c r="G57" s="89"/>
      <c r="H57" s="89"/>
      <c r="I57" s="89"/>
      <c r="J57" s="89"/>
      <c r="K57" s="90"/>
      <c r="L57" s="89"/>
    </row>
    <row r="58" spans="1:12" s="80" customFormat="1" ht="12" customHeight="1">
      <c r="A58" s="93" t="s">
        <v>614</v>
      </c>
      <c r="B58" s="89"/>
      <c r="C58" s="89"/>
      <c r="D58" s="89"/>
      <c r="E58" s="89"/>
      <c r="F58" s="89"/>
      <c r="G58" s="89"/>
      <c r="H58" s="89"/>
      <c r="I58" s="89"/>
      <c r="J58" s="89"/>
      <c r="K58" s="90"/>
      <c r="L58" s="89"/>
    </row>
    <row r="59" spans="1:12" s="80" customFormat="1" ht="10.5" customHeight="1">
      <c r="A59" s="91" t="s">
        <v>615</v>
      </c>
      <c r="B59" s="89"/>
      <c r="C59" s="89"/>
      <c r="D59" s="89"/>
      <c r="E59" s="89"/>
      <c r="F59" s="89"/>
      <c r="G59" s="89"/>
      <c r="H59" s="89"/>
      <c r="I59" s="89"/>
      <c r="J59" s="89"/>
      <c r="K59" s="90"/>
      <c r="L59" s="89"/>
    </row>
    <row r="60" spans="1:12" s="80" customFormat="1" ht="30.75" customHeight="1">
      <c r="A60" s="181" t="s">
        <v>616</v>
      </c>
      <c r="B60" s="182"/>
      <c r="C60" s="182"/>
      <c r="D60" s="182"/>
      <c r="E60" s="183"/>
      <c r="F60" s="184" t="s">
        <v>656</v>
      </c>
      <c r="G60" s="185"/>
      <c r="H60" s="185"/>
      <c r="I60" s="185"/>
      <c r="J60" s="186"/>
      <c r="K60" s="98">
        <v>43435</v>
      </c>
      <c r="L60" s="89"/>
    </row>
    <row r="61" spans="1:12" s="80" customFormat="1" ht="9" customHeight="1">
      <c r="A61" s="187" t="s">
        <v>618</v>
      </c>
      <c r="B61" s="188"/>
      <c r="C61" s="191" t="s">
        <v>619</v>
      </c>
      <c r="D61" s="192"/>
      <c r="E61" s="192"/>
      <c r="F61" s="192"/>
      <c r="G61" s="192"/>
      <c r="H61" s="192"/>
      <c r="I61" s="192"/>
      <c r="J61" s="192"/>
      <c r="K61" s="193"/>
      <c r="L61" s="89"/>
    </row>
    <row r="62" spans="1:12" s="80" customFormat="1" ht="9.75" customHeight="1">
      <c r="A62" s="189"/>
      <c r="B62" s="190"/>
      <c r="C62" s="81" t="s">
        <v>620</v>
      </c>
      <c r="D62" s="81" t="s">
        <v>621</v>
      </c>
      <c r="E62" s="191" t="s">
        <v>622</v>
      </c>
      <c r="F62" s="194"/>
      <c r="G62" s="191" t="s">
        <v>623</v>
      </c>
      <c r="H62" s="194"/>
      <c r="I62" s="191" t="s">
        <v>624</v>
      </c>
      <c r="J62" s="194"/>
      <c r="K62" s="99" t="s">
        <v>625</v>
      </c>
      <c r="L62" s="89"/>
    </row>
    <row r="63" spans="1:12" s="80" customFormat="1" ht="19.5" customHeight="1">
      <c r="A63" s="178" t="s">
        <v>626</v>
      </c>
      <c r="B63" s="82" t="s">
        <v>627</v>
      </c>
      <c r="C63" s="83">
        <v>38</v>
      </c>
      <c r="D63" s="83">
        <v>51</v>
      </c>
      <c r="E63" s="173">
        <v>63</v>
      </c>
      <c r="F63" s="174"/>
      <c r="G63" s="173">
        <v>76</v>
      </c>
      <c r="H63" s="174"/>
      <c r="I63" s="173">
        <v>88</v>
      </c>
      <c r="J63" s="174"/>
      <c r="K63" s="100">
        <v>88</v>
      </c>
      <c r="L63" s="89"/>
    </row>
    <row r="64" spans="1:12" s="80" customFormat="1" ht="19.5" customHeight="1">
      <c r="A64" s="179"/>
      <c r="B64" s="82" t="s">
        <v>628</v>
      </c>
      <c r="C64" s="83">
        <v>32</v>
      </c>
      <c r="D64" s="83">
        <v>73</v>
      </c>
      <c r="E64" s="173">
        <v>113</v>
      </c>
      <c r="F64" s="174"/>
      <c r="G64" s="173">
        <v>154</v>
      </c>
      <c r="H64" s="174"/>
      <c r="I64" s="173">
        <v>194</v>
      </c>
      <c r="J64" s="174"/>
      <c r="K64" s="100">
        <v>194</v>
      </c>
      <c r="L64" s="89"/>
    </row>
    <row r="65" spans="1:12" s="80" customFormat="1" ht="18.75" customHeight="1">
      <c r="A65" s="179"/>
      <c r="B65" s="82" t="s">
        <v>629</v>
      </c>
      <c r="C65" s="83">
        <v>68</v>
      </c>
      <c r="D65" s="83">
        <v>75</v>
      </c>
      <c r="E65" s="173">
        <v>82</v>
      </c>
      <c r="F65" s="174"/>
      <c r="G65" s="173">
        <v>89</v>
      </c>
      <c r="H65" s="174"/>
      <c r="I65" s="173">
        <v>97</v>
      </c>
      <c r="J65" s="174"/>
      <c r="K65" s="100">
        <v>97</v>
      </c>
      <c r="L65" s="89"/>
    </row>
    <row r="66" spans="1:12" s="80" customFormat="1" ht="19.5" customHeight="1">
      <c r="A66" s="180"/>
      <c r="B66" s="82" t="s">
        <v>637</v>
      </c>
      <c r="C66" s="83">
        <v>91</v>
      </c>
      <c r="D66" s="83">
        <v>136</v>
      </c>
      <c r="E66" s="173">
        <v>182</v>
      </c>
      <c r="F66" s="174"/>
      <c r="G66" s="173">
        <v>228</v>
      </c>
      <c r="H66" s="174"/>
      <c r="I66" s="173">
        <v>274</v>
      </c>
      <c r="J66" s="174"/>
      <c r="K66" s="100">
        <v>274</v>
      </c>
      <c r="L66" s="89"/>
    </row>
    <row r="67" spans="1:12" s="80" customFormat="1" ht="19.5" customHeight="1">
      <c r="A67" s="178" t="s">
        <v>633</v>
      </c>
      <c r="B67" s="82" t="s">
        <v>627</v>
      </c>
      <c r="C67" s="83">
        <v>2</v>
      </c>
      <c r="D67" s="83">
        <v>3</v>
      </c>
      <c r="E67" s="173">
        <v>3</v>
      </c>
      <c r="F67" s="174"/>
      <c r="G67" s="173">
        <v>3</v>
      </c>
      <c r="H67" s="174"/>
      <c r="I67" s="173">
        <v>4</v>
      </c>
      <c r="J67" s="174"/>
      <c r="K67" s="100">
        <v>4</v>
      </c>
      <c r="L67" s="89"/>
    </row>
    <row r="68" spans="1:12" s="80" customFormat="1" ht="19.5" customHeight="1">
      <c r="A68" s="179"/>
      <c r="B68" s="82" t="s">
        <v>628</v>
      </c>
      <c r="C68" s="83">
        <v>5</v>
      </c>
      <c r="D68" s="83">
        <v>6</v>
      </c>
      <c r="E68" s="173">
        <v>7</v>
      </c>
      <c r="F68" s="174"/>
      <c r="G68" s="173">
        <v>8</v>
      </c>
      <c r="H68" s="174"/>
      <c r="I68" s="173">
        <v>9</v>
      </c>
      <c r="J68" s="174"/>
      <c r="K68" s="100">
        <v>9</v>
      </c>
      <c r="L68" s="89"/>
    </row>
    <row r="69" spans="1:12" s="80" customFormat="1" ht="19.5" customHeight="1">
      <c r="A69" s="180"/>
      <c r="B69" s="82" t="s">
        <v>629</v>
      </c>
      <c r="C69" s="83">
        <v>6</v>
      </c>
      <c r="D69" s="83">
        <v>8</v>
      </c>
      <c r="E69" s="173">
        <v>9</v>
      </c>
      <c r="F69" s="174"/>
      <c r="G69" s="173">
        <v>10</v>
      </c>
      <c r="H69" s="174"/>
      <c r="I69" s="173">
        <v>11</v>
      </c>
      <c r="J69" s="174"/>
      <c r="K69" s="100">
        <v>11</v>
      </c>
      <c r="L69" s="89"/>
    </row>
    <row r="70" spans="1:12" s="80" customFormat="1" ht="21" customHeight="1">
      <c r="A70" s="171" t="s">
        <v>634</v>
      </c>
      <c r="B70" s="172"/>
      <c r="C70" s="83">
        <v>8</v>
      </c>
      <c r="D70" s="83">
        <v>23</v>
      </c>
      <c r="E70" s="173">
        <v>39</v>
      </c>
      <c r="F70" s="174"/>
      <c r="G70" s="173">
        <v>54</v>
      </c>
      <c r="H70" s="174"/>
      <c r="I70" s="173">
        <v>69</v>
      </c>
      <c r="J70" s="174"/>
      <c r="K70" s="100">
        <v>69</v>
      </c>
      <c r="L70" s="89"/>
    </row>
    <row r="71" spans="1:12" s="80" customFormat="1" ht="19.5" customHeight="1">
      <c r="A71" s="171" t="s">
        <v>635</v>
      </c>
      <c r="B71" s="172"/>
      <c r="C71" s="84"/>
      <c r="D71" s="84"/>
      <c r="E71" s="129"/>
      <c r="F71" s="144"/>
      <c r="G71" s="129"/>
      <c r="H71" s="144"/>
      <c r="I71" s="129"/>
      <c r="J71" s="144"/>
      <c r="K71" s="101"/>
      <c r="L71" s="89"/>
    </row>
    <row r="72" spans="1:12" s="80" customFormat="1" ht="19.5" customHeight="1">
      <c r="A72" s="175" t="s">
        <v>636</v>
      </c>
      <c r="B72" s="82" t="s">
        <v>627</v>
      </c>
      <c r="C72" s="83">
        <v>8</v>
      </c>
      <c r="D72" s="83">
        <v>13</v>
      </c>
      <c r="E72" s="173">
        <v>19</v>
      </c>
      <c r="F72" s="174"/>
      <c r="G72" s="173">
        <v>24</v>
      </c>
      <c r="H72" s="174"/>
      <c r="I72" s="173">
        <v>29</v>
      </c>
      <c r="J72" s="174"/>
      <c r="K72" s="100">
        <v>29</v>
      </c>
      <c r="L72" s="89"/>
    </row>
    <row r="73" spans="1:12" s="80" customFormat="1" ht="19.5" customHeight="1">
      <c r="A73" s="176"/>
      <c r="B73" s="82" t="s">
        <v>628</v>
      </c>
      <c r="C73" s="83">
        <v>19</v>
      </c>
      <c r="D73" s="83">
        <v>32</v>
      </c>
      <c r="E73" s="173">
        <v>45</v>
      </c>
      <c r="F73" s="174"/>
      <c r="G73" s="173">
        <v>58</v>
      </c>
      <c r="H73" s="174"/>
      <c r="I73" s="173">
        <v>71</v>
      </c>
      <c r="J73" s="174"/>
      <c r="K73" s="100">
        <v>71</v>
      </c>
      <c r="L73" s="89"/>
    </row>
    <row r="74" spans="1:12" s="80" customFormat="1" ht="19.5" customHeight="1">
      <c r="A74" s="176"/>
      <c r="B74" s="82" t="s">
        <v>629</v>
      </c>
      <c r="C74" s="83">
        <v>8</v>
      </c>
      <c r="D74" s="83">
        <v>23</v>
      </c>
      <c r="E74" s="173">
        <v>39</v>
      </c>
      <c r="F74" s="174"/>
      <c r="G74" s="173">
        <v>54</v>
      </c>
      <c r="H74" s="174"/>
      <c r="I74" s="173">
        <v>69</v>
      </c>
      <c r="J74" s="174"/>
      <c r="K74" s="100">
        <v>69</v>
      </c>
      <c r="L74" s="89"/>
    </row>
    <row r="75" spans="1:12" s="80" customFormat="1" ht="18.75" customHeight="1">
      <c r="A75" s="177"/>
      <c r="B75" s="82" t="s">
        <v>637</v>
      </c>
      <c r="C75" s="83">
        <v>24</v>
      </c>
      <c r="D75" s="83">
        <v>43</v>
      </c>
      <c r="E75" s="173">
        <v>63</v>
      </c>
      <c r="F75" s="174"/>
      <c r="G75" s="173">
        <v>82</v>
      </c>
      <c r="H75" s="174"/>
      <c r="I75" s="173">
        <v>101</v>
      </c>
      <c r="J75" s="174"/>
      <c r="K75" s="100">
        <v>101</v>
      </c>
      <c r="L75" s="89"/>
    </row>
    <row r="76" spans="1:12" s="80" customFormat="1" ht="19.5" customHeight="1">
      <c r="A76" s="171" t="s">
        <v>638</v>
      </c>
      <c r="B76" s="172"/>
      <c r="C76" s="84"/>
      <c r="D76" s="84"/>
      <c r="E76" s="129"/>
      <c r="F76" s="144"/>
      <c r="G76" s="129"/>
      <c r="H76" s="144"/>
      <c r="I76" s="129"/>
      <c r="J76" s="144"/>
      <c r="K76" s="101"/>
      <c r="L76" s="89"/>
    </row>
    <row r="77" spans="1:12" s="80" customFormat="1" ht="19.5" customHeight="1">
      <c r="A77" s="171" t="s">
        <v>639</v>
      </c>
      <c r="B77" s="172"/>
      <c r="C77" s="84"/>
      <c r="D77" s="84"/>
      <c r="E77" s="129"/>
      <c r="F77" s="144"/>
      <c r="G77" s="129"/>
      <c r="H77" s="144"/>
      <c r="I77" s="129"/>
      <c r="J77" s="144"/>
      <c r="K77" s="101"/>
      <c r="L77" s="89"/>
    </row>
    <row r="78" spans="1:12" s="80" customFormat="1" ht="19.5" customHeight="1">
      <c r="A78" s="171" t="s">
        <v>640</v>
      </c>
      <c r="B78" s="172"/>
      <c r="C78" s="84"/>
      <c r="D78" s="84"/>
      <c r="E78" s="129"/>
      <c r="F78" s="144"/>
      <c r="G78" s="129"/>
      <c r="H78" s="144"/>
      <c r="I78" s="129"/>
      <c r="J78" s="144"/>
      <c r="K78" s="101"/>
      <c r="L78" s="89"/>
    </row>
    <row r="79" spans="1:12" s="80" customFormat="1" ht="19.5" customHeight="1">
      <c r="A79" s="171" t="s">
        <v>641</v>
      </c>
      <c r="B79" s="172"/>
      <c r="C79" s="83">
        <v>11</v>
      </c>
      <c r="D79" s="83">
        <v>11</v>
      </c>
      <c r="E79" s="173">
        <v>11</v>
      </c>
      <c r="F79" s="174"/>
      <c r="G79" s="173">
        <v>11</v>
      </c>
      <c r="H79" s="174"/>
      <c r="I79" s="173">
        <v>11</v>
      </c>
      <c r="J79" s="174"/>
      <c r="K79" s="100">
        <v>11</v>
      </c>
      <c r="L79" s="89"/>
    </row>
    <row r="80" spans="1:12" s="80" customFormat="1" ht="19.5" customHeight="1">
      <c r="A80" s="171" t="s">
        <v>642</v>
      </c>
      <c r="B80" s="172"/>
      <c r="C80" s="84"/>
      <c r="D80" s="84"/>
      <c r="E80" s="129"/>
      <c r="F80" s="144"/>
      <c r="G80" s="129"/>
      <c r="H80" s="144"/>
      <c r="I80" s="129"/>
      <c r="J80" s="144"/>
      <c r="K80" s="101"/>
      <c r="L80" s="89"/>
    </row>
    <row r="81" spans="1:12" s="80" customFormat="1" ht="19.5" customHeight="1">
      <c r="A81" s="171" t="s">
        <v>643</v>
      </c>
      <c r="B81" s="172"/>
      <c r="C81" s="84"/>
      <c r="D81" s="84"/>
      <c r="E81" s="129"/>
      <c r="F81" s="144"/>
      <c r="G81" s="129"/>
      <c r="H81" s="144"/>
      <c r="I81" s="129"/>
      <c r="J81" s="144"/>
      <c r="K81" s="101"/>
      <c r="L81" s="89"/>
    </row>
    <row r="82" spans="1:12" s="80" customFormat="1" ht="25.5" customHeight="1">
      <c r="A82" s="155" t="s">
        <v>644</v>
      </c>
      <c r="B82" s="156"/>
      <c r="C82" s="84"/>
      <c r="D82" s="84"/>
      <c r="E82" s="129"/>
      <c r="F82" s="144"/>
      <c r="G82" s="129"/>
      <c r="H82" s="144"/>
      <c r="I82" s="129"/>
      <c r="J82" s="144"/>
      <c r="K82" s="101"/>
      <c r="L82" s="89"/>
    </row>
    <row r="83" spans="1:12" s="80" customFormat="1" ht="10.5" customHeight="1">
      <c r="A83" s="157" t="s">
        <v>657</v>
      </c>
      <c r="B83" s="158"/>
      <c r="C83" s="158"/>
      <c r="D83" s="158"/>
      <c r="E83" s="158"/>
      <c r="F83" s="158"/>
      <c r="G83" s="159"/>
      <c r="H83" s="149" t="s">
        <v>646</v>
      </c>
      <c r="I83" s="150"/>
      <c r="J83" s="131" t="s">
        <v>647</v>
      </c>
      <c r="K83" s="166"/>
      <c r="L83" s="89"/>
    </row>
    <row r="84" spans="1:12" s="80" customFormat="1" ht="10.5" customHeight="1">
      <c r="A84" s="160"/>
      <c r="B84" s="161"/>
      <c r="C84" s="161"/>
      <c r="D84" s="161"/>
      <c r="E84" s="161"/>
      <c r="F84" s="161"/>
      <c r="G84" s="162"/>
      <c r="H84" s="142" t="s">
        <v>626</v>
      </c>
      <c r="I84" s="143"/>
      <c r="J84" s="147" t="s">
        <v>648</v>
      </c>
      <c r="K84" s="148"/>
      <c r="L84" s="89"/>
    </row>
    <row r="85" spans="1:12" s="80" customFormat="1" ht="3.75" customHeight="1">
      <c r="A85" s="163"/>
      <c r="B85" s="164"/>
      <c r="C85" s="164"/>
      <c r="D85" s="164"/>
      <c r="E85" s="164"/>
      <c r="F85" s="164"/>
      <c r="G85" s="165"/>
      <c r="H85" s="167" t="s">
        <v>633</v>
      </c>
      <c r="I85" s="168"/>
      <c r="J85" s="151"/>
      <c r="K85" s="152"/>
      <c r="L85" s="89"/>
    </row>
    <row r="86" spans="1:12" s="80" customFormat="1" ht="6" customHeight="1">
      <c r="A86" s="133" t="s">
        <v>649</v>
      </c>
      <c r="B86" s="134"/>
      <c r="C86" s="134"/>
      <c r="D86" s="134"/>
      <c r="E86" s="134"/>
      <c r="F86" s="134"/>
      <c r="G86" s="135"/>
      <c r="H86" s="169"/>
      <c r="I86" s="170"/>
      <c r="J86" s="153"/>
      <c r="K86" s="154"/>
      <c r="L86" s="89"/>
    </row>
    <row r="87" spans="1:12" s="80" customFormat="1" ht="10.5" customHeight="1">
      <c r="A87" s="136"/>
      <c r="B87" s="137"/>
      <c r="C87" s="137"/>
      <c r="D87" s="137"/>
      <c r="E87" s="137"/>
      <c r="F87" s="137"/>
      <c r="G87" s="138"/>
      <c r="H87" s="131" t="s">
        <v>634</v>
      </c>
      <c r="I87" s="132"/>
      <c r="J87" s="129"/>
      <c r="K87" s="130"/>
      <c r="L87" s="89"/>
    </row>
    <row r="88" spans="1:12" s="80" customFormat="1" ht="10.5" customHeight="1">
      <c r="A88" s="139"/>
      <c r="B88" s="140"/>
      <c r="C88" s="140"/>
      <c r="D88" s="140"/>
      <c r="E88" s="140"/>
      <c r="F88" s="140"/>
      <c r="G88" s="141"/>
      <c r="H88" s="149" t="s">
        <v>635</v>
      </c>
      <c r="I88" s="150"/>
      <c r="J88" s="129"/>
      <c r="K88" s="130"/>
      <c r="L88" s="89"/>
    </row>
    <row r="89" spans="1:12" s="80" customFormat="1" ht="10.5" customHeight="1">
      <c r="A89" s="133" t="s">
        <v>650</v>
      </c>
      <c r="B89" s="134"/>
      <c r="C89" s="134"/>
      <c r="D89" s="134"/>
      <c r="E89" s="134"/>
      <c r="F89" s="134"/>
      <c r="G89" s="135"/>
      <c r="H89" s="131" t="s">
        <v>636</v>
      </c>
      <c r="I89" s="132"/>
      <c r="J89" s="129"/>
      <c r="K89" s="130"/>
      <c r="L89" s="89"/>
    </row>
    <row r="90" spans="1:12" s="80" customFormat="1" ht="12" customHeight="1">
      <c r="A90" s="136"/>
      <c r="B90" s="137"/>
      <c r="C90" s="137"/>
      <c r="D90" s="137"/>
      <c r="E90" s="137"/>
      <c r="F90" s="137"/>
      <c r="G90" s="138"/>
      <c r="H90" s="142" t="s">
        <v>638</v>
      </c>
      <c r="I90" s="143"/>
      <c r="J90" s="129"/>
      <c r="K90" s="130"/>
      <c r="L90" s="89"/>
    </row>
    <row r="91" spans="1:12" s="80" customFormat="1" ht="10.5" customHeight="1">
      <c r="A91" s="136"/>
      <c r="B91" s="137"/>
      <c r="C91" s="137"/>
      <c r="D91" s="137"/>
      <c r="E91" s="137"/>
      <c r="F91" s="137"/>
      <c r="G91" s="138"/>
      <c r="H91" s="142" t="s">
        <v>639</v>
      </c>
      <c r="I91" s="143"/>
      <c r="J91" s="129"/>
      <c r="K91" s="130"/>
      <c r="L91" s="89"/>
    </row>
    <row r="92" spans="1:12" s="80" customFormat="1" ht="10.5" customHeight="1">
      <c r="A92" s="136"/>
      <c r="B92" s="137"/>
      <c r="C92" s="137"/>
      <c r="D92" s="137"/>
      <c r="E92" s="137"/>
      <c r="F92" s="137"/>
      <c r="G92" s="138"/>
      <c r="H92" s="149" t="s">
        <v>651</v>
      </c>
      <c r="I92" s="150"/>
      <c r="J92" s="129"/>
      <c r="K92" s="130"/>
      <c r="L92" s="89"/>
    </row>
    <row r="93" spans="1:12" s="80" customFormat="1" ht="10.5" customHeight="1">
      <c r="A93" s="136"/>
      <c r="B93" s="137"/>
      <c r="C93" s="137"/>
      <c r="D93" s="137"/>
      <c r="E93" s="137"/>
      <c r="F93" s="137"/>
      <c r="G93" s="138"/>
      <c r="H93" s="149" t="s">
        <v>642</v>
      </c>
      <c r="I93" s="150"/>
      <c r="J93" s="129"/>
      <c r="K93" s="130"/>
      <c r="L93" s="89"/>
    </row>
    <row r="94" spans="1:12" s="80" customFormat="1" ht="9.75" customHeight="1">
      <c r="A94" s="139"/>
      <c r="B94" s="140"/>
      <c r="C94" s="140"/>
      <c r="D94" s="140"/>
      <c r="E94" s="140"/>
      <c r="F94" s="140"/>
      <c r="G94" s="141"/>
      <c r="H94" s="131" t="s">
        <v>643</v>
      </c>
      <c r="I94" s="132"/>
      <c r="J94" s="129"/>
      <c r="K94" s="130"/>
      <c r="L94" s="89"/>
    </row>
    <row r="95" spans="1:12" s="80" customFormat="1" ht="9.75" customHeight="1">
      <c r="A95" s="133" t="s">
        <v>652</v>
      </c>
      <c r="B95" s="134"/>
      <c r="C95" s="134"/>
      <c r="D95" s="134"/>
      <c r="E95" s="134"/>
      <c r="F95" s="134"/>
      <c r="G95" s="135"/>
      <c r="H95" s="142" t="s">
        <v>653</v>
      </c>
      <c r="I95" s="143"/>
      <c r="J95" s="129"/>
      <c r="K95" s="130"/>
      <c r="L95" s="89"/>
    </row>
    <row r="96" spans="1:12" s="80" customFormat="1" ht="10.5" customHeight="1">
      <c r="A96" s="136"/>
      <c r="B96" s="137"/>
      <c r="C96" s="137"/>
      <c r="D96" s="137"/>
      <c r="E96" s="137"/>
      <c r="F96" s="137"/>
      <c r="G96" s="138"/>
      <c r="H96" s="129"/>
      <c r="I96" s="144"/>
      <c r="J96" s="129"/>
      <c r="K96" s="130"/>
      <c r="L96" s="89"/>
    </row>
    <row r="97" spans="1:12" s="80" customFormat="1" ht="22.5" customHeight="1">
      <c r="A97" s="139"/>
      <c r="B97" s="140"/>
      <c r="C97" s="140"/>
      <c r="D97" s="140"/>
      <c r="E97" s="140"/>
      <c r="F97" s="140"/>
      <c r="G97" s="141"/>
      <c r="H97" s="145" t="s">
        <v>654</v>
      </c>
      <c r="I97" s="146"/>
      <c r="J97" s="147" t="s">
        <v>648</v>
      </c>
      <c r="K97" s="148"/>
      <c r="L97" s="89"/>
    </row>
    <row r="98" spans="1:12" s="80" customFormat="1" ht="12" customHeight="1">
      <c r="A98" s="94" t="s">
        <v>658</v>
      </c>
      <c r="B98" s="89"/>
      <c r="C98" s="89"/>
      <c r="D98" s="89"/>
      <c r="E98" s="89"/>
      <c r="F98" s="89"/>
      <c r="G98" s="89"/>
      <c r="H98" s="89"/>
      <c r="I98" s="89"/>
      <c r="J98" s="89"/>
      <c r="K98" s="90"/>
      <c r="L98" s="89"/>
    </row>
    <row r="99" spans="1:12" s="80" customFormat="1" ht="10.5" customHeight="1">
      <c r="A99" s="94" t="s">
        <v>659</v>
      </c>
      <c r="B99" s="89"/>
      <c r="C99" s="89"/>
      <c r="D99" s="89"/>
      <c r="E99" s="89"/>
      <c r="F99" s="89"/>
      <c r="G99" s="89"/>
      <c r="H99" s="89"/>
      <c r="I99" s="89"/>
      <c r="J99" s="89"/>
      <c r="K99" s="90"/>
      <c r="L99" s="89"/>
    </row>
    <row r="100" spans="1:12" s="80" customFormat="1" ht="10.5" customHeight="1" thickBot="1">
      <c r="A100" s="95" t="s">
        <v>660</v>
      </c>
      <c r="B100" s="96"/>
      <c r="C100" s="96"/>
      <c r="D100" s="96"/>
      <c r="E100" s="96"/>
      <c r="F100" s="96"/>
      <c r="G100" s="96"/>
      <c r="H100" s="96"/>
      <c r="I100" s="96"/>
      <c r="J100" s="96"/>
      <c r="K100" s="97"/>
      <c r="L100" s="89"/>
    </row>
  </sheetData>
  <sheetProtection password="CF63" sheet="1" selectLockedCells="1"/>
  <mergeCells count="230">
    <mergeCell ref="A9:E9"/>
    <mergeCell ref="F9:J9"/>
    <mergeCell ref="A10:B11"/>
    <mergeCell ref="C10:K10"/>
    <mergeCell ref="E11:F11"/>
    <mergeCell ref="G11:H11"/>
    <mergeCell ref="I11:J11"/>
    <mergeCell ref="I12:J12"/>
    <mergeCell ref="E13:F13"/>
    <mergeCell ref="G13:H13"/>
    <mergeCell ref="I13:J13"/>
    <mergeCell ref="E14:F14"/>
    <mergeCell ref="G14:H14"/>
    <mergeCell ref="I14:J14"/>
    <mergeCell ref="E15:F15"/>
    <mergeCell ref="G15:H15"/>
    <mergeCell ref="I15:J15"/>
    <mergeCell ref="A16:B16"/>
    <mergeCell ref="E16:F16"/>
    <mergeCell ref="G16:H16"/>
    <mergeCell ref="I16:J16"/>
    <mergeCell ref="A12:A15"/>
    <mergeCell ref="E12:F12"/>
    <mergeCell ref="G12:H12"/>
    <mergeCell ref="A17:B17"/>
    <mergeCell ref="E17:F17"/>
    <mergeCell ref="G17:H17"/>
    <mergeCell ref="I17:J17"/>
    <mergeCell ref="A18:A20"/>
    <mergeCell ref="E18:F18"/>
    <mergeCell ref="G18:H18"/>
    <mergeCell ref="I18:J18"/>
    <mergeCell ref="E19:F19"/>
    <mergeCell ref="G19:H19"/>
    <mergeCell ref="I19:J19"/>
    <mergeCell ref="E20:F20"/>
    <mergeCell ref="G20:H20"/>
    <mergeCell ref="I20:J20"/>
    <mergeCell ref="A21:B21"/>
    <mergeCell ref="E21:F21"/>
    <mergeCell ref="G21:H21"/>
    <mergeCell ref="I21:J21"/>
    <mergeCell ref="A22:B22"/>
    <mergeCell ref="E22:F22"/>
    <mergeCell ref="G22:H22"/>
    <mergeCell ref="I22:J22"/>
    <mergeCell ref="A23:A26"/>
    <mergeCell ref="E23:F23"/>
    <mergeCell ref="G23:H23"/>
    <mergeCell ref="I23:J23"/>
    <mergeCell ref="E24:F24"/>
    <mergeCell ref="G24:H24"/>
    <mergeCell ref="I24:J24"/>
    <mergeCell ref="E25:F25"/>
    <mergeCell ref="G25:H25"/>
    <mergeCell ref="I25:J25"/>
    <mergeCell ref="E26:F26"/>
    <mergeCell ref="G26:H26"/>
    <mergeCell ref="I26:J26"/>
    <mergeCell ref="A27:B27"/>
    <mergeCell ref="E27:F27"/>
    <mergeCell ref="G27:H27"/>
    <mergeCell ref="I27:J27"/>
    <mergeCell ref="A28:B28"/>
    <mergeCell ref="E28:F28"/>
    <mergeCell ref="G28:H28"/>
    <mergeCell ref="I28:J28"/>
    <mergeCell ref="A29:B29"/>
    <mergeCell ref="E29:F29"/>
    <mergeCell ref="G29:H29"/>
    <mergeCell ref="I29:J29"/>
    <mergeCell ref="A30:B30"/>
    <mergeCell ref="E30:F30"/>
    <mergeCell ref="G30:H30"/>
    <mergeCell ref="I30:J30"/>
    <mergeCell ref="A31:B31"/>
    <mergeCell ref="E31:F31"/>
    <mergeCell ref="G31:H31"/>
    <mergeCell ref="I31:J31"/>
    <mergeCell ref="A32:B32"/>
    <mergeCell ref="E32:F32"/>
    <mergeCell ref="G32:H32"/>
    <mergeCell ref="I32:J32"/>
    <mergeCell ref="A33:B33"/>
    <mergeCell ref="E33:F33"/>
    <mergeCell ref="G33:H33"/>
    <mergeCell ref="I33:J33"/>
    <mergeCell ref="A34:G36"/>
    <mergeCell ref="H34:I34"/>
    <mergeCell ref="J34:K34"/>
    <mergeCell ref="H35:I35"/>
    <mergeCell ref="J35:K35"/>
    <mergeCell ref="H36:I37"/>
    <mergeCell ref="J36:K37"/>
    <mergeCell ref="A37:G39"/>
    <mergeCell ref="H38:I38"/>
    <mergeCell ref="J38:K38"/>
    <mergeCell ref="H39:I39"/>
    <mergeCell ref="J39:K39"/>
    <mergeCell ref="A40:G45"/>
    <mergeCell ref="H40:I40"/>
    <mergeCell ref="J40:K40"/>
    <mergeCell ref="H41:I41"/>
    <mergeCell ref="J41:K41"/>
    <mergeCell ref="H42:I42"/>
    <mergeCell ref="J42:K42"/>
    <mergeCell ref="H43:I43"/>
    <mergeCell ref="J43:K43"/>
    <mergeCell ref="H44:I44"/>
    <mergeCell ref="J44:K44"/>
    <mergeCell ref="H45:I45"/>
    <mergeCell ref="J45:K45"/>
    <mergeCell ref="A46:G48"/>
    <mergeCell ref="H46:I46"/>
    <mergeCell ref="J46:K46"/>
    <mergeCell ref="H47:I47"/>
    <mergeCell ref="J47:K47"/>
    <mergeCell ref="H48:I48"/>
    <mergeCell ref="J48:K48"/>
    <mergeCell ref="A60:E60"/>
    <mergeCell ref="F60:J60"/>
    <mergeCell ref="A61:B62"/>
    <mergeCell ref="C61:K61"/>
    <mergeCell ref="E62:F62"/>
    <mergeCell ref="G62:H62"/>
    <mergeCell ref="I62:J62"/>
    <mergeCell ref="A63:A66"/>
    <mergeCell ref="E63:F63"/>
    <mergeCell ref="G63:H63"/>
    <mergeCell ref="I63:J63"/>
    <mergeCell ref="E64:F64"/>
    <mergeCell ref="G64:H64"/>
    <mergeCell ref="I64:J64"/>
    <mergeCell ref="E65:F65"/>
    <mergeCell ref="G65:H65"/>
    <mergeCell ref="I65:J65"/>
    <mergeCell ref="E66:F66"/>
    <mergeCell ref="G66:H66"/>
    <mergeCell ref="I66:J66"/>
    <mergeCell ref="A67:A69"/>
    <mergeCell ref="E67:F67"/>
    <mergeCell ref="G67:H67"/>
    <mergeCell ref="I67:J67"/>
    <mergeCell ref="E68:F68"/>
    <mergeCell ref="G68:H68"/>
    <mergeCell ref="I68:J68"/>
    <mergeCell ref="E69:F69"/>
    <mergeCell ref="G69:H69"/>
    <mergeCell ref="I69:J69"/>
    <mergeCell ref="A70:B70"/>
    <mergeCell ref="E70:F70"/>
    <mergeCell ref="G70:H70"/>
    <mergeCell ref="I70:J70"/>
    <mergeCell ref="A71:B71"/>
    <mergeCell ref="E71:F71"/>
    <mergeCell ref="G71:H71"/>
    <mergeCell ref="I71:J71"/>
    <mergeCell ref="A72:A75"/>
    <mergeCell ref="E72:F72"/>
    <mergeCell ref="G72:H72"/>
    <mergeCell ref="I72:J72"/>
    <mergeCell ref="E73:F73"/>
    <mergeCell ref="G73:H73"/>
    <mergeCell ref="I73:J73"/>
    <mergeCell ref="E74:F74"/>
    <mergeCell ref="G74:H74"/>
    <mergeCell ref="I74:J74"/>
    <mergeCell ref="E75:F75"/>
    <mergeCell ref="G75:H75"/>
    <mergeCell ref="I75:J75"/>
    <mergeCell ref="A76:B76"/>
    <mergeCell ref="E76:F76"/>
    <mergeCell ref="G76:H76"/>
    <mergeCell ref="I76:J76"/>
    <mergeCell ref="A77:B77"/>
    <mergeCell ref="E77:F77"/>
    <mergeCell ref="G77:H77"/>
    <mergeCell ref="I77:J77"/>
    <mergeCell ref="A78:B78"/>
    <mergeCell ref="E78:F78"/>
    <mergeCell ref="G78:H78"/>
    <mergeCell ref="I78:J78"/>
    <mergeCell ref="A79:B79"/>
    <mergeCell ref="E79:F79"/>
    <mergeCell ref="G79:H79"/>
    <mergeCell ref="I79:J79"/>
    <mergeCell ref="A80:B80"/>
    <mergeCell ref="E80:F80"/>
    <mergeCell ref="G80:H80"/>
    <mergeCell ref="I80:J80"/>
    <mergeCell ref="A81:B81"/>
    <mergeCell ref="E81:F81"/>
    <mergeCell ref="G81:H81"/>
    <mergeCell ref="I81:J81"/>
    <mergeCell ref="A82:B82"/>
    <mergeCell ref="E82:F82"/>
    <mergeCell ref="G82:H82"/>
    <mergeCell ref="I82:J82"/>
    <mergeCell ref="A83:G85"/>
    <mergeCell ref="H83:I83"/>
    <mergeCell ref="J83:K83"/>
    <mergeCell ref="H84:I84"/>
    <mergeCell ref="J84:K84"/>
    <mergeCell ref="H85:I86"/>
    <mergeCell ref="J85:K86"/>
    <mergeCell ref="A86:G88"/>
    <mergeCell ref="H87:I87"/>
    <mergeCell ref="J87:K87"/>
    <mergeCell ref="H88:I88"/>
    <mergeCell ref="J88:K88"/>
    <mergeCell ref="A89:G94"/>
    <mergeCell ref="H89:I89"/>
    <mergeCell ref="J89:K89"/>
    <mergeCell ref="H90:I90"/>
    <mergeCell ref="J90:K90"/>
    <mergeCell ref="H91:I91"/>
    <mergeCell ref="J91:K91"/>
    <mergeCell ref="H92:I92"/>
    <mergeCell ref="J92:K92"/>
    <mergeCell ref="H93:I93"/>
    <mergeCell ref="J93:K93"/>
    <mergeCell ref="H94:I94"/>
    <mergeCell ref="J94:K94"/>
    <mergeCell ref="A95:G97"/>
    <mergeCell ref="H95:I95"/>
    <mergeCell ref="J95:K95"/>
    <mergeCell ref="H96:I96"/>
    <mergeCell ref="J96:K96"/>
    <mergeCell ref="H97:I97"/>
    <mergeCell ref="J97:K9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Gildersleeve, Teri</cp:lastModifiedBy>
  <cp:lastPrinted>2017-02-21T21:03:11Z</cp:lastPrinted>
  <dcterms:created xsi:type="dcterms:W3CDTF">2005-09-15T20:02:59Z</dcterms:created>
  <dcterms:modified xsi:type="dcterms:W3CDTF">2020-02-28T16:04:12Z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