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225" windowWidth="25260" windowHeight="6285" activeTab="0"/>
  </bookViews>
  <sheets>
    <sheet name="State" sheetId="1" r:id="rId1"/>
    <sheet name="MatrixAll" sheetId="2" r:id="rId2"/>
    <sheet name="MatrixSCB" sheetId="3" r:id="rId3"/>
    <sheet name="CtyAll" sheetId="4" r:id="rId4"/>
    <sheet name="County" sheetId="5" r:id="rId5"/>
    <sheet name="SCB" sheetId="6" r:id="rId6"/>
  </sheets>
  <definedNames>
    <definedName name="_xlnm.Print_Area" localSheetId="4">'County'!$A$4:$K$240</definedName>
    <definedName name="_xlnm.Print_Area" localSheetId="3">'CtyAll'!$A$4:$K$108</definedName>
    <definedName name="_xlnm.Print_Area" localSheetId="1">'MatrixAll'!$A$1:$M$32</definedName>
    <definedName name="_xlnm.Print_Area" localSheetId="5">'SCB'!$A$4:$L$126</definedName>
    <definedName name="_xlnm.Print_Area" localSheetId="0">'State'!$A$4:$K$81</definedName>
    <definedName name="_xlnm.Print_Titles" localSheetId="4">'County'!$1:$3</definedName>
    <definedName name="_xlnm.Print_Titles" localSheetId="3">'CtyAll'!$1:$3</definedName>
    <definedName name="_xlnm.Print_Titles" localSheetId="5">'SCB'!$1:$3</definedName>
    <definedName name="_xlnm.Print_Titles" localSheetId="0">'State'!$1:$3</definedName>
  </definedNames>
  <calcPr fullCalcOnLoad="1"/>
</workbook>
</file>

<file path=xl/sharedStrings.xml><?xml version="1.0" encoding="utf-8"?>
<sst xmlns="http://schemas.openxmlformats.org/spreadsheetml/2006/main" count="696" uniqueCount="130">
  <si>
    <t>Average</t>
  </si>
  <si>
    <t>Median Equalized</t>
  </si>
  <si>
    <t>Household Income Class</t>
  </si>
  <si>
    <t>Total</t>
  </si>
  <si>
    <t>Tax Relieved</t>
  </si>
  <si>
    <t>State of Vermont</t>
  </si>
  <si>
    <t>0 - 9,999</t>
  </si>
  <si>
    <t>10,000 - 19,999</t>
  </si>
  <si>
    <t>20,000 - 29,999</t>
  </si>
  <si>
    <t>30,000 - 39,999</t>
  </si>
  <si>
    <t>40,000 - 47,000</t>
  </si>
  <si>
    <t>47,001 - 59,999</t>
  </si>
  <si>
    <t>60,000 - 74,999</t>
  </si>
  <si>
    <t>Grand Total</t>
  </si>
  <si>
    <t>Type of Adjustment</t>
  </si>
  <si>
    <t>HS Exemption (HEV)</t>
  </si>
  <si>
    <t>Income (HIP)</t>
  </si>
  <si>
    <t>Circuit Breaker</t>
  </si>
  <si>
    <t>School</t>
  </si>
  <si>
    <t>Average Housesite Property Tax</t>
  </si>
  <si>
    <t>Percent Total</t>
  </si>
  <si>
    <t>75,000 - 89,999</t>
  </si>
  <si>
    <t>90,000 +</t>
  </si>
  <si>
    <t>Reduction in Housesite Taxes</t>
  </si>
  <si>
    <t>House-hold Income</t>
  </si>
  <si>
    <t>House-site Value</t>
  </si>
  <si>
    <t>Number with</t>
  </si>
  <si>
    <t>Total Taxes</t>
  </si>
  <si>
    <t>Total School Taxes</t>
  </si>
  <si>
    <t>Total Muni Taxes</t>
  </si>
  <si>
    <t>Income Sensitized School Tax</t>
  </si>
  <si>
    <t>Effective School Tax Rate</t>
  </si>
  <si>
    <t>Percent of Household Income</t>
  </si>
  <si>
    <t>State of Vermont HEV Adjustment</t>
  </si>
  <si>
    <t>HEV Total</t>
  </si>
  <si>
    <t>State of Vermont HIP Adjustment</t>
  </si>
  <si>
    <t>HIP Total</t>
  </si>
  <si>
    <t>State of Vermont All Adjustments</t>
  </si>
  <si>
    <t>State of Vermont Over 90,000 Income Adjustment</t>
  </si>
  <si>
    <t>Over 90,000 Total</t>
  </si>
  <si>
    <t>Addison County</t>
  </si>
  <si>
    <t>Bennington County</t>
  </si>
  <si>
    <t>Caledonia County</t>
  </si>
  <si>
    <t>Chittenden County</t>
  </si>
  <si>
    <t>Essex County</t>
  </si>
  <si>
    <t>Franklin County</t>
  </si>
  <si>
    <t>Grand Isle County</t>
  </si>
  <si>
    <t>Lamoille County</t>
  </si>
  <si>
    <t>Orange County</t>
  </si>
  <si>
    <t>Orleans County</t>
  </si>
  <si>
    <t>Rutland County</t>
  </si>
  <si>
    <t>Washington County</t>
  </si>
  <si>
    <t>Windham County</t>
  </si>
  <si>
    <t>Windsor County</t>
  </si>
  <si>
    <t>Over 90,000</t>
  </si>
  <si>
    <t>State of Vermont - Recipients Without Circuit Breaker</t>
  </si>
  <si>
    <t>State of Vermont - Recipients With Circuit Breaker</t>
  </si>
  <si>
    <t>Adjusted School</t>
  </si>
  <si>
    <t>Circuit Breaker Base Taxes</t>
  </si>
  <si>
    <t>County</t>
  </si>
  <si>
    <t>Addison</t>
  </si>
  <si>
    <t>Bennington</t>
  </si>
  <si>
    <t>Caledonia</t>
  </si>
  <si>
    <t>Chittenden</t>
  </si>
  <si>
    <t>Essex</t>
  </si>
  <si>
    <t>Franklin</t>
  </si>
  <si>
    <t>Grand Isle</t>
  </si>
  <si>
    <t>Lamoille</t>
  </si>
  <si>
    <t>Orange</t>
  </si>
  <si>
    <t>Orleans</t>
  </si>
  <si>
    <t>Rutland</t>
  </si>
  <si>
    <t>Washington</t>
  </si>
  <si>
    <t>Windham</t>
  </si>
  <si>
    <t>Windsor</t>
  </si>
  <si>
    <t>Vermont</t>
  </si>
  <si>
    <t>with Circuit Breaker</t>
  </si>
  <si>
    <t>All Adjustments</t>
  </si>
  <si>
    <t>HEV Adjustments</t>
  </si>
  <si>
    <t>HIP Adjustments</t>
  </si>
  <si>
    <t>Over 90,000 Income Adjustments</t>
  </si>
  <si>
    <t>Recipients Without Circuit Breaker</t>
  </si>
  <si>
    <t>Recipients With Circuit Breaker</t>
  </si>
  <si>
    <t>Average Adjust-ment</t>
  </si>
  <si>
    <t>Under 100,000</t>
  </si>
  <si>
    <t>100,000 - 199,999</t>
  </si>
  <si>
    <t>200,000 - 299,999</t>
  </si>
  <si>
    <t>300,000 - 399,999</t>
  </si>
  <si>
    <t>400,000 - 499,999</t>
  </si>
  <si>
    <t>500,000 - 599,999</t>
  </si>
  <si>
    <t>600,000 - 699,999</t>
  </si>
  <si>
    <t>700,000 - 799,999</t>
  </si>
  <si>
    <t>800,000 - 899,999</t>
  </si>
  <si>
    <t>900,000 - 999,999</t>
  </si>
  <si>
    <t>Over 1,000,000</t>
  </si>
  <si>
    <t>Household Income Group</t>
  </si>
  <si>
    <t>Housesite Value Group</t>
  </si>
  <si>
    <t>Unadjusted School Tax Rate</t>
  </si>
  <si>
    <t>90,000 - 97,000</t>
  </si>
  <si>
    <t>1. Total municipal tax reported for housesite. Muni taxes enter into property tax adjustment calculation only for circuit breaker and are not verified as to accuracy above $47,000 income.</t>
  </si>
  <si>
    <t>2013 Total Property Tax Adjustments</t>
  </si>
  <si>
    <t>Median Total Property Tax Adjustment by Housesite Value and Household Income - 2013</t>
  </si>
  <si>
    <t>All Property Tax Adjustment Recipients by Housesite Value and Household Income - 2013</t>
  </si>
  <si>
    <t>Median Total Property Tax Adjustment by Housesite Value and Household Income for Circuit Breaker Recipients - 2013</t>
  </si>
  <si>
    <t>2013 Total Property Tax Adjustments - Counties</t>
  </si>
  <si>
    <t>2013 Total Property Tax Adjustments - Counties by Income Class</t>
  </si>
  <si>
    <t>2013 Property Tax Adjustments - Circuit Breaker</t>
  </si>
  <si>
    <r>
      <t>Municipal</t>
    </r>
    <r>
      <rPr>
        <b/>
        <vertAlign val="superscript"/>
        <sz val="10"/>
        <rFont val="Verdana"/>
        <family val="2"/>
      </rPr>
      <t>1</t>
    </r>
  </si>
  <si>
    <t>Housesite Value</t>
  </si>
  <si>
    <t>Household Income</t>
  </si>
  <si>
    <t>Average Adjustment</t>
  </si>
  <si>
    <t>Recipients</t>
  </si>
  <si>
    <t>Municipal</t>
  </si>
  <si>
    <t>Circuit Breaker Property Tax Adjustment Recipients by Housesite Value and Household Income - 2013</t>
  </si>
  <si>
    <t>·        Homestead (HS) Exemption or HEV includes those homeowners who qualified under the Homestead Exclusion method, where the adjustment is based on the first $15,000 of homestead value.</t>
  </si>
  <si>
    <t xml:space="preserve">·        Income or HIP includes those homeowners who qualified under the Household Income method, where the adjustment is based on a maximum percentage of household income payable for school property taxes.  </t>
  </si>
  <si>
    <t>·        For homeowners with household incomes between $90,000 and approximately $97,000, a third method was used which capped the allowable homestead property tax at the amount on the first $200,000 of homestead value, then applied a second test on maximum percentage of household income.</t>
  </si>
  <si>
    <r>
      <rPr>
        <b/>
        <sz val="9"/>
        <rFont val="Verdana"/>
        <family val="2"/>
      </rPr>
      <t xml:space="preserve">Household Income Class: </t>
    </r>
    <r>
      <rPr>
        <sz val="9"/>
        <rFont val="Verdana"/>
        <family val="2"/>
      </rPr>
      <t>The Household Income range for the return.  This column also contains a breakdown of the three ways that the school property tax adjustment could be computed:</t>
    </r>
  </si>
  <si>
    <r>
      <rPr>
        <b/>
        <sz val="9"/>
        <rFont val="Verdana"/>
        <family val="2"/>
      </rPr>
      <t xml:space="preserve">Total Recipients: </t>
    </r>
    <r>
      <rPr>
        <sz val="9"/>
        <rFont val="Verdana"/>
        <family val="2"/>
      </rPr>
      <t>Total number of valid claims reported for taxable year.</t>
    </r>
  </si>
  <si>
    <r>
      <rPr>
        <b/>
        <sz val="9"/>
        <rFont val="Verdana"/>
        <family val="2"/>
      </rPr>
      <t xml:space="preserve">Number with Circuit Breaker: </t>
    </r>
    <r>
      <rPr>
        <sz val="9"/>
        <rFont val="Verdana"/>
        <family val="2"/>
      </rPr>
      <t>Total number of claims with an additional adjustment based on total taxes and a percent of income. Also known as a “Homeowner Rebate”, this adjustment is limited to household incomes of $47,000 or less.</t>
    </r>
  </si>
  <si>
    <r>
      <rPr>
        <b/>
        <sz val="9"/>
        <rFont val="Verdana"/>
        <family val="2"/>
      </rPr>
      <t xml:space="preserve">Average Household Income: </t>
    </r>
    <r>
      <rPr>
        <sz val="9"/>
        <rFont val="Verdana"/>
        <family val="2"/>
      </rPr>
      <t>Average of Household Income as reported on Line y of Form HI-144. Household Income is the total taxable and nontaxable income (as defined in 32 V.S.A § 6061) reported by the taxpayer and individuals who resided with the taxpayer at any time during the taxable year.</t>
    </r>
  </si>
  <si>
    <r>
      <rPr>
        <b/>
        <sz val="9"/>
        <rFont val="Verdana"/>
        <family val="2"/>
      </rPr>
      <t xml:space="preserve">Median Equalized Housesite Value: </t>
    </r>
    <r>
      <rPr>
        <sz val="9"/>
        <rFont val="Verdana"/>
        <family val="2"/>
      </rPr>
      <t>Median value of housesite plus two acres after application of the town common level of appraisal.</t>
    </r>
  </si>
  <si>
    <r>
      <rPr>
        <b/>
        <sz val="9"/>
        <rFont val="Verdana"/>
        <family val="2"/>
      </rPr>
      <t xml:space="preserve">Average Housesite Property Tax - School: </t>
    </r>
    <r>
      <rPr>
        <sz val="9"/>
        <rFont val="Verdana"/>
        <family val="2"/>
      </rPr>
      <t>Average amount of housesite school property taxes before adjustments.</t>
    </r>
  </si>
  <si>
    <r>
      <rPr>
        <b/>
        <sz val="9"/>
        <rFont val="Verdana"/>
        <family val="2"/>
      </rPr>
      <t xml:space="preserve">Average Housesite Property Tax - Municipal: </t>
    </r>
    <r>
      <rPr>
        <sz val="9"/>
        <rFont val="Verdana"/>
        <family val="2"/>
      </rPr>
      <t>Average amount of housesite municipal property taxes reported by all claimants before adjustments. These taxes enter into the calculation of a possible circuit breaker adjustment only for household incomes of $47,000 or less.  These amounts are not verified as to accuracy above $47,000 income.</t>
    </r>
  </si>
  <si>
    <r>
      <rPr>
        <b/>
        <sz val="9"/>
        <rFont val="Verdana"/>
        <family val="2"/>
      </rPr>
      <t>Reduction in Housesite Taxes - School:</t>
    </r>
    <r>
      <rPr>
        <sz val="9"/>
        <rFont val="Verdana"/>
        <family val="2"/>
      </rPr>
      <t xml:space="preserve"> Total amount of housesite school property taxes reduced.</t>
    </r>
  </si>
  <si>
    <r>
      <rPr>
        <b/>
        <sz val="9"/>
        <rFont val="Verdana"/>
        <family val="2"/>
      </rPr>
      <t>Reduction in Housesite Taxes – Circuit Breaker:</t>
    </r>
    <r>
      <rPr>
        <sz val="9"/>
        <rFont val="Verdana"/>
        <family val="2"/>
      </rPr>
      <t xml:space="preserve"> Total amount of additional school and municipal property taxes reduced (for household incomes of $47,000 or less).</t>
    </r>
  </si>
  <si>
    <r>
      <rPr>
        <b/>
        <sz val="9"/>
        <rFont val="Verdana"/>
        <family val="2"/>
      </rPr>
      <t xml:space="preserve">Average Adjustment: </t>
    </r>
    <r>
      <rPr>
        <sz val="9"/>
        <rFont val="Verdana"/>
        <family val="2"/>
      </rPr>
      <t>Average reduction in housesite taxes after application of all property tax adjustments.</t>
    </r>
  </si>
  <si>
    <r>
      <t xml:space="preserve">Household Income Group: </t>
    </r>
    <r>
      <rPr>
        <sz val="10"/>
        <color indexed="8"/>
        <rFont val="Verdana"/>
        <family val="2"/>
      </rPr>
      <t>Range of household incomes.</t>
    </r>
  </si>
  <si>
    <r>
      <t xml:space="preserve">Housesite Value Group: </t>
    </r>
    <r>
      <rPr>
        <sz val="10"/>
        <color indexed="8"/>
        <rFont val="Verdana"/>
        <family val="2"/>
      </rPr>
      <t>Range of equalized housesite values, after adjusting for the CLA (common level of appraisal) in each town.</t>
    </r>
  </si>
  <si>
    <r>
      <rPr>
        <b/>
        <sz val="10"/>
        <rFont val="Calibri"/>
        <family val="2"/>
      </rPr>
      <t>Average Housesite Property Tax – Adjusted School:</t>
    </r>
    <r>
      <rPr>
        <sz val="10"/>
        <rFont val="Calibri"/>
        <family val="2"/>
      </rPr>
      <t xml:space="preserve"> Average amount of housesite school property taxes after adjustments.</t>
    </r>
  </si>
  <si>
    <r>
      <rPr>
        <b/>
        <sz val="10"/>
        <rFont val="Calibri"/>
        <family val="2"/>
      </rPr>
      <t xml:space="preserve">Average Housesite Property Tax – Circuit Breaker Base: </t>
    </r>
    <r>
      <rPr>
        <sz val="10"/>
        <rFont val="Calibri"/>
        <family val="2"/>
      </rPr>
      <t>Average amount of adjusted housesite school property taxes after adjustments plus municipal taxes. The adjusted school tax plus municipal tax forms the basis for computation of taxes eligible for the circuit breaker.</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</si>
</sst>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000"/>
    <numFmt numFmtId="172" formatCode="###0"/>
  </numFmts>
  <fonts count="51">
    <font>
      <sz val="11"/>
      <color theme="1"/>
      <name val="Calibri"/>
      <family val="2"/>
    </font>
    <font>
      <sz val="11"/>
      <color indexed="8"/>
      <name val="Calibri"/>
      <family val="2"/>
    </font>
    <font>
      <b/>
      <sz val="14"/>
      <name val="Verdana"/>
      <family val="2"/>
    </font>
    <font>
      <sz val="10"/>
      <name val="Verdana"/>
      <family val="2"/>
    </font>
    <font>
      <b/>
      <sz val="10"/>
      <name val="Verdana"/>
      <family val="2"/>
    </font>
    <font>
      <b/>
      <u val="single"/>
      <sz val="12"/>
      <name val="Verdana"/>
      <family val="2"/>
    </font>
    <font>
      <b/>
      <u val="single"/>
      <sz val="10"/>
      <name val="Verdana"/>
      <family val="2"/>
    </font>
    <font>
      <b/>
      <vertAlign val="superscript"/>
      <sz val="10"/>
      <name val="Verdana"/>
      <family val="2"/>
    </font>
    <font>
      <i/>
      <sz val="10"/>
      <name val="Verdana"/>
      <family val="2"/>
    </font>
    <font>
      <b/>
      <sz val="11"/>
      <name val="Verdana"/>
      <family val="2"/>
    </font>
    <font>
      <sz val="11"/>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0"/>
      <name val="Calibri"/>
      <family val="2"/>
    </font>
    <font>
      <sz val="9"/>
      <name val="Verdana"/>
      <family val="2"/>
    </font>
    <font>
      <b/>
      <sz val="9"/>
      <name val="Verdana"/>
      <family val="2"/>
    </font>
    <font>
      <b/>
      <sz val="10"/>
      <color indexed="8"/>
      <name val="Verdana"/>
      <family val="2"/>
    </font>
    <font>
      <sz val="10"/>
      <color indexed="8"/>
      <name val="Verdana"/>
      <family val="2"/>
    </font>
    <font>
      <b/>
      <sz val="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color indexed="63"/>
      </left>
      <right>
        <color indexed="63"/>
      </right>
      <top>
        <color indexed="63"/>
      </top>
      <bottom style="mediu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63">
    <xf numFmtId="0" fontId="0" fillId="0" borderId="0" xfId="0" applyFont="1" applyAlignment="1">
      <alignment/>
    </xf>
    <xf numFmtId="0" fontId="3" fillId="0" borderId="0" xfId="0" applyFont="1" applyAlignment="1">
      <alignment vertical="top"/>
    </xf>
    <xf numFmtId="4" fontId="3" fillId="0" borderId="0" xfId="42" applyNumberFormat="1" applyFont="1" applyAlignment="1">
      <alignment/>
    </xf>
    <xf numFmtId="0" fontId="2" fillId="0" borderId="0" xfId="0" applyFont="1" applyBorder="1" applyAlignment="1">
      <alignment horizontal="center"/>
    </xf>
    <xf numFmtId="0" fontId="2" fillId="0" borderId="0" xfId="0" applyFont="1" applyBorder="1" applyAlignment="1">
      <alignment/>
    </xf>
    <xf numFmtId="0" fontId="3" fillId="0" borderId="0" xfId="0" applyFont="1" applyBorder="1" applyAlignment="1">
      <alignment/>
    </xf>
    <xf numFmtId="0" fontId="5" fillId="0" borderId="0" xfId="0" applyFont="1" applyFill="1" applyAlignment="1">
      <alignment/>
    </xf>
    <xf numFmtId="0" fontId="5" fillId="33" borderId="0" xfId="0" applyFont="1" applyFill="1" applyBorder="1" applyAlignment="1">
      <alignment/>
    </xf>
    <xf numFmtId="0" fontId="4" fillId="0" borderId="0" xfId="0" applyFont="1" applyBorder="1" applyAlignment="1">
      <alignment horizontal="center" wrapText="1"/>
    </xf>
    <xf numFmtId="0" fontId="4" fillId="0" borderId="0" xfId="0" applyFont="1" applyBorder="1" applyAlignment="1">
      <alignment horizontal="center" vertical="center" wrapText="1"/>
    </xf>
    <xf numFmtId="0" fontId="27" fillId="0" borderId="0" xfId="0" applyFont="1" applyFill="1" applyAlignment="1">
      <alignment/>
    </xf>
    <xf numFmtId="0" fontId="27" fillId="0" borderId="0" xfId="0" applyFont="1" applyAlignment="1">
      <alignment/>
    </xf>
    <xf numFmtId="3" fontId="28" fillId="0" borderId="0" xfId="0" applyNumberFormat="1" applyFont="1" applyAlignment="1">
      <alignment/>
    </xf>
    <xf numFmtId="0" fontId="2" fillId="0" borderId="10" xfId="0" applyFont="1" applyBorder="1" applyAlignment="1">
      <alignment/>
    </xf>
    <xf numFmtId="0" fontId="4" fillId="0" borderId="0" xfId="0" applyFont="1" applyAlignment="1">
      <alignment horizontal="center" wrapText="1"/>
    </xf>
    <xf numFmtId="0" fontId="4" fillId="0" borderId="0" xfId="0" applyFont="1" applyFill="1" applyBorder="1" applyAlignment="1">
      <alignment horizontal="center" wrapText="1"/>
    </xf>
    <xf numFmtId="0" fontId="6" fillId="0" borderId="0" xfId="0" applyFont="1" applyBorder="1" applyAlignment="1">
      <alignment wrapText="1"/>
    </xf>
    <xf numFmtId="0" fontId="4" fillId="0" borderId="0" xfId="0" applyFont="1" applyBorder="1" applyAlignment="1">
      <alignment wrapText="1"/>
    </xf>
    <xf numFmtId="0" fontId="3" fillId="0" borderId="0" xfId="0" applyFont="1" applyBorder="1" applyAlignment="1">
      <alignment wrapText="1"/>
    </xf>
    <xf numFmtId="165" fontId="3" fillId="0" borderId="0" xfId="57" applyNumberFormat="1" applyFont="1" applyAlignment="1">
      <alignment/>
    </xf>
    <xf numFmtId="3" fontId="3" fillId="0" borderId="0" xfId="42" applyNumberFormat="1" applyFont="1" applyAlignment="1">
      <alignment/>
    </xf>
    <xf numFmtId="0" fontId="2" fillId="0" borderId="10" xfId="0" applyFont="1" applyBorder="1" applyAlignment="1">
      <alignment horizontal="center"/>
    </xf>
    <xf numFmtId="0" fontId="4" fillId="0" borderId="11" xfId="0" applyFont="1" applyBorder="1" applyAlignment="1">
      <alignment horizontal="center" vertical="top" wrapText="1"/>
    </xf>
    <xf numFmtId="10" fontId="3" fillId="0" borderId="0" xfId="57" applyNumberFormat="1" applyFont="1" applyAlignment="1">
      <alignment/>
    </xf>
    <xf numFmtId="3" fontId="3" fillId="0" borderId="0" xfId="0" applyNumberFormat="1" applyFont="1" applyAlignment="1">
      <alignment/>
    </xf>
    <xf numFmtId="0" fontId="5" fillId="0" borderId="0" xfId="0" applyFont="1" applyFill="1" applyBorder="1" applyAlignment="1">
      <alignment/>
    </xf>
    <xf numFmtId="0" fontId="4" fillId="0" borderId="11" xfId="0" applyFont="1" applyFill="1" applyBorder="1" applyAlignment="1">
      <alignment horizontal="center" vertical="top" wrapText="1"/>
    </xf>
    <xf numFmtId="3" fontId="3" fillId="0" borderId="0" xfId="42" applyNumberFormat="1" applyFont="1" applyFill="1" applyAlignment="1">
      <alignment/>
    </xf>
    <xf numFmtId="0" fontId="3" fillId="0" borderId="0" xfId="0" applyFont="1" applyFill="1" applyAlignment="1">
      <alignment/>
    </xf>
    <xf numFmtId="0" fontId="4" fillId="0" borderId="0" xfId="0" applyFont="1" applyFill="1" applyAlignment="1">
      <alignment/>
    </xf>
    <xf numFmtId="0" fontId="4" fillId="0" borderId="11" xfId="0" applyFont="1" applyBorder="1" applyAlignment="1">
      <alignment horizontal="center" vertical="center" wrapText="1"/>
    </xf>
    <xf numFmtId="0" fontId="3" fillId="0" borderId="0" xfId="0" applyFont="1" applyAlignment="1">
      <alignment/>
    </xf>
    <xf numFmtId="0" fontId="4" fillId="0" borderId="0" xfId="0" applyFont="1" applyAlignment="1">
      <alignment/>
    </xf>
    <xf numFmtId="0" fontId="5" fillId="0" borderId="0" xfId="0" applyFont="1" applyAlignment="1">
      <alignment/>
    </xf>
    <xf numFmtId="0" fontId="10" fillId="0" borderId="0" xfId="0" applyFont="1" applyAlignment="1">
      <alignment/>
    </xf>
    <xf numFmtId="0" fontId="10" fillId="0" borderId="0" xfId="0" applyFont="1" applyAlignment="1">
      <alignment wrapText="1"/>
    </xf>
    <xf numFmtId="3" fontId="10" fillId="0" borderId="0" xfId="0" applyNumberFormat="1" applyFont="1" applyAlignment="1">
      <alignment horizontal="center" wrapText="1"/>
    </xf>
    <xf numFmtId="3" fontId="10" fillId="0" borderId="0" xfId="0" applyNumberFormat="1" applyFont="1" applyAlignment="1">
      <alignment/>
    </xf>
    <xf numFmtId="3" fontId="10" fillId="0" borderId="0" xfId="0" applyNumberFormat="1" applyFont="1" applyAlignment="1">
      <alignment wrapText="1"/>
    </xf>
    <xf numFmtId="0" fontId="4" fillId="0" borderId="0" xfId="0" applyFont="1" applyBorder="1" applyAlignment="1">
      <alignment horizontal="center" wrapText="1"/>
    </xf>
    <xf numFmtId="0" fontId="4" fillId="0" borderId="12" xfId="0" applyFont="1" applyBorder="1" applyAlignment="1">
      <alignment horizontal="center" vertical="center" wrapText="1"/>
    </xf>
    <xf numFmtId="0" fontId="2" fillId="0" borderId="13" xfId="0" applyFont="1" applyFill="1" applyBorder="1" applyAlignment="1">
      <alignment horizontal="center"/>
    </xf>
    <xf numFmtId="0" fontId="2" fillId="0" borderId="14" xfId="0" applyFont="1" applyFill="1" applyBorder="1" applyAlignment="1">
      <alignment horizontal="center"/>
    </xf>
    <xf numFmtId="0" fontId="2" fillId="0" borderId="15" xfId="0" applyFont="1" applyFill="1" applyBorder="1" applyAlignment="1">
      <alignment horizontal="center"/>
    </xf>
    <xf numFmtId="0" fontId="8" fillId="0" borderId="0" xfId="0" applyFont="1" applyAlignment="1">
      <alignment horizontal="left" wrapText="1"/>
    </xf>
    <xf numFmtId="3" fontId="10" fillId="0" borderId="16" xfId="0" applyNumberFormat="1" applyFont="1" applyFill="1" applyBorder="1" applyAlignment="1">
      <alignment horizontal="center"/>
    </xf>
    <xf numFmtId="0" fontId="9" fillId="0" borderId="13" xfId="0" applyFont="1" applyFill="1" applyBorder="1" applyAlignment="1">
      <alignment horizontal="center"/>
    </xf>
    <xf numFmtId="0" fontId="9" fillId="0" borderId="14" xfId="0" applyFont="1" applyFill="1" applyBorder="1" applyAlignment="1">
      <alignment horizontal="center"/>
    </xf>
    <xf numFmtId="0" fontId="9" fillId="0" borderId="15" xfId="0" applyFont="1" applyFill="1" applyBorder="1" applyAlignment="1">
      <alignment horizontal="center"/>
    </xf>
    <xf numFmtId="0" fontId="9" fillId="0" borderId="13" xfId="0" applyFont="1" applyBorder="1" applyAlignment="1">
      <alignment horizontal="center"/>
    </xf>
    <xf numFmtId="0" fontId="9" fillId="0" borderId="14" xfId="0" applyFont="1" applyBorder="1" applyAlignment="1">
      <alignment horizontal="center"/>
    </xf>
    <xf numFmtId="0" fontId="9" fillId="0" borderId="15" xfId="0" applyFont="1" applyBorder="1" applyAlignment="1">
      <alignment horizontal="center"/>
    </xf>
    <xf numFmtId="0" fontId="9" fillId="0" borderId="13" xfId="0" applyFont="1" applyFill="1" applyBorder="1" applyAlignment="1">
      <alignment horizontal="center" wrapText="1"/>
    </xf>
    <xf numFmtId="0" fontId="9" fillId="0" borderId="14" xfId="0" applyFont="1" applyFill="1" applyBorder="1" applyAlignment="1">
      <alignment horizontal="center" wrapText="1"/>
    </xf>
    <xf numFmtId="0" fontId="9" fillId="0" borderId="15" xfId="0" applyFont="1" applyFill="1" applyBorder="1" applyAlignment="1">
      <alignment horizontal="center" wrapText="1"/>
    </xf>
    <xf numFmtId="3" fontId="10" fillId="0" borderId="0" xfId="0" applyNumberFormat="1" applyFont="1" applyFill="1" applyAlignment="1">
      <alignment horizontal="center"/>
    </xf>
    <xf numFmtId="0" fontId="9" fillId="0" borderId="13" xfId="0" applyFont="1" applyBorder="1" applyAlignment="1">
      <alignment horizontal="center" wrapText="1"/>
    </xf>
    <xf numFmtId="0" fontId="9" fillId="0" borderId="14" xfId="0" applyFont="1" applyBorder="1" applyAlignment="1">
      <alignment horizontal="center" wrapText="1"/>
    </xf>
    <xf numFmtId="0" fontId="9" fillId="0" borderId="15" xfId="0" applyFont="1" applyBorder="1" applyAlignment="1">
      <alignment horizontal="center" wrapText="1"/>
    </xf>
    <xf numFmtId="0" fontId="4" fillId="0" borderId="0" xfId="0" applyFont="1" applyBorder="1" applyAlignment="1">
      <alignment horizontal="center" vertical="center" wrapText="1"/>
    </xf>
    <xf numFmtId="0" fontId="29" fillId="0" borderId="0" xfId="0" applyFont="1" applyAlignment="1">
      <alignment/>
    </xf>
    <xf numFmtId="0" fontId="50" fillId="0" borderId="0" xfId="0" applyFont="1" applyAlignment="1">
      <alignment/>
    </xf>
    <xf numFmtId="0" fontId="28"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95"/>
  <sheetViews>
    <sheetView tabSelected="1" zoomScaleSheetLayoutView="100" zoomScalePageLayoutView="0" workbookViewId="0" topLeftCell="A1">
      <selection activeCell="I95" sqref="I95"/>
    </sheetView>
  </sheetViews>
  <sheetFormatPr defaultColWidth="9.140625" defaultRowHeight="15"/>
  <cols>
    <col min="1" max="1" width="20.421875" style="10" customWidth="1"/>
    <col min="2" max="2" width="12.421875" style="11" customWidth="1"/>
    <col min="3" max="3" width="9.421875" style="11" customWidth="1"/>
    <col min="4" max="4" width="12.421875" style="11" customWidth="1"/>
    <col min="5" max="5" width="11.57421875" style="11" customWidth="1"/>
    <col min="6" max="6" width="8.421875" style="11" bestFit="1" customWidth="1"/>
    <col min="7" max="7" width="12.00390625" style="11" customWidth="1"/>
    <col min="8" max="8" width="13.28125" style="11" bestFit="1" customWidth="1"/>
    <col min="9" max="9" width="12.140625" style="11" bestFit="1" customWidth="1"/>
    <col min="10" max="10" width="13.28125" style="11" bestFit="1" customWidth="1"/>
    <col min="11" max="11" width="13.140625" style="11" customWidth="1"/>
    <col min="12" max="15" width="12.7109375" style="11" customWidth="1"/>
    <col min="16" max="16" width="13.57421875" style="11" customWidth="1"/>
    <col min="17" max="17" width="12.7109375" style="11" customWidth="1"/>
    <col min="18" max="18" width="10.28125" style="11" bestFit="1" customWidth="1"/>
    <col min="19" max="16384" width="9.140625" style="11" customWidth="1"/>
  </cols>
  <sheetData>
    <row r="1" spans="1:18" s="31" customFormat="1" ht="18.75" thickBot="1">
      <c r="A1" s="41" t="s">
        <v>99</v>
      </c>
      <c r="B1" s="42"/>
      <c r="C1" s="42"/>
      <c r="D1" s="42"/>
      <c r="E1" s="42"/>
      <c r="F1" s="42"/>
      <c r="G1" s="42"/>
      <c r="H1" s="42"/>
      <c r="I1" s="42"/>
      <c r="J1" s="42"/>
      <c r="K1" s="43"/>
      <c r="L1" s="21"/>
      <c r="M1" s="21"/>
      <c r="N1" s="21"/>
      <c r="O1" s="21"/>
      <c r="P1" s="21"/>
      <c r="Q1" s="21"/>
      <c r="R1" s="13"/>
    </row>
    <row r="2" spans="1:18" s="31" customFormat="1" ht="40.5" customHeight="1">
      <c r="A2" s="15"/>
      <c r="B2" s="14" t="s">
        <v>3</v>
      </c>
      <c r="C2" s="15" t="s">
        <v>26</v>
      </c>
      <c r="D2" s="8" t="s">
        <v>0</v>
      </c>
      <c r="E2" s="8" t="s">
        <v>1</v>
      </c>
      <c r="F2" s="39" t="s">
        <v>19</v>
      </c>
      <c r="G2" s="39"/>
      <c r="H2" s="40" t="s">
        <v>23</v>
      </c>
      <c r="I2" s="40"/>
      <c r="J2" s="40"/>
      <c r="K2" s="9"/>
      <c r="L2" s="9"/>
      <c r="M2" s="9"/>
      <c r="N2" s="9"/>
      <c r="O2" s="9"/>
      <c r="P2" s="40" t="s">
        <v>32</v>
      </c>
      <c r="Q2" s="40"/>
      <c r="R2" s="8" t="s">
        <v>20</v>
      </c>
    </row>
    <row r="3" spans="1:18" s="1" customFormat="1" ht="41.25" customHeight="1" thickBot="1">
      <c r="A3" s="26" t="s">
        <v>2</v>
      </c>
      <c r="B3" s="22" t="s">
        <v>110</v>
      </c>
      <c r="C3" s="22" t="s">
        <v>17</v>
      </c>
      <c r="D3" s="22" t="s">
        <v>108</v>
      </c>
      <c r="E3" s="22" t="s">
        <v>107</v>
      </c>
      <c r="F3" s="30" t="s">
        <v>18</v>
      </c>
      <c r="G3" s="30" t="s">
        <v>106</v>
      </c>
      <c r="H3" s="30" t="s">
        <v>18</v>
      </c>
      <c r="I3" s="30" t="s">
        <v>17</v>
      </c>
      <c r="J3" s="30" t="s">
        <v>3</v>
      </c>
      <c r="K3" s="22" t="s">
        <v>109</v>
      </c>
      <c r="L3" s="22" t="s">
        <v>28</v>
      </c>
      <c r="M3" s="22" t="s">
        <v>29</v>
      </c>
      <c r="N3" s="22" t="s">
        <v>27</v>
      </c>
      <c r="O3" s="22" t="s">
        <v>30</v>
      </c>
      <c r="P3" s="22" t="s">
        <v>96</v>
      </c>
      <c r="Q3" s="22" t="s">
        <v>31</v>
      </c>
      <c r="R3" s="22" t="s">
        <v>4</v>
      </c>
    </row>
    <row r="4" spans="1:18" s="31" customFormat="1" ht="15.75" customHeight="1">
      <c r="A4" s="25" t="s">
        <v>5</v>
      </c>
      <c r="B4" s="16"/>
      <c r="C4" s="16"/>
      <c r="D4" s="17"/>
      <c r="E4" s="17"/>
      <c r="F4" s="16"/>
      <c r="G4" s="18"/>
      <c r="H4" s="18"/>
      <c r="I4" s="18"/>
      <c r="J4" s="18"/>
      <c r="K4" s="18"/>
      <c r="L4" s="18"/>
      <c r="M4" s="18"/>
      <c r="N4" s="18"/>
      <c r="O4" s="18"/>
      <c r="P4" s="18"/>
      <c r="Q4" s="18"/>
      <c r="R4" s="18"/>
    </row>
    <row r="5" spans="1:18" s="31" customFormat="1" ht="15.75" customHeight="1">
      <c r="A5" s="27" t="s">
        <v>6</v>
      </c>
      <c r="B5" s="20">
        <v>3072</v>
      </c>
      <c r="C5" s="20">
        <v>3005</v>
      </c>
      <c r="D5" s="20">
        <v>6631.186197916667</v>
      </c>
      <c r="E5" s="20">
        <v>124301</v>
      </c>
      <c r="F5" s="20">
        <v>1832.9117838541667</v>
      </c>
      <c r="G5" s="20">
        <v>752.3115234375</v>
      </c>
      <c r="H5" s="20">
        <v>4955565.642400005</v>
      </c>
      <c r="I5" s="20">
        <v>2330843.8278</v>
      </c>
      <c r="J5" s="20">
        <v>7286754.4702</v>
      </c>
      <c r="K5" s="20">
        <f aca="true" t="shared" si="0" ref="K5:K14">J5/B5</f>
        <v>2371.990387434896</v>
      </c>
      <c r="L5" s="20">
        <f aca="true" t="shared" si="1" ref="L5:L14">B5*F5</f>
        <v>5630705</v>
      </c>
      <c r="M5" s="20">
        <f aca="true" t="shared" si="2" ref="M5:M14">B5*G5</f>
        <v>2311101</v>
      </c>
      <c r="N5" s="20">
        <f>L5+M5</f>
        <v>7941806</v>
      </c>
      <c r="O5" s="20">
        <f aca="true" t="shared" si="3" ref="O5:O14">L5-H5</f>
        <v>675139.3575999951</v>
      </c>
      <c r="P5" s="23">
        <f aca="true" t="shared" si="4" ref="P5:P14">L5/(B5*D5)</f>
        <v>0.27640782948155135</v>
      </c>
      <c r="Q5" s="23">
        <f aca="true" t="shared" si="5" ref="Q5:Q14">O5/(B5*D5)</f>
        <v>0.03314217392525155</v>
      </c>
      <c r="R5" s="19">
        <f aca="true" t="shared" si="6" ref="R5:R14">J5/N5</f>
        <v>0.9175185682198734</v>
      </c>
    </row>
    <row r="6" spans="1:18" s="31" customFormat="1" ht="15.75" customHeight="1">
      <c r="A6" s="27" t="s">
        <v>7</v>
      </c>
      <c r="B6" s="20">
        <v>11117</v>
      </c>
      <c r="C6" s="20">
        <v>9451</v>
      </c>
      <c r="D6" s="20">
        <v>15405.498245929657</v>
      </c>
      <c r="E6" s="20">
        <v>132090</v>
      </c>
      <c r="F6" s="20">
        <v>1886.8715480795179</v>
      </c>
      <c r="G6" s="20">
        <v>816.8495097598272</v>
      </c>
      <c r="H6" s="20">
        <v>16323045.507000042</v>
      </c>
      <c r="I6" s="20">
        <v>5878477.127800012</v>
      </c>
      <c r="J6" s="20">
        <v>22201522.634800002</v>
      </c>
      <c r="K6" s="20">
        <f t="shared" si="0"/>
        <v>1997.078585481695</v>
      </c>
      <c r="L6" s="20">
        <f t="shared" si="1"/>
        <v>20976351</v>
      </c>
      <c r="M6" s="20">
        <f t="shared" si="2"/>
        <v>9080916</v>
      </c>
      <c r="N6" s="20">
        <f aca="true" t="shared" si="7" ref="N6:N19">L6+M6</f>
        <v>30057267</v>
      </c>
      <c r="O6" s="20">
        <f t="shared" si="3"/>
        <v>4653305.492999958</v>
      </c>
      <c r="P6" s="23">
        <f t="shared" si="4"/>
        <v>0.12248039745018016</v>
      </c>
      <c r="Q6" s="23">
        <f t="shared" si="5"/>
        <v>0.027170536297745084</v>
      </c>
      <c r="R6" s="19">
        <f t="shared" si="6"/>
        <v>0.7386407631405744</v>
      </c>
    </row>
    <row r="7" spans="1:18" s="31" customFormat="1" ht="15.75" customHeight="1">
      <c r="A7" s="27" t="s">
        <v>8</v>
      </c>
      <c r="B7" s="20">
        <v>14496</v>
      </c>
      <c r="C7" s="20">
        <v>10016</v>
      </c>
      <c r="D7" s="20">
        <v>25145.52235099338</v>
      </c>
      <c r="E7" s="20">
        <v>143581.5</v>
      </c>
      <c r="F7" s="20">
        <v>2047.199917218543</v>
      </c>
      <c r="G7" s="20">
        <v>885.7575883002207</v>
      </c>
      <c r="H7" s="20">
        <v>20132600.541599985</v>
      </c>
      <c r="I7" s="20">
        <v>5796037.666000027</v>
      </c>
      <c r="J7" s="20">
        <v>25928638.207600016</v>
      </c>
      <c r="K7" s="20">
        <f t="shared" si="0"/>
        <v>1788.67537304084</v>
      </c>
      <c r="L7" s="20">
        <f t="shared" si="1"/>
        <v>29676210</v>
      </c>
      <c r="M7" s="20">
        <f t="shared" si="2"/>
        <v>12839942</v>
      </c>
      <c r="N7" s="20">
        <f t="shared" si="7"/>
        <v>42516152</v>
      </c>
      <c r="O7" s="20">
        <f t="shared" si="3"/>
        <v>9543609.458400015</v>
      </c>
      <c r="P7" s="23">
        <f t="shared" si="4"/>
        <v>0.08141409387495456</v>
      </c>
      <c r="Q7" s="23">
        <f t="shared" si="5"/>
        <v>0.026182060187338044</v>
      </c>
      <c r="R7" s="19">
        <f t="shared" si="6"/>
        <v>0.6098538317296451</v>
      </c>
    </row>
    <row r="8" spans="1:18" s="31" customFormat="1" ht="15.75" customHeight="1">
      <c r="A8" s="27" t="s">
        <v>9</v>
      </c>
      <c r="B8" s="20">
        <v>16716</v>
      </c>
      <c r="C8" s="20">
        <v>8329</v>
      </c>
      <c r="D8" s="20">
        <v>35087.79540559943</v>
      </c>
      <c r="E8" s="20">
        <v>153734</v>
      </c>
      <c r="F8" s="20">
        <v>2208.0373893275905</v>
      </c>
      <c r="G8" s="20">
        <v>937.9372457525724</v>
      </c>
      <c r="H8" s="20">
        <v>21818346.079799797</v>
      </c>
      <c r="I8" s="20">
        <v>4408770.815800001</v>
      </c>
      <c r="J8" s="20">
        <v>26227116.895599954</v>
      </c>
      <c r="K8" s="20">
        <f t="shared" si="0"/>
        <v>1568.9828245752544</v>
      </c>
      <c r="L8" s="20">
        <f t="shared" si="1"/>
        <v>36909553</v>
      </c>
      <c r="M8" s="20">
        <f t="shared" si="2"/>
        <v>15678559</v>
      </c>
      <c r="N8" s="20">
        <f t="shared" si="7"/>
        <v>52588112</v>
      </c>
      <c r="O8" s="20">
        <f t="shared" si="3"/>
        <v>15091206.920200203</v>
      </c>
      <c r="P8" s="23">
        <f t="shared" si="4"/>
        <v>0.06292892909923957</v>
      </c>
      <c r="Q8" s="23">
        <f t="shared" si="5"/>
        <v>0.025729747805486352</v>
      </c>
      <c r="R8" s="19">
        <f t="shared" si="6"/>
        <v>0.4987271057686945</v>
      </c>
    </row>
    <row r="9" spans="1:18" s="31" customFormat="1" ht="15.75" customHeight="1">
      <c r="A9" s="27" t="s">
        <v>10</v>
      </c>
      <c r="B9" s="20">
        <v>12058</v>
      </c>
      <c r="C9" s="20">
        <v>4746</v>
      </c>
      <c r="D9" s="20">
        <v>43492.10996848565</v>
      </c>
      <c r="E9" s="20">
        <v>163481</v>
      </c>
      <c r="F9" s="20">
        <v>2335.143390280312</v>
      </c>
      <c r="G9" s="20">
        <v>984.4140819373031</v>
      </c>
      <c r="H9" s="20">
        <v>14797149.114599997</v>
      </c>
      <c r="I9" s="20">
        <v>2407432.203799997</v>
      </c>
      <c r="J9" s="20">
        <v>17204581.31840005</v>
      </c>
      <c r="K9" s="20">
        <f t="shared" si="0"/>
        <v>1426.8188189086127</v>
      </c>
      <c r="L9" s="20">
        <f t="shared" si="1"/>
        <v>28157159</v>
      </c>
      <c r="M9" s="20">
        <f t="shared" si="2"/>
        <v>11870065</v>
      </c>
      <c r="N9" s="20">
        <f t="shared" si="7"/>
        <v>40027224</v>
      </c>
      <c r="O9" s="20">
        <f t="shared" si="3"/>
        <v>13360009.885400003</v>
      </c>
      <c r="P9" s="23">
        <f t="shared" si="4"/>
        <v>0.05369119575877912</v>
      </c>
      <c r="Q9" s="23">
        <f t="shared" si="5"/>
        <v>0.025475400628885737</v>
      </c>
      <c r="R9" s="19">
        <f t="shared" si="6"/>
        <v>0.4298219961094492</v>
      </c>
    </row>
    <row r="10" spans="1:18" s="31" customFormat="1" ht="15.75" customHeight="1">
      <c r="A10" s="27" t="s">
        <v>11</v>
      </c>
      <c r="B10" s="20">
        <v>18134</v>
      </c>
      <c r="C10" s="20">
        <v>0</v>
      </c>
      <c r="D10" s="20">
        <v>53306.71688540863</v>
      </c>
      <c r="E10" s="20">
        <v>186200</v>
      </c>
      <c r="F10" s="20">
        <v>2714.2970662843277</v>
      </c>
      <c r="G10" s="20">
        <v>1340.49961398478</v>
      </c>
      <c r="H10" s="20">
        <v>23087077.650300022</v>
      </c>
      <c r="I10" s="20">
        <v>0</v>
      </c>
      <c r="J10" s="20">
        <v>23087077.650300022</v>
      </c>
      <c r="K10" s="20">
        <f t="shared" si="0"/>
        <v>1273.1376227142396</v>
      </c>
      <c r="L10" s="20">
        <f t="shared" si="1"/>
        <v>49221063</v>
      </c>
      <c r="M10" s="20">
        <f t="shared" si="2"/>
        <v>24308620</v>
      </c>
      <c r="N10" s="20">
        <f t="shared" si="7"/>
        <v>73529683</v>
      </c>
      <c r="O10" s="20">
        <f t="shared" si="3"/>
        <v>26133985.349699978</v>
      </c>
      <c r="P10" s="23">
        <f t="shared" si="4"/>
        <v>0.050918481288561565</v>
      </c>
      <c r="Q10" s="23">
        <f t="shared" si="5"/>
        <v>0.027035231726389986</v>
      </c>
      <c r="R10" s="19">
        <f t="shared" si="6"/>
        <v>0.31398309782322903</v>
      </c>
    </row>
    <row r="11" spans="1:18" s="31" customFormat="1" ht="15.75" customHeight="1">
      <c r="A11" s="27" t="s">
        <v>12</v>
      </c>
      <c r="B11" s="20">
        <v>17076</v>
      </c>
      <c r="C11" s="20">
        <v>0</v>
      </c>
      <c r="D11" s="20">
        <v>67145.60066760365</v>
      </c>
      <c r="E11" s="20">
        <v>207211.5</v>
      </c>
      <c r="F11" s="20">
        <v>3026.007905832748</v>
      </c>
      <c r="G11" s="20">
        <v>1331.3037011009603</v>
      </c>
      <c r="H11" s="20">
        <v>20724408.38169997</v>
      </c>
      <c r="I11" s="20">
        <v>0</v>
      </c>
      <c r="J11" s="20">
        <v>20724408.38169997</v>
      </c>
      <c r="K11" s="20">
        <f t="shared" si="0"/>
        <v>1213.6570848969297</v>
      </c>
      <c r="L11" s="20">
        <f t="shared" si="1"/>
        <v>51672111</v>
      </c>
      <c r="M11" s="20">
        <f t="shared" si="2"/>
        <v>22733342</v>
      </c>
      <c r="N11" s="20">
        <f t="shared" si="7"/>
        <v>74405453</v>
      </c>
      <c r="O11" s="20">
        <f t="shared" si="3"/>
        <v>30947702.61830003</v>
      </c>
      <c r="P11" s="23">
        <f t="shared" si="4"/>
        <v>0.04506636139592587</v>
      </c>
      <c r="Q11" s="23">
        <f t="shared" si="5"/>
        <v>0.026991356141225786</v>
      </c>
      <c r="R11" s="19">
        <f t="shared" si="6"/>
        <v>0.2785334615421261</v>
      </c>
    </row>
    <row r="12" spans="1:18" s="31" customFormat="1" ht="15.75" customHeight="1">
      <c r="A12" s="27" t="s">
        <v>21</v>
      </c>
      <c r="B12" s="20">
        <v>12478</v>
      </c>
      <c r="C12" s="20">
        <v>0</v>
      </c>
      <c r="D12" s="20">
        <v>82072.5920019234</v>
      </c>
      <c r="E12" s="20">
        <v>234454.5</v>
      </c>
      <c r="F12" s="20">
        <v>3448.733370732489</v>
      </c>
      <c r="G12" s="20">
        <v>1440.922744029492</v>
      </c>
      <c r="H12" s="20">
        <v>15093983.63739997</v>
      </c>
      <c r="I12" s="20">
        <v>0</v>
      </c>
      <c r="J12" s="20">
        <v>15093983.63739997</v>
      </c>
      <c r="K12" s="20">
        <f t="shared" si="0"/>
        <v>1209.647670892769</v>
      </c>
      <c r="L12" s="20">
        <f t="shared" si="1"/>
        <v>43033295</v>
      </c>
      <c r="M12" s="20">
        <f t="shared" si="2"/>
        <v>17979834</v>
      </c>
      <c r="N12" s="20">
        <f t="shared" si="7"/>
        <v>61013129</v>
      </c>
      <c r="O12" s="20">
        <f t="shared" si="3"/>
        <v>27939311.36260003</v>
      </c>
      <c r="P12" s="23">
        <f t="shared" si="4"/>
        <v>0.042020524594272184</v>
      </c>
      <c r="Q12" s="23">
        <f t="shared" si="5"/>
        <v>0.027281771480876908</v>
      </c>
      <c r="R12" s="19">
        <f t="shared" si="6"/>
        <v>0.2473891092751524</v>
      </c>
    </row>
    <row r="13" spans="1:18" s="31" customFormat="1" ht="15.75" customHeight="1">
      <c r="A13" s="27" t="s">
        <v>97</v>
      </c>
      <c r="B13" s="20">
        <v>5211</v>
      </c>
      <c r="C13" s="20">
        <v>0</v>
      </c>
      <c r="D13" s="20">
        <v>94333.25964306275</v>
      </c>
      <c r="E13" s="20">
        <v>255306</v>
      </c>
      <c r="F13" s="20">
        <v>3765.80675494147</v>
      </c>
      <c r="G13" s="20">
        <v>1438.024371521781</v>
      </c>
      <c r="H13" s="20">
        <v>600240.9294999986</v>
      </c>
      <c r="I13" s="20">
        <v>0</v>
      </c>
      <c r="J13" s="20">
        <v>600240.9294999986</v>
      </c>
      <c r="K13" s="20">
        <f t="shared" si="0"/>
        <v>115.18728257532116</v>
      </c>
      <c r="L13" s="20">
        <f t="shared" si="1"/>
        <v>19623619</v>
      </c>
      <c r="M13" s="20">
        <f t="shared" si="2"/>
        <v>7493545.000000001</v>
      </c>
      <c r="N13" s="20">
        <f t="shared" si="7"/>
        <v>27117164</v>
      </c>
      <c r="O13" s="20">
        <f t="shared" si="3"/>
        <v>19023378.0705</v>
      </c>
      <c r="P13" s="23">
        <f t="shared" si="4"/>
        <v>0.03992024413436462</v>
      </c>
      <c r="Q13" s="23">
        <f t="shared" si="5"/>
        <v>0.03869917658076618</v>
      </c>
      <c r="R13" s="19">
        <f t="shared" si="6"/>
        <v>0.02213509235331536</v>
      </c>
    </row>
    <row r="14" spans="1:18" s="31" customFormat="1" ht="15.75" customHeight="1">
      <c r="A14" s="27" t="s">
        <v>13</v>
      </c>
      <c r="B14" s="20">
        <v>110358</v>
      </c>
      <c r="C14" s="20">
        <v>35547</v>
      </c>
      <c r="D14" s="20">
        <v>47989.3942441871</v>
      </c>
      <c r="E14" s="20">
        <v>181783</v>
      </c>
      <c r="F14" s="20">
        <v>2581.598669783795</v>
      </c>
      <c r="G14" s="20">
        <v>1126.2973595027095</v>
      </c>
      <c r="H14" s="20">
        <v>137532417.48429924</v>
      </c>
      <c r="I14" s="20">
        <v>20821561.6412002</v>
      </c>
      <c r="J14" s="20">
        <v>158354324.12549862</v>
      </c>
      <c r="K14" s="20">
        <f t="shared" si="0"/>
        <v>1434.9147694367298</v>
      </c>
      <c r="L14" s="20">
        <f t="shared" si="1"/>
        <v>284900066</v>
      </c>
      <c r="M14" s="20">
        <f t="shared" si="2"/>
        <v>124295924.00000001</v>
      </c>
      <c r="N14" s="20">
        <f t="shared" si="7"/>
        <v>409195990</v>
      </c>
      <c r="O14" s="20">
        <f t="shared" si="3"/>
        <v>147367648.51570076</v>
      </c>
      <c r="P14" s="23">
        <f t="shared" si="4"/>
        <v>0.053795191842758064</v>
      </c>
      <c r="Q14" s="23">
        <f t="shared" si="5"/>
        <v>0.027826146320788364</v>
      </c>
      <c r="R14" s="19">
        <f t="shared" si="6"/>
        <v>0.3869889441621816</v>
      </c>
    </row>
    <row r="15" spans="1:18" s="31" customFormat="1" ht="15.75" customHeight="1">
      <c r="A15" s="28"/>
      <c r="B15" s="20"/>
      <c r="C15" s="20"/>
      <c r="D15" s="20"/>
      <c r="E15" s="20"/>
      <c r="F15" s="20"/>
      <c r="G15" s="20"/>
      <c r="H15" s="20"/>
      <c r="I15" s="20"/>
      <c r="J15" s="20"/>
      <c r="K15" s="20"/>
      <c r="L15" s="20"/>
      <c r="M15" s="20"/>
      <c r="N15" s="20"/>
      <c r="O15" s="20"/>
      <c r="P15" s="23"/>
      <c r="Q15" s="23"/>
      <c r="R15" s="19"/>
    </row>
    <row r="16" spans="1:18" s="31" customFormat="1" ht="15.75" customHeight="1">
      <c r="A16" s="29" t="s">
        <v>14</v>
      </c>
      <c r="B16" s="20"/>
      <c r="C16" s="20"/>
      <c r="D16" s="20"/>
      <c r="E16" s="20"/>
      <c r="F16" s="20"/>
      <c r="G16" s="20"/>
      <c r="H16" s="20"/>
      <c r="I16" s="20"/>
      <c r="J16" s="20"/>
      <c r="K16" s="20"/>
      <c r="L16" s="20"/>
      <c r="M16" s="20"/>
      <c r="N16" s="20"/>
      <c r="O16" s="20"/>
      <c r="P16" s="23"/>
      <c r="Q16" s="23"/>
      <c r="R16" s="19"/>
    </row>
    <row r="17" spans="1:18" s="31" customFormat="1" ht="15.75" customHeight="1">
      <c r="A17" s="27" t="s">
        <v>15</v>
      </c>
      <c r="B17" s="20">
        <v>7425</v>
      </c>
      <c r="C17" s="20">
        <v>736</v>
      </c>
      <c r="D17" s="20">
        <v>31301.027205387207</v>
      </c>
      <c r="E17" s="20">
        <v>45400</v>
      </c>
      <c r="F17" s="20">
        <v>670.5260606060606</v>
      </c>
      <c r="G17" s="20">
        <v>417.753265993266</v>
      </c>
      <c r="H17" s="20">
        <v>1338800.1605999994</v>
      </c>
      <c r="I17" s="20">
        <v>201430.1803</v>
      </c>
      <c r="J17" s="20">
        <v>1540575.3408999995</v>
      </c>
      <c r="K17" s="20">
        <f>J17/B17</f>
        <v>207.48489439730633</v>
      </c>
      <c r="L17" s="20">
        <f>B17*F17</f>
        <v>4978656</v>
      </c>
      <c r="M17" s="20">
        <f>B17*G17</f>
        <v>3101818</v>
      </c>
      <c r="N17" s="20">
        <f t="shared" si="7"/>
        <v>8080474</v>
      </c>
      <c r="O17" s="20">
        <f>L17-H17</f>
        <v>3639855.839400001</v>
      </c>
      <c r="P17" s="23">
        <f>L17/(B17*D17)</f>
        <v>0.021421854823047363</v>
      </c>
      <c r="Q17" s="23">
        <f>O17/(B17*D17)</f>
        <v>0.015661347835329055</v>
      </c>
      <c r="R17" s="19">
        <f>J17/N17</f>
        <v>0.1906540805527002</v>
      </c>
    </row>
    <row r="18" spans="1:18" s="31" customFormat="1" ht="15.75" customHeight="1">
      <c r="A18" s="27" t="s">
        <v>16</v>
      </c>
      <c r="B18" s="20">
        <v>97722</v>
      </c>
      <c r="C18" s="20">
        <v>34811</v>
      </c>
      <c r="D18" s="20">
        <v>46786.1159923047</v>
      </c>
      <c r="E18" s="20">
        <v>183785</v>
      </c>
      <c r="F18" s="20">
        <v>2663.6559935326745</v>
      </c>
      <c r="G18" s="20">
        <v>1163.510376373795</v>
      </c>
      <c r="H18" s="20">
        <v>135593376.3941998</v>
      </c>
      <c r="I18" s="20">
        <v>20620131.460900236</v>
      </c>
      <c r="J18" s="20">
        <v>156213507.85509872</v>
      </c>
      <c r="K18" s="20">
        <f>J18/B18</f>
        <v>1598.5500486594494</v>
      </c>
      <c r="L18" s="20">
        <f>B18*F18</f>
        <v>260297791.00000003</v>
      </c>
      <c r="M18" s="20">
        <f>B18*G18</f>
        <v>113700561</v>
      </c>
      <c r="N18" s="20">
        <f t="shared" si="7"/>
        <v>373998352</v>
      </c>
      <c r="O18" s="20">
        <f>L18-H18</f>
        <v>124704414.60580024</v>
      </c>
      <c r="P18" s="23">
        <f>L18/(B18*D18)</f>
        <v>0.05693261637642219</v>
      </c>
      <c r="Q18" s="23">
        <f>O18/(B18*D18)</f>
        <v>0.027275485396640667</v>
      </c>
      <c r="R18" s="19">
        <f>J18/N18</f>
        <v>0.41768501657755625</v>
      </c>
    </row>
    <row r="19" spans="1:18" s="31" customFormat="1" ht="15.75" customHeight="1">
      <c r="A19" s="27" t="s">
        <v>22</v>
      </c>
      <c r="B19" s="20">
        <v>5211</v>
      </c>
      <c r="C19" s="20">
        <v>0</v>
      </c>
      <c r="D19" s="20">
        <v>94333.25964306275</v>
      </c>
      <c r="E19" s="20">
        <v>255306</v>
      </c>
      <c r="F19" s="20">
        <v>3765.80675494147</v>
      </c>
      <c r="G19" s="20">
        <v>1438.024371521781</v>
      </c>
      <c r="H19" s="20">
        <v>600240.9294999986</v>
      </c>
      <c r="I19" s="20">
        <v>0</v>
      </c>
      <c r="J19" s="20">
        <v>600240.9294999986</v>
      </c>
      <c r="K19" s="20">
        <f>J19/B19</f>
        <v>115.18728257532116</v>
      </c>
      <c r="L19" s="20">
        <f>B19*F19</f>
        <v>19623619</v>
      </c>
      <c r="M19" s="20">
        <f>B19*G19</f>
        <v>7493545.000000001</v>
      </c>
      <c r="N19" s="20">
        <f t="shared" si="7"/>
        <v>27117164</v>
      </c>
      <c r="O19" s="20">
        <f>L19-H19</f>
        <v>19023378.0705</v>
      </c>
      <c r="P19" s="23">
        <f>L19/(B19*D19)</f>
        <v>0.03992024413436462</v>
      </c>
      <c r="Q19" s="23">
        <f>O19/(B19*D19)</f>
        <v>0.03869917658076618</v>
      </c>
      <c r="R19" s="19">
        <f>J19/N19</f>
        <v>0.02213509235331536</v>
      </c>
    </row>
    <row r="20" spans="1:18" s="31" customFormat="1" ht="15.75" customHeight="1">
      <c r="A20" s="28"/>
      <c r="B20" s="20"/>
      <c r="C20" s="20"/>
      <c r="D20" s="20"/>
      <c r="E20" s="20"/>
      <c r="F20" s="20"/>
      <c r="G20" s="20"/>
      <c r="H20" s="20"/>
      <c r="I20" s="20"/>
      <c r="J20" s="20"/>
      <c r="K20" s="20"/>
      <c r="L20" s="20"/>
      <c r="M20" s="20"/>
      <c r="N20" s="20"/>
      <c r="O20" s="20"/>
      <c r="P20" s="23"/>
      <c r="Q20" s="23"/>
      <c r="R20" s="19"/>
    </row>
    <row r="21" spans="1:18" s="31" customFormat="1" ht="15.75" customHeight="1">
      <c r="A21" s="28"/>
      <c r="B21" s="20"/>
      <c r="C21" s="20"/>
      <c r="D21" s="20"/>
      <c r="E21" s="20"/>
      <c r="F21" s="20"/>
      <c r="G21" s="20"/>
      <c r="H21" s="20"/>
      <c r="I21" s="20"/>
      <c r="J21" s="20"/>
      <c r="K21" s="20"/>
      <c r="L21" s="20"/>
      <c r="M21" s="20"/>
      <c r="N21" s="20"/>
      <c r="O21" s="20"/>
      <c r="P21" s="23"/>
      <c r="Q21" s="23"/>
      <c r="R21" s="19"/>
    </row>
    <row r="22" spans="1:18" s="31" customFormat="1" ht="15.75" customHeight="1">
      <c r="A22" s="44" t="s">
        <v>98</v>
      </c>
      <c r="B22" s="44"/>
      <c r="C22" s="44"/>
      <c r="D22" s="44"/>
      <c r="E22" s="44"/>
      <c r="F22" s="44"/>
      <c r="G22" s="44"/>
      <c r="H22" s="44"/>
      <c r="I22" s="44"/>
      <c r="J22" s="44"/>
      <c r="K22" s="44"/>
      <c r="L22" s="20"/>
      <c r="M22" s="20"/>
      <c r="N22" s="20"/>
      <c r="O22" s="20"/>
      <c r="P22" s="23"/>
      <c r="Q22" s="23"/>
      <c r="R22" s="19"/>
    </row>
    <row r="23" spans="1:18" s="31" customFormat="1" ht="15.75" customHeight="1">
      <c r="A23" s="44"/>
      <c r="B23" s="44"/>
      <c r="C23" s="44"/>
      <c r="D23" s="44"/>
      <c r="E23" s="44"/>
      <c r="F23" s="44"/>
      <c r="G23" s="44"/>
      <c r="H23" s="44"/>
      <c r="I23" s="44"/>
      <c r="J23" s="44"/>
      <c r="K23" s="44"/>
      <c r="L23" s="20"/>
      <c r="M23" s="20"/>
      <c r="N23" s="20"/>
      <c r="O23" s="20"/>
      <c r="P23" s="23"/>
      <c r="Q23" s="23"/>
      <c r="R23" s="19"/>
    </row>
    <row r="24" spans="1:18" s="31" customFormat="1" ht="15.75" customHeight="1">
      <c r="A24" s="28"/>
      <c r="B24" s="20"/>
      <c r="C24" s="20"/>
      <c r="D24" s="20"/>
      <c r="E24" s="20"/>
      <c r="F24" s="20"/>
      <c r="G24" s="20"/>
      <c r="H24" s="20"/>
      <c r="I24" s="20"/>
      <c r="J24" s="20"/>
      <c r="K24" s="20"/>
      <c r="L24" s="20"/>
      <c r="M24" s="20"/>
      <c r="N24" s="20"/>
      <c r="O24" s="20"/>
      <c r="P24" s="23"/>
      <c r="Q24" s="23"/>
      <c r="R24" s="19"/>
    </row>
    <row r="25" spans="1:18" s="31" customFormat="1" ht="15.75" customHeight="1">
      <c r="A25" s="28"/>
      <c r="B25" s="20"/>
      <c r="C25" s="20"/>
      <c r="D25" s="20"/>
      <c r="E25" s="20"/>
      <c r="F25" s="20"/>
      <c r="G25" s="20"/>
      <c r="H25" s="20"/>
      <c r="I25" s="20"/>
      <c r="J25" s="20"/>
      <c r="K25" s="20"/>
      <c r="L25" s="20"/>
      <c r="M25" s="20"/>
      <c r="N25" s="20"/>
      <c r="O25" s="20"/>
      <c r="P25" s="23"/>
      <c r="Q25" s="23"/>
      <c r="R25" s="19"/>
    </row>
    <row r="26" spans="1:18" s="31" customFormat="1" ht="15.75" customHeight="1">
      <c r="A26" s="28"/>
      <c r="B26" s="20"/>
      <c r="C26" s="20"/>
      <c r="D26" s="20"/>
      <c r="E26" s="20"/>
      <c r="F26" s="20"/>
      <c r="G26" s="20"/>
      <c r="H26" s="20"/>
      <c r="I26" s="20"/>
      <c r="J26" s="20"/>
      <c r="K26" s="20"/>
      <c r="L26" s="20"/>
      <c r="M26" s="20"/>
      <c r="N26" s="20"/>
      <c r="O26" s="20"/>
      <c r="P26" s="23"/>
      <c r="Q26" s="23"/>
      <c r="R26" s="19"/>
    </row>
    <row r="27" spans="1:18" s="31" customFormat="1" ht="15.75" customHeight="1">
      <c r="A27" s="28"/>
      <c r="B27" s="20"/>
      <c r="C27" s="20"/>
      <c r="D27" s="20"/>
      <c r="E27" s="20"/>
      <c r="F27" s="20"/>
      <c r="G27" s="20"/>
      <c r="H27" s="20"/>
      <c r="I27" s="20"/>
      <c r="J27" s="20"/>
      <c r="K27" s="20"/>
      <c r="L27" s="20"/>
      <c r="M27" s="20"/>
      <c r="N27" s="20"/>
      <c r="O27" s="20"/>
      <c r="P27" s="23"/>
      <c r="Q27" s="23"/>
      <c r="R27" s="19"/>
    </row>
    <row r="28" spans="1:18" s="31" customFormat="1" ht="15.75" customHeight="1">
      <c r="A28" s="28"/>
      <c r="B28" s="24"/>
      <c r="C28" s="24"/>
      <c r="D28" s="24"/>
      <c r="E28" s="24"/>
      <c r="F28" s="24"/>
      <c r="G28" s="24"/>
      <c r="H28" s="24"/>
      <c r="I28" s="20"/>
      <c r="J28" s="24"/>
      <c r="K28" s="20"/>
      <c r="L28" s="20"/>
      <c r="M28" s="20"/>
      <c r="N28" s="20"/>
      <c r="O28" s="20"/>
      <c r="P28" s="23"/>
      <c r="Q28" s="23"/>
      <c r="R28" s="19"/>
    </row>
    <row r="29" spans="1:18" ht="15.75" customHeight="1">
      <c r="A29" s="25" t="s">
        <v>33</v>
      </c>
      <c r="B29" s="12"/>
      <c r="C29" s="12"/>
      <c r="D29" s="12"/>
      <c r="E29" s="12"/>
      <c r="F29" s="12"/>
      <c r="G29" s="12"/>
      <c r="H29" s="12"/>
      <c r="I29" s="12"/>
      <c r="J29" s="12"/>
      <c r="K29" s="20"/>
      <c r="L29" s="20"/>
      <c r="M29" s="20"/>
      <c r="N29" s="20"/>
      <c r="O29" s="20"/>
      <c r="P29" s="23"/>
      <c r="Q29" s="23"/>
      <c r="R29" s="19"/>
    </row>
    <row r="30" spans="1:18" ht="15.75" customHeight="1">
      <c r="A30" s="28" t="s">
        <v>6</v>
      </c>
      <c r="B30" s="20">
        <v>205</v>
      </c>
      <c r="C30" s="20">
        <v>146</v>
      </c>
      <c r="D30" s="20">
        <v>7967.829268292683</v>
      </c>
      <c r="E30" s="20">
        <v>14608</v>
      </c>
      <c r="F30" s="20">
        <v>232.00487804878048</v>
      </c>
      <c r="G30" s="20">
        <v>339.2487804878049</v>
      </c>
      <c r="H30" s="20">
        <v>30471.381699999998</v>
      </c>
      <c r="I30" s="20">
        <v>52613.3996</v>
      </c>
      <c r="J30" s="20">
        <v>83429.7813</v>
      </c>
      <c r="K30" s="20">
        <f aca="true" t="shared" si="8" ref="K30:K35">J30/B30</f>
        <v>406.97454292682926</v>
      </c>
      <c r="L30" s="20">
        <f aca="true" t="shared" si="9" ref="L30:L35">B30*F30</f>
        <v>47561</v>
      </c>
      <c r="M30" s="20">
        <f aca="true" t="shared" si="10" ref="M30:M35">B30*G30</f>
        <v>69546</v>
      </c>
      <c r="N30" s="20">
        <f aca="true" t="shared" si="11" ref="N30:N35">L30+M30</f>
        <v>117107</v>
      </c>
      <c r="O30" s="20">
        <f aca="true" t="shared" si="12" ref="O30:O35">L30-H30</f>
        <v>17089.618300000002</v>
      </c>
      <c r="P30" s="23">
        <f aca="true" t="shared" si="13" ref="P30:P35">L30/(B30*D30)</f>
        <v>0.029117701978382583</v>
      </c>
      <c r="Q30" s="23">
        <f aca="true" t="shared" si="14" ref="Q30:Q35">O30/(B30*D30)</f>
        <v>0.010462572540184463</v>
      </c>
      <c r="R30" s="19">
        <f aca="true" t="shared" si="15" ref="R30:R35">J30/N30</f>
        <v>0.7124235212241796</v>
      </c>
    </row>
    <row r="31" spans="1:18" ht="15.75" customHeight="1">
      <c r="A31" s="28" t="s">
        <v>7</v>
      </c>
      <c r="B31" s="20">
        <v>1114</v>
      </c>
      <c r="C31" s="20">
        <v>267</v>
      </c>
      <c r="D31" s="20">
        <v>15480.692998204668</v>
      </c>
      <c r="E31" s="20">
        <v>23521</v>
      </c>
      <c r="F31" s="20">
        <v>370.278276481149</v>
      </c>
      <c r="G31" s="20">
        <v>335.7531418312388</v>
      </c>
      <c r="H31" s="20">
        <v>191578.04840000003</v>
      </c>
      <c r="I31" s="20">
        <v>84611.37580000001</v>
      </c>
      <c r="J31" s="20">
        <v>276189.42419999995</v>
      </c>
      <c r="K31" s="20">
        <f t="shared" si="8"/>
        <v>247.9258745062836</v>
      </c>
      <c r="L31" s="20">
        <f t="shared" si="9"/>
        <v>412490</v>
      </c>
      <c r="M31" s="20">
        <f t="shared" si="10"/>
        <v>374029</v>
      </c>
      <c r="N31" s="20">
        <f t="shared" si="11"/>
        <v>786519</v>
      </c>
      <c r="O31" s="20">
        <f t="shared" si="12"/>
        <v>220911.95159999997</v>
      </c>
      <c r="P31" s="23">
        <f t="shared" si="13"/>
        <v>0.023918714525511944</v>
      </c>
      <c r="Q31" s="23">
        <f t="shared" si="14"/>
        <v>0.012809837585381732</v>
      </c>
      <c r="R31" s="19">
        <f t="shared" si="15"/>
        <v>0.3511541669050588</v>
      </c>
    </row>
    <row r="32" spans="1:18" ht="15.75" customHeight="1">
      <c r="A32" s="28" t="s">
        <v>8</v>
      </c>
      <c r="B32" s="20">
        <v>1809</v>
      </c>
      <c r="C32" s="20">
        <v>153</v>
      </c>
      <c r="D32" s="20">
        <v>25441.739635157544</v>
      </c>
      <c r="E32" s="20">
        <v>37386</v>
      </c>
      <c r="F32" s="20">
        <v>540.3023770038695</v>
      </c>
      <c r="G32" s="20">
        <v>354.07241569928135</v>
      </c>
      <c r="H32" s="20">
        <v>322804.27509999997</v>
      </c>
      <c r="I32" s="20">
        <v>31813.9049</v>
      </c>
      <c r="J32" s="20">
        <v>354618.17999999993</v>
      </c>
      <c r="K32" s="20">
        <f t="shared" si="8"/>
        <v>196.0299502487562</v>
      </c>
      <c r="L32" s="20">
        <f t="shared" si="9"/>
        <v>977407</v>
      </c>
      <c r="M32" s="20">
        <f t="shared" si="10"/>
        <v>640517</v>
      </c>
      <c r="N32" s="20">
        <f t="shared" si="11"/>
        <v>1617924</v>
      </c>
      <c r="O32" s="20">
        <f t="shared" si="12"/>
        <v>654602.7249</v>
      </c>
      <c r="P32" s="23">
        <f t="shared" si="13"/>
        <v>0.021236848767103727</v>
      </c>
      <c r="Q32" s="23">
        <f t="shared" si="14"/>
        <v>0.014223040218900935</v>
      </c>
      <c r="R32" s="19">
        <f t="shared" si="15"/>
        <v>0.21918098748766934</v>
      </c>
    </row>
    <row r="33" spans="1:18" ht="15.75" customHeight="1">
      <c r="A33" s="28" t="s">
        <v>9</v>
      </c>
      <c r="B33" s="20">
        <v>2337</v>
      </c>
      <c r="C33" s="20">
        <v>82</v>
      </c>
      <c r="D33" s="20">
        <v>35208.09841677364</v>
      </c>
      <c r="E33" s="20">
        <v>57333</v>
      </c>
      <c r="F33" s="20">
        <v>744.4732563115105</v>
      </c>
      <c r="G33" s="20">
        <v>431.43431750106976</v>
      </c>
      <c r="H33" s="20">
        <v>429071.5631999999</v>
      </c>
      <c r="I33" s="20">
        <v>12913.5</v>
      </c>
      <c r="J33" s="20">
        <v>441985.0631999999</v>
      </c>
      <c r="K33" s="20">
        <f t="shared" si="8"/>
        <v>189.1249735558408</v>
      </c>
      <c r="L33" s="20">
        <f t="shared" si="9"/>
        <v>1739834</v>
      </c>
      <c r="M33" s="20">
        <f t="shared" si="10"/>
        <v>1008262</v>
      </c>
      <c r="N33" s="20">
        <f t="shared" si="11"/>
        <v>2748096</v>
      </c>
      <c r="O33" s="20">
        <f t="shared" si="12"/>
        <v>1310762.4368</v>
      </c>
      <c r="P33" s="23">
        <f t="shared" si="13"/>
        <v>0.021144943629129165</v>
      </c>
      <c r="Q33" s="23">
        <f t="shared" si="14"/>
        <v>0.015930254172131352</v>
      </c>
      <c r="R33" s="19">
        <f t="shared" si="15"/>
        <v>0.16083319622021935</v>
      </c>
    </row>
    <row r="34" spans="1:18" ht="15.75" customHeight="1">
      <c r="A34" s="28" t="s">
        <v>10</v>
      </c>
      <c r="B34" s="20">
        <v>1960</v>
      </c>
      <c r="C34" s="20">
        <v>88</v>
      </c>
      <c r="D34" s="20">
        <v>43482.54948979592</v>
      </c>
      <c r="E34" s="20">
        <v>74444</v>
      </c>
      <c r="F34" s="20">
        <v>919.0632653061225</v>
      </c>
      <c r="G34" s="20">
        <v>515.0326530612244</v>
      </c>
      <c r="H34" s="20">
        <v>364874.8922</v>
      </c>
      <c r="I34" s="20">
        <v>19478</v>
      </c>
      <c r="J34" s="20">
        <v>384352.8922</v>
      </c>
      <c r="K34" s="20">
        <f t="shared" si="8"/>
        <v>196.0984143877551</v>
      </c>
      <c r="L34" s="20">
        <f t="shared" si="9"/>
        <v>1801364</v>
      </c>
      <c r="M34" s="20">
        <f t="shared" si="10"/>
        <v>1009463.9999999999</v>
      </c>
      <c r="N34" s="20">
        <f t="shared" si="11"/>
        <v>2810828</v>
      </c>
      <c r="O34" s="20">
        <f t="shared" si="12"/>
        <v>1436489.1077999999</v>
      </c>
      <c r="P34" s="23">
        <f t="shared" si="13"/>
        <v>0.02113637024714477</v>
      </c>
      <c r="Q34" s="23">
        <f t="shared" si="14"/>
        <v>0.016855097380902167</v>
      </c>
      <c r="R34" s="19">
        <f t="shared" si="15"/>
        <v>0.13674009658364011</v>
      </c>
    </row>
    <row r="35" spans="1:18" ht="15.75" customHeight="1">
      <c r="A35" s="28" t="s">
        <v>34</v>
      </c>
      <c r="B35" s="20">
        <v>7425</v>
      </c>
      <c r="C35" s="20">
        <v>736</v>
      </c>
      <c r="D35" s="20">
        <v>31301.027205387207</v>
      </c>
      <c r="E35" s="20">
        <v>45400</v>
      </c>
      <c r="F35" s="20">
        <v>670.5260606060606</v>
      </c>
      <c r="G35" s="20">
        <v>417.753265993266</v>
      </c>
      <c r="H35" s="20">
        <v>1338800.1605999994</v>
      </c>
      <c r="I35" s="20">
        <v>201430.1803</v>
      </c>
      <c r="J35" s="20">
        <v>1540575.3408999995</v>
      </c>
      <c r="K35" s="20">
        <f t="shared" si="8"/>
        <v>207.48489439730633</v>
      </c>
      <c r="L35" s="20">
        <f t="shared" si="9"/>
        <v>4978656</v>
      </c>
      <c r="M35" s="20">
        <f t="shared" si="10"/>
        <v>3101818</v>
      </c>
      <c r="N35" s="20">
        <f t="shared" si="11"/>
        <v>8080474</v>
      </c>
      <c r="O35" s="20">
        <f t="shared" si="12"/>
        <v>3639855.839400001</v>
      </c>
      <c r="P35" s="23">
        <f t="shared" si="13"/>
        <v>0.021421854823047363</v>
      </c>
      <c r="Q35" s="23">
        <f t="shared" si="14"/>
        <v>0.015661347835329055</v>
      </c>
      <c r="R35" s="19">
        <f t="shared" si="15"/>
        <v>0.1906540805527002</v>
      </c>
    </row>
    <row r="36" spans="1:18" ht="15.75" customHeight="1">
      <c r="A36" s="28"/>
      <c r="B36" s="24"/>
      <c r="C36" s="24"/>
      <c r="D36" s="24"/>
      <c r="E36" s="24"/>
      <c r="F36" s="24"/>
      <c r="G36" s="24"/>
      <c r="H36" s="24"/>
      <c r="I36" s="24"/>
      <c r="J36" s="24"/>
      <c r="K36" s="20"/>
      <c r="L36" s="20"/>
      <c r="M36" s="20"/>
      <c r="N36" s="20"/>
      <c r="O36" s="20"/>
      <c r="P36" s="23"/>
      <c r="Q36" s="23"/>
      <c r="R36" s="19"/>
    </row>
    <row r="37" spans="1:18" ht="15.75" customHeight="1">
      <c r="A37" s="25" t="s">
        <v>35</v>
      </c>
      <c r="B37" s="24"/>
      <c r="C37" s="24"/>
      <c r="D37" s="24"/>
      <c r="E37" s="24"/>
      <c r="F37" s="24"/>
      <c r="G37" s="24"/>
      <c r="H37" s="24"/>
      <c r="I37" s="24"/>
      <c r="J37" s="24"/>
      <c r="K37" s="20"/>
      <c r="L37" s="20"/>
      <c r="M37" s="20"/>
      <c r="N37" s="20"/>
      <c r="O37" s="20"/>
      <c r="P37" s="23"/>
      <c r="Q37" s="23"/>
      <c r="R37" s="19"/>
    </row>
    <row r="38" spans="1:18" ht="15.75" customHeight="1">
      <c r="A38" s="28" t="s">
        <v>6</v>
      </c>
      <c r="B38" s="20">
        <v>2867</v>
      </c>
      <c r="C38" s="20">
        <v>2859</v>
      </c>
      <c r="D38" s="20">
        <v>6535.611789326823</v>
      </c>
      <c r="E38" s="20">
        <v>129943</v>
      </c>
      <c r="F38" s="20">
        <v>1947.3819323334496</v>
      </c>
      <c r="G38" s="20">
        <v>781.8468782699686</v>
      </c>
      <c r="H38" s="20">
        <v>4925094.260700002</v>
      </c>
      <c r="I38" s="20">
        <v>2278230.4282000028</v>
      </c>
      <c r="J38" s="20">
        <v>7203324.6888999995</v>
      </c>
      <c r="K38" s="20">
        <f aca="true" t="shared" si="16" ref="K38:K46">J38/B38</f>
        <v>2512.4955315312172</v>
      </c>
      <c r="L38" s="20">
        <f aca="true" t="shared" si="17" ref="L38:L46">B38*F38</f>
        <v>5583144</v>
      </c>
      <c r="M38" s="20">
        <f aca="true" t="shared" si="18" ref="M38:M46">B38*G38</f>
        <v>2241555</v>
      </c>
      <c r="N38" s="20">
        <f aca="true" t="shared" si="19" ref="N38:N46">L38+M38</f>
        <v>7824699</v>
      </c>
      <c r="O38" s="20">
        <f aca="true" t="shared" si="20" ref="O38:O46">L38-H38</f>
        <v>658049.7392999977</v>
      </c>
      <c r="P38" s="23">
        <f aca="true" t="shared" si="21" ref="P38:P46">L38/(B38*D38)</f>
        <v>0.2979647499127289</v>
      </c>
      <c r="Q38" s="23">
        <f aca="true" t="shared" si="22" ref="Q38:Q46">O38/(B38*D38)</f>
        <v>0.03511921347553642</v>
      </c>
      <c r="R38" s="19">
        <f aca="true" t="shared" si="23" ref="R38:R46">J38/N38</f>
        <v>0.9205880876567903</v>
      </c>
    </row>
    <row r="39" spans="1:18" ht="15.75" customHeight="1">
      <c r="A39" s="28" t="s">
        <v>7</v>
      </c>
      <c r="B39" s="20">
        <v>10003</v>
      </c>
      <c r="C39" s="20">
        <v>9184</v>
      </c>
      <c r="D39" s="20">
        <v>15397.124062781166</v>
      </c>
      <c r="E39" s="20">
        <v>140153</v>
      </c>
      <c r="F39" s="20">
        <v>2055.769369189243</v>
      </c>
      <c r="G39" s="20">
        <v>870.4275717284814</v>
      </c>
      <c r="H39" s="20">
        <v>16131467.458600037</v>
      </c>
      <c r="I39" s="20">
        <v>5793865.75200001</v>
      </c>
      <c r="J39" s="20">
        <v>21925333.21060001</v>
      </c>
      <c r="K39" s="20">
        <f t="shared" si="16"/>
        <v>2191.8757583325014</v>
      </c>
      <c r="L39" s="20">
        <f t="shared" si="17"/>
        <v>20563861</v>
      </c>
      <c r="M39" s="20">
        <f t="shared" si="18"/>
        <v>8706887</v>
      </c>
      <c r="N39" s="20">
        <f t="shared" si="19"/>
        <v>29270748</v>
      </c>
      <c r="O39" s="20">
        <f t="shared" si="20"/>
        <v>4432393.541399963</v>
      </c>
      <c r="P39" s="23">
        <f t="shared" si="21"/>
        <v>0.1335164515663396</v>
      </c>
      <c r="Q39" s="23">
        <f t="shared" si="22"/>
        <v>0.02877851866404293</v>
      </c>
      <c r="R39" s="19">
        <f t="shared" si="23"/>
        <v>0.7490527133300457</v>
      </c>
    </row>
    <row r="40" spans="1:18" ht="15.75" customHeight="1">
      <c r="A40" s="28" t="s">
        <v>8</v>
      </c>
      <c r="B40" s="20">
        <v>12687</v>
      </c>
      <c r="C40" s="20">
        <v>9863</v>
      </c>
      <c r="D40" s="20">
        <v>25103.285646724995</v>
      </c>
      <c r="E40" s="20">
        <v>154152</v>
      </c>
      <c r="F40" s="20">
        <v>2262.0637660597463</v>
      </c>
      <c r="G40" s="20">
        <v>961.5689288247813</v>
      </c>
      <c r="H40" s="20">
        <v>19809796.26649998</v>
      </c>
      <c r="I40" s="20">
        <v>5764223.761100022</v>
      </c>
      <c r="J40" s="20">
        <v>25574020.02760002</v>
      </c>
      <c r="K40" s="20">
        <f t="shared" si="16"/>
        <v>2015.7657466382927</v>
      </c>
      <c r="L40" s="20">
        <f t="shared" si="17"/>
        <v>28698803</v>
      </c>
      <c r="M40" s="20">
        <f t="shared" si="18"/>
        <v>12199425</v>
      </c>
      <c r="N40" s="20">
        <f t="shared" si="19"/>
        <v>40898228</v>
      </c>
      <c r="O40" s="20">
        <f t="shared" si="20"/>
        <v>8889006.733500019</v>
      </c>
      <c r="P40" s="23">
        <f t="shared" si="21"/>
        <v>0.09011026675525471</v>
      </c>
      <c r="Q40" s="23">
        <f t="shared" si="22"/>
        <v>0.027910250052761508</v>
      </c>
      <c r="R40" s="19">
        <f t="shared" si="23"/>
        <v>0.6253087548829749</v>
      </c>
    </row>
    <row r="41" spans="1:18" ht="15.75" customHeight="1">
      <c r="A41" s="28" t="s">
        <v>9</v>
      </c>
      <c r="B41" s="20">
        <v>14379</v>
      </c>
      <c r="C41" s="20">
        <v>8247</v>
      </c>
      <c r="D41" s="20">
        <v>35068.24271507059</v>
      </c>
      <c r="E41" s="20">
        <v>165453</v>
      </c>
      <c r="F41" s="20">
        <v>2445.90854718687</v>
      </c>
      <c r="G41" s="20">
        <v>1020.2585019820572</v>
      </c>
      <c r="H41" s="20">
        <v>21389274.516599778</v>
      </c>
      <c r="I41" s="20">
        <v>4395857.315800003</v>
      </c>
      <c r="J41" s="20">
        <v>25785131.832399942</v>
      </c>
      <c r="K41" s="20">
        <f t="shared" si="16"/>
        <v>1793.2493102719202</v>
      </c>
      <c r="L41" s="20">
        <f t="shared" si="17"/>
        <v>35169719</v>
      </c>
      <c r="M41" s="20">
        <f t="shared" si="18"/>
        <v>14670297</v>
      </c>
      <c r="N41" s="20">
        <f t="shared" si="19"/>
        <v>49840016</v>
      </c>
      <c r="O41" s="20">
        <f t="shared" si="20"/>
        <v>13780444.483400222</v>
      </c>
      <c r="P41" s="23">
        <f t="shared" si="21"/>
        <v>0.06974710900286256</v>
      </c>
      <c r="Q41" s="23">
        <f t="shared" si="22"/>
        <v>0.0273287984897352</v>
      </c>
      <c r="R41" s="19">
        <f t="shared" si="23"/>
        <v>0.517358016747024</v>
      </c>
    </row>
    <row r="42" spans="1:18" ht="15.75" customHeight="1">
      <c r="A42" s="28" t="s">
        <v>10</v>
      </c>
      <c r="B42" s="20">
        <v>10098</v>
      </c>
      <c r="C42" s="20">
        <v>4658</v>
      </c>
      <c r="D42" s="20">
        <v>43493.965636759756</v>
      </c>
      <c r="E42" s="20">
        <v>177614</v>
      </c>
      <c r="F42" s="20">
        <v>2610.0014854426618</v>
      </c>
      <c r="G42" s="20">
        <v>1075.5200039611805</v>
      </c>
      <c r="H42" s="20">
        <v>14432274.22239999</v>
      </c>
      <c r="I42" s="20">
        <v>2387954.2037999956</v>
      </c>
      <c r="J42" s="20">
        <v>16820228.426200032</v>
      </c>
      <c r="K42" s="20">
        <f t="shared" si="16"/>
        <v>1665.6989924935663</v>
      </c>
      <c r="L42" s="20">
        <f t="shared" si="17"/>
        <v>26355795</v>
      </c>
      <c r="M42" s="20">
        <f t="shared" si="18"/>
        <v>10860601</v>
      </c>
      <c r="N42" s="20">
        <f t="shared" si="19"/>
        <v>37216396</v>
      </c>
      <c r="O42" s="20">
        <f t="shared" si="20"/>
        <v>11923520.77760001</v>
      </c>
      <c r="P42" s="23">
        <f t="shared" si="21"/>
        <v>0.06000835856725765</v>
      </c>
      <c r="Q42" s="23">
        <f t="shared" si="22"/>
        <v>0.027148143708295203</v>
      </c>
      <c r="R42" s="19">
        <f t="shared" si="23"/>
        <v>0.4519574766508834</v>
      </c>
    </row>
    <row r="43" spans="1:18" ht="15.75" customHeight="1">
      <c r="A43" s="28" t="s">
        <v>11</v>
      </c>
      <c r="B43" s="20">
        <v>18134</v>
      </c>
      <c r="C43" s="20">
        <v>0</v>
      </c>
      <c r="D43" s="20">
        <v>53306.71688540863</v>
      </c>
      <c r="E43" s="20">
        <v>186200</v>
      </c>
      <c r="F43" s="20">
        <v>2714.2970662843277</v>
      </c>
      <c r="G43" s="20">
        <v>1340.49961398478</v>
      </c>
      <c r="H43" s="20">
        <v>23087077.650300022</v>
      </c>
      <c r="I43" s="20">
        <v>0</v>
      </c>
      <c r="J43" s="20">
        <v>23087077.650300022</v>
      </c>
      <c r="K43" s="20">
        <f t="shared" si="16"/>
        <v>1273.1376227142396</v>
      </c>
      <c r="L43" s="20">
        <f t="shared" si="17"/>
        <v>49221063</v>
      </c>
      <c r="M43" s="20">
        <f t="shared" si="18"/>
        <v>24308620</v>
      </c>
      <c r="N43" s="20">
        <f t="shared" si="19"/>
        <v>73529683</v>
      </c>
      <c r="O43" s="20">
        <f t="shared" si="20"/>
        <v>26133985.349699978</v>
      </c>
      <c r="P43" s="23">
        <f t="shared" si="21"/>
        <v>0.050918481288561565</v>
      </c>
      <c r="Q43" s="23">
        <f t="shared" si="22"/>
        <v>0.027035231726389986</v>
      </c>
      <c r="R43" s="19">
        <f t="shared" si="23"/>
        <v>0.31398309782322903</v>
      </c>
    </row>
    <row r="44" spans="1:18" ht="15.75" customHeight="1">
      <c r="A44" s="28" t="s">
        <v>12</v>
      </c>
      <c r="B44" s="20">
        <v>17076</v>
      </c>
      <c r="C44" s="20">
        <v>0</v>
      </c>
      <c r="D44" s="20">
        <v>67145.60066760365</v>
      </c>
      <c r="E44" s="20">
        <v>207211.5</v>
      </c>
      <c r="F44" s="20">
        <v>3026.007905832748</v>
      </c>
      <c r="G44" s="20">
        <v>1331.3037011009603</v>
      </c>
      <c r="H44" s="20">
        <v>20724408.38169997</v>
      </c>
      <c r="I44" s="20">
        <v>0</v>
      </c>
      <c r="J44" s="20">
        <v>20724408.38169997</v>
      </c>
      <c r="K44" s="20">
        <f t="shared" si="16"/>
        <v>1213.6570848969297</v>
      </c>
      <c r="L44" s="20">
        <f t="shared" si="17"/>
        <v>51672111</v>
      </c>
      <c r="M44" s="20">
        <f t="shared" si="18"/>
        <v>22733342</v>
      </c>
      <c r="N44" s="20">
        <f t="shared" si="19"/>
        <v>74405453</v>
      </c>
      <c r="O44" s="20">
        <f t="shared" si="20"/>
        <v>30947702.61830003</v>
      </c>
      <c r="P44" s="23">
        <f t="shared" si="21"/>
        <v>0.04506636139592587</v>
      </c>
      <c r="Q44" s="23">
        <f t="shared" si="22"/>
        <v>0.026991356141225786</v>
      </c>
      <c r="R44" s="19">
        <f t="shared" si="23"/>
        <v>0.2785334615421261</v>
      </c>
    </row>
    <row r="45" spans="1:18" ht="15.75" customHeight="1">
      <c r="A45" s="28" t="s">
        <v>21</v>
      </c>
      <c r="B45" s="20">
        <v>12478</v>
      </c>
      <c r="C45" s="20">
        <v>0</v>
      </c>
      <c r="D45" s="20">
        <v>82072.59200192339</v>
      </c>
      <c r="E45" s="20">
        <v>234454.5</v>
      </c>
      <c r="F45" s="20">
        <v>3448.733370732489</v>
      </c>
      <c r="G45" s="20">
        <v>1440.922744029492</v>
      </c>
      <c r="H45" s="20">
        <v>15093983.63739997</v>
      </c>
      <c r="I45" s="20">
        <v>0</v>
      </c>
      <c r="J45" s="20">
        <v>15093983.63739997</v>
      </c>
      <c r="K45" s="20">
        <f t="shared" si="16"/>
        <v>1209.647670892769</v>
      </c>
      <c r="L45" s="20">
        <f t="shared" si="17"/>
        <v>43033295</v>
      </c>
      <c r="M45" s="20">
        <f t="shared" si="18"/>
        <v>17979834</v>
      </c>
      <c r="N45" s="20">
        <f t="shared" si="19"/>
        <v>61013129</v>
      </c>
      <c r="O45" s="20">
        <f t="shared" si="20"/>
        <v>27939311.36260003</v>
      </c>
      <c r="P45" s="23">
        <f t="shared" si="21"/>
        <v>0.0420205245942722</v>
      </c>
      <c r="Q45" s="23">
        <f t="shared" si="22"/>
        <v>0.027281771480876914</v>
      </c>
      <c r="R45" s="19">
        <f t="shared" si="23"/>
        <v>0.2473891092751524</v>
      </c>
    </row>
    <row r="46" spans="1:18" ht="15.75" customHeight="1">
      <c r="A46" s="28" t="s">
        <v>36</v>
      </c>
      <c r="B46" s="20">
        <v>97722</v>
      </c>
      <c r="C46" s="20">
        <v>34811</v>
      </c>
      <c r="D46" s="20">
        <v>46786.1159923047</v>
      </c>
      <c r="E46" s="20">
        <v>183785</v>
      </c>
      <c r="F46" s="20">
        <v>2663.6559935326745</v>
      </c>
      <c r="G46" s="20">
        <v>1163.510376373795</v>
      </c>
      <c r="H46" s="20">
        <v>135593376.3941998</v>
      </c>
      <c r="I46" s="20">
        <v>20620131.460900236</v>
      </c>
      <c r="J46" s="20">
        <v>156213507.85509872</v>
      </c>
      <c r="K46" s="20">
        <f t="shared" si="16"/>
        <v>1598.5500486594494</v>
      </c>
      <c r="L46" s="20">
        <f t="shared" si="17"/>
        <v>260297791.00000003</v>
      </c>
      <c r="M46" s="20">
        <f t="shared" si="18"/>
        <v>113700561</v>
      </c>
      <c r="N46" s="20">
        <f t="shared" si="19"/>
        <v>373998352</v>
      </c>
      <c r="O46" s="20">
        <f t="shared" si="20"/>
        <v>124704414.60580024</v>
      </c>
      <c r="P46" s="23">
        <f t="shared" si="21"/>
        <v>0.05693261637642219</v>
      </c>
      <c r="Q46" s="23">
        <f t="shared" si="22"/>
        <v>0.027275485396640667</v>
      </c>
      <c r="R46" s="19">
        <f t="shared" si="23"/>
        <v>0.41768501657755625</v>
      </c>
    </row>
    <row r="47" spans="1:18" ht="15.75" customHeight="1">
      <c r="A47" s="28"/>
      <c r="B47" s="24"/>
      <c r="C47" s="24"/>
      <c r="D47" s="24"/>
      <c r="E47" s="24"/>
      <c r="F47" s="24"/>
      <c r="G47" s="24"/>
      <c r="H47" s="24"/>
      <c r="I47" s="24"/>
      <c r="J47" s="24"/>
      <c r="K47" s="24"/>
      <c r="L47" s="24"/>
      <c r="M47" s="24"/>
      <c r="N47" s="24"/>
      <c r="O47" s="20"/>
      <c r="P47" s="31"/>
      <c r="Q47" s="31"/>
      <c r="R47" s="31"/>
    </row>
    <row r="48" spans="1:18" ht="15.75" customHeight="1">
      <c r="A48" s="25" t="s">
        <v>38</v>
      </c>
      <c r="B48" s="24"/>
      <c r="C48" s="24"/>
      <c r="D48" s="24"/>
      <c r="E48" s="24"/>
      <c r="F48" s="24"/>
      <c r="G48" s="24"/>
      <c r="H48" s="24"/>
      <c r="I48" s="24"/>
      <c r="J48" s="24"/>
      <c r="K48" s="24"/>
      <c r="L48" s="24"/>
      <c r="M48" s="24"/>
      <c r="N48" s="24"/>
      <c r="O48" s="20"/>
      <c r="P48" s="31"/>
      <c r="Q48" s="31"/>
      <c r="R48" s="31"/>
    </row>
    <row r="49" spans="1:18" ht="15.75" customHeight="1">
      <c r="A49" s="28" t="s">
        <v>39</v>
      </c>
      <c r="B49" s="20">
        <v>5211</v>
      </c>
      <c r="C49" s="20">
        <v>0</v>
      </c>
      <c r="D49" s="20">
        <v>94333.25964306275</v>
      </c>
      <c r="E49" s="20">
        <v>255306</v>
      </c>
      <c r="F49" s="20">
        <v>3765.80675494147</v>
      </c>
      <c r="G49" s="20">
        <v>1438.024371521781</v>
      </c>
      <c r="H49" s="20">
        <v>600240.9294999986</v>
      </c>
      <c r="I49" s="20">
        <v>0</v>
      </c>
      <c r="J49" s="20">
        <v>600240.9294999986</v>
      </c>
      <c r="K49" s="20">
        <f>J49/B49</f>
        <v>115.18728257532116</v>
      </c>
      <c r="L49" s="20">
        <f>B49*F49</f>
        <v>19623619</v>
      </c>
      <c r="M49" s="20">
        <f>B49*G49</f>
        <v>7493545.000000001</v>
      </c>
      <c r="N49" s="20">
        <f>L49+M49</f>
        <v>27117164</v>
      </c>
      <c r="O49" s="20">
        <f>L49-H49</f>
        <v>19023378.0705</v>
      </c>
      <c r="P49" s="23">
        <f>L49/(B49*D49)</f>
        <v>0.03992024413436462</v>
      </c>
      <c r="Q49" s="23">
        <f>O49/(B49*D49)</f>
        <v>0.03869917658076618</v>
      </c>
      <c r="R49" s="19">
        <f>J49/N49</f>
        <v>0.02213509235331536</v>
      </c>
    </row>
    <row r="50" spans="1:18" ht="15.75" customHeight="1">
      <c r="A50" s="28"/>
      <c r="B50" s="24"/>
      <c r="C50" s="24"/>
      <c r="D50" s="24"/>
      <c r="E50" s="24"/>
      <c r="F50" s="24"/>
      <c r="G50" s="24"/>
      <c r="H50" s="24"/>
      <c r="I50" s="24"/>
      <c r="J50" s="24"/>
      <c r="K50" s="24"/>
      <c r="L50" s="24"/>
      <c r="M50" s="24"/>
      <c r="N50" s="24"/>
      <c r="O50" s="20"/>
      <c r="P50" s="31"/>
      <c r="Q50" s="31"/>
      <c r="R50" s="31"/>
    </row>
    <row r="51" spans="1:18" ht="15.75" customHeight="1">
      <c r="A51" s="25" t="s">
        <v>37</v>
      </c>
      <c r="B51" s="24"/>
      <c r="C51" s="24"/>
      <c r="D51" s="24"/>
      <c r="E51" s="24"/>
      <c r="F51" s="24"/>
      <c r="G51" s="24"/>
      <c r="H51" s="24"/>
      <c r="I51" s="24"/>
      <c r="J51" s="24"/>
      <c r="K51" s="24"/>
      <c r="L51" s="24"/>
      <c r="M51" s="24"/>
      <c r="N51" s="24"/>
      <c r="O51" s="20"/>
      <c r="P51" s="31"/>
      <c r="Q51" s="31"/>
      <c r="R51" s="31"/>
    </row>
    <row r="52" spans="1:18" ht="15.75" customHeight="1">
      <c r="A52" s="28" t="s">
        <v>13</v>
      </c>
      <c r="B52" s="20">
        <v>110358</v>
      </c>
      <c r="C52" s="20">
        <v>35547</v>
      </c>
      <c r="D52" s="20">
        <v>47989.3942441871</v>
      </c>
      <c r="E52" s="20">
        <v>181783</v>
      </c>
      <c r="F52" s="20">
        <v>2581.598669783795</v>
      </c>
      <c r="G52" s="20">
        <v>1126.2973595027095</v>
      </c>
      <c r="H52" s="20">
        <v>137532417.48429924</v>
      </c>
      <c r="I52" s="20">
        <v>20821561.6412002</v>
      </c>
      <c r="J52" s="20">
        <v>158354324.12549862</v>
      </c>
      <c r="K52" s="20">
        <f>J52/B52</f>
        <v>1434.9147694367298</v>
      </c>
      <c r="L52" s="20">
        <f>B52*F52</f>
        <v>284900066</v>
      </c>
      <c r="M52" s="20">
        <f>B52*G52</f>
        <v>124295924.00000001</v>
      </c>
      <c r="N52" s="20">
        <f>L52+M52</f>
        <v>409195990</v>
      </c>
      <c r="O52" s="20">
        <f>L52-H52</f>
        <v>147367648.51570076</v>
      </c>
      <c r="P52" s="23">
        <f>L52/(B52*D52)</f>
        <v>0.053795191842758064</v>
      </c>
      <c r="Q52" s="23">
        <f>O52/(B52*D52)</f>
        <v>0.027826146320788364</v>
      </c>
      <c r="R52" s="19">
        <f>J52/N52</f>
        <v>0.3869889441621816</v>
      </c>
    </row>
    <row r="53" ht="15.75" customHeight="1">
      <c r="O53" s="20"/>
    </row>
    <row r="54" spans="1:18" s="31" customFormat="1" ht="15.75" customHeight="1">
      <c r="A54" s="25" t="s">
        <v>55</v>
      </c>
      <c r="B54" s="16"/>
      <c r="C54" s="16"/>
      <c r="D54" s="17"/>
      <c r="E54" s="17"/>
      <c r="F54" s="16"/>
      <c r="G54" s="18"/>
      <c r="H54" s="18"/>
      <c r="I54" s="18"/>
      <c r="J54" s="18"/>
      <c r="K54" s="18"/>
      <c r="L54" s="18"/>
      <c r="M54" s="18"/>
      <c r="N54" s="18"/>
      <c r="O54" s="20"/>
      <c r="P54" s="18"/>
      <c r="Q54" s="18"/>
      <c r="R54" s="18"/>
    </row>
    <row r="55" spans="1:18" s="31" customFormat="1" ht="15.75" customHeight="1">
      <c r="A55" s="28" t="s">
        <v>6</v>
      </c>
      <c r="B55" s="20">
        <v>66</v>
      </c>
      <c r="C55" s="20">
        <v>0</v>
      </c>
      <c r="D55" s="20">
        <v>7136.287878787879</v>
      </c>
      <c r="E55" s="20">
        <v>12000</v>
      </c>
      <c r="F55" s="20">
        <v>562.8939393939394</v>
      </c>
      <c r="G55" s="20">
        <v>126.62121212121212</v>
      </c>
      <c r="H55" s="20">
        <v>31993.29</v>
      </c>
      <c r="I55" s="20">
        <v>0</v>
      </c>
      <c r="J55" s="20">
        <v>31993.29</v>
      </c>
      <c r="K55" s="20">
        <f aca="true" t="shared" si="24" ref="K55:K64">J55/B55</f>
        <v>484.7468181818182</v>
      </c>
      <c r="L55" s="20">
        <f aca="true" t="shared" si="25" ref="L55:L64">B55*F55</f>
        <v>37151</v>
      </c>
      <c r="M55" s="20">
        <f aca="true" t="shared" si="26" ref="M55:M64">B55*G55</f>
        <v>8357</v>
      </c>
      <c r="N55" s="20">
        <f>L55+M55</f>
        <v>45508</v>
      </c>
      <c r="O55" s="20">
        <f aca="true" t="shared" si="27" ref="O55:O64">L55-H55</f>
        <v>5157.709999999999</v>
      </c>
      <c r="P55" s="23">
        <f aca="true" t="shared" si="28" ref="P55:P64">L55/(B55*D55)</f>
        <v>0.07887769509230459</v>
      </c>
      <c r="Q55" s="23">
        <f aca="true" t="shared" si="29" ref="Q55:Q64">O55/(B55*D55)</f>
        <v>0.010950668266117472</v>
      </c>
      <c r="R55" s="19">
        <f aca="true" t="shared" si="30" ref="R55:R64">J55/N55</f>
        <v>0.7030256218686824</v>
      </c>
    </row>
    <row r="56" spans="1:18" s="31" customFormat="1" ht="15.75" customHeight="1">
      <c r="A56" s="28" t="s">
        <v>7</v>
      </c>
      <c r="B56" s="20">
        <v>1666</v>
      </c>
      <c r="C56" s="20">
        <v>0</v>
      </c>
      <c r="D56" s="20">
        <v>15866.110444177672</v>
      </c>
      <c r="E56" s="20">
        <v>46961</v>
      </c>
      <c r="F56" s="20">
        <v>802.154861944778</v>
      </c>
      <c r="G56" s="20">
        <v>200.8919567827131</v>
      </c>
      <c r="H56" s="20">
        <v>780182.5282999998</v>
      </c>
      <c r="I56" s="20">
        <v>0</v>
      </c>
      <c r="J56" s="20">
        <v>780182.5282999998</v>
      </c>
      <c r="K56" s="20">
        <f t="shared" si="24"/>
        <v>468.2968357142856</v>
      </c>
      <c r="L56" s="20">
        <f t="shared" si="25"/>
        <v>1336390</v>
      </c>
      <c r="M56" s="20">
        <f t="shared" si="26"/>
        <v>334686</v>
      </c>
      <c r="N56" s="20">
        <f aca="true" t="shared" si="31" ref="N56:N64">L56+M56</f>
        <v>1671076</v>
      </c>
      <c r="O56" s="20">
        <f t="shared" si="27"/>
        <v>556207.4717000002</v>
      </c>
      <c r="P56" s="23">
        <f t="shared" si="28"/>
        <v>0.05055775104850236</v>
      </c>
      <c r="Q56" s="23">
        <f t="shared" si="29"/>
        <v>0.021042209897953093</v>
      </c>
      <c r="R56" s="19">
        <f t="shared" si="30"/>
        <v>0.4668743541885586</v>
      </c>
    </row>
    <row r="57" spans="1:18" s="31" customFormat="1" ht="15.75" customHeight="1">
      <c r="A57" s="28" t="s">
        <v>8</v>
      </c>
      <c r="B57" s="20">
        <v>4480</v>
      </c>
      <c r="C57" s="20">
        <v>0</v>
      </c>
      <c r="D57" s="20">
        <v>25955.816517857143</v>
      </c>
      <c r="E57" s="20">
        <v>90264.5</v>
      </c>
      <c r="F57" s="20">
        <v>1266.1783482142857</v>
      </c>
      <c r="G57" s="20">
        <v>382.15758928571427</v>
      </c>
      <c r="H57" s="20">
        <v>3004041.3523</v>
      </c>
      <c r="I57" s="20">
        <v>0</v>
      </c>
      <c r="J57" s="20">
        <v>3004041.3523</v>
      </c>
      <c r="K57" s="20">
        <f t="shared" si="24"/>
        <v>670.5449447098214</v>
      </c>
      <c r="L57" s="20">
        <f t="shared" si="25"/>
        <v>5672479</v>
      </c>
      <c r="M57" s="20">
        <f t="shared" si="26"/>
        <v>1712066</v>
      </c>
      <c r="N57" s="20">
        <f t="shared" si="31"/>
        <v>7384545</v>
      </c>
      <c r="O57" s="20">
        <f t="shared" si="27"/>
        <v>2668437.6477</v>
      </c>
      <c r="P57" s="23">
        <f t="shared" si="28"/>
        <v>0.04878206575944846</v>
      </c>
      <c r="Q57" s="23">
        <f t="shared" si="29"/>
        <v>0.022947974034824875</v>
      </c>
      <c r="R57" s="19">
        <f t="shared" si="30"/>
        <v>0.4068011437806933</v>
      </c>
    </row>
    <row r="58" spans="1:18" s="31" customFormat="1" ht="15.75" customHeight="1">
      <c r="A58" s="28" t="s">
        <v>9</v>
      </c>
      <c r="B58" s="20">
        <v>8387</v>
      </c>
      <c r="C58" s="20">
        <v>0</v>
      </c>
      <c r="D58" s="20">
        <v>35321.96709192798</v>
      </c>
      <c r="E58" s="20">
        <v>123211</v>
      </c>
      <c r="F58" s="20">
        <v>1679.3681888637177</v>
      </c>
      <c r="G58" s="20">
        <v>531.3844044354358</v>
      </c>
      <c r="H58" s="20">
        <v>7001095.770799996</v>
      </c>
      <c r="I58" s="20">
        <v>0</v>
      </c>
      <c r="J58" s="20">
        <v>7001095.770799996</v>
      </c>
      <c r="K58" s="20">
        <f t="shared" si="24"/>
        <v>834.755666006915</v>
      </c>
      <c r="L58" s="20">
        <f t="shared" si="25"/>
        <v>14084861</v>
      </c>
      <c r="M58" s="20">
        <f t="shared" si="26"/>
        <v>4456721</v>
      </c>
      <c r="N58" s="20">
        <f t="shared" si="31"/>
        <v>18541582</v>
      </c>
      <c r="O58" s="20">
        <f t="shared" si="27"/>
        <v>7083765.229200004</v>
      </c>
      <c r="P58" s="23">
        <f t="shared" si="28"/>
        <v>0.04754458279441346</v>
      </c>
      <c r="Q58" s="23">
        <f t="shared" si="29"/>
        <v>0.023911820104996904</v>
      </c>
      <c r="R58" s="19">
        <f t="shared" si="30"/>
        <v>0.3775889118199297</v>
      </c>
    </row>
    <row r="59" spans="1:18" s="31" customFormat="1" ht="15.75" customHeight="1">
      <c r="A59" s="28" t="s">
        <v>10</v>
      </c>
      <c r="B59" s="20">
        <v>7312</v>
      </c>
      <c r="C59" s="20">
        <v>0</v>
      </c>
      <c r="D59" s="20">
        <v>43555.907138949675</v>
      </c>
      <c r="E59" s="20">
        <v>142920</v>
      </c>
      <c r="F59" s="20">
        <v>1929.5110776805252</v>
      </c>
      <c r="G59" s="20">
        <v>637.8178336980307</v>
      </c>
      <c r="H59" s="20">
        <v>6450325.991599991</v>
      </c>
      <c r="I59" s="20">
        <v>0</v>
      </c>
      <c r="J59" s="20">
        <v>6450325.991599991</v>
      </c>
      <c r="K59" s="20">
        <f t="shared" si="24"/>
        <v>882.1561804704583</v>
      </c>
      <c r="L59" s="20">
        <f t="shared" si="25"/>
        <v>14108585</v>
      </c>
      <c r="M59" s="20">
        <f t="shared" si="26"/>
        <v>4663724</v>
      </c>
      <c r="N59" s="20">
        <f t="shared" si="31"/>
        <v>18772309</v>
      </c>
      <c r="O59" s="20">
        <f t="shared" si="27"/>
        <v>7658259.008400009</v>
      </c>
      <c r="P59" s="23">
        <f t="shared" si="28"/>
        <v>0.044299641642753636</v>
      </c>
      <c r="Q59" s="23">
        <f t="shared" si="29"/>
        <v>0.024046219353642494</v>
      </c>
      <c r="R59" s="19">
        <f t="shared" si="30"/>
        <v>0.3436085561770793</v>
      </c>
    </row>
    <row r="60" spans="1:18" s="31" customFormat="1" ht="15.75" customHeight="1">
      <c r="A60" s="28" t="s">
        <v>11</v>
      </c>
      <c r="B60" s="20">
        <v>18134</v>
      </c>
      <c r="C60" s="20">
        <v>0</v>
      </c>
      <c r="D60" s="20">
        <v>53306.71688540863</v>
      </c>
      <c r="E60" s="20">
        <v>186200</v>
      </c>
      <c r="F60" s="20">
        <v>2714.2970662843277</v>
      </c>
      <c r="G60" s="20">
        <v>1340.49961398478</v>
      </c>
      <c r="H60" s="20">
        <v>23087077.650300022</v>
      </c>
      <c r="I60" s="20">
        <v>0</v>
      </c>
      <c r="J60" s="20">
        <v>23087077.650300022</v>
      </c>
      <c r="K60" s="20">
        <f t="shared" si="24"/>
        <v>1273.1376227142396</v>
      </c>
      <c r="L60" s="20">
        <f t="shared" si="25"/>
        <v>49221063</v>
      </c>
      <c r="M60" s="20">
        <f t="shared" si="26"/>
        <v>24308620</v>
      </c>
      <c r="N60" s="20">
        <f t="shared" si="31"/>
        <v>73529683</v>
      </c>
      <c r="O60" s="20">
        <f t="shared" si="27"/>
        <v>26133985.349699978</v>
      </c>
      <c r="P60" s="23">
        <f t="shared" si="28"/>
        <v>0.050918481288561565</v>
      </c>
      <c r="Q60" s="23">
        <f t="shared" si="29"/>
        <v>0.027035231726389986</v>
      </c>
      <c r="R60" s="19">
        <f t="shared" si="30"/>
        <v>0.31398309782322903</v>
      </c>
    </row>
    <row r="61" spans="1:18" s="31" customFormat="1" ht="15.75" customHeight="1">
      <c r="A61" s="28" t="s">
        <v>12</v>
      </c>
      <c r="B61" s="20">
        <v>17076</v>
      </c>
      <c r="C61" s="20">
        <v>0</v>
      </c>
      <c r="D61" s="20">
        <v>67145.60066760365</v>
      </c>
      <c r="E61" s="20">
        <v>207211.5</v>
      </c>
      <c r="F61" s="20">
        <v>3026.007905832748</v>
      </c>
      <c r="G61" s="20">
        <v>1331.3037011009603</v>
      </c>
      <c r="H61" s="20">
        <v>20724408.38169997</v>
      </c>
      <c r="I61" s="20">
        <v>0</v>
      </c>
      <c r="J61" s="20">
        <v>20724408.38169997</v>
      </c>
      <c r="K61" s="20">
        <f t="shared" si="24"/>
        <v>1213.6570848969297</v>
      </c>
      <c r="L61" s="20">
        <f t="shared" si="25"/>
        <v>51672111</v>
      </c>
      <c r="M61" s="20">
        <f t="shared" si="26"/>
        <v>22733342</v>
      </c>
      <c r="N61" s="20">
        <f t="shared" si="31"/>
        <v>74405453</v>
      </c>
      <c r="O61" s="20">
        <f t="shared" si="27"/>
        <v>30947702.61830003</v>
      </c>
      <c r="P61" s="23">
        <f t="shared" si="28"/>
        <v>0.04506636139592587</v>
      </c>
      <c r="Q61" s="23">
        <f t="shared" si="29"/>
        <v>0.026991356141225786</v>
      </c>
      <c r="R61" s="19">
        <f t="shared" si="30"/>
        <v>0.2785334615421261</v>
      </c>
    </row>
    <row r="62" spans="1:18" s="31" customFormat="1" ht="15.75" customHeight="1">
      <c r="A62" s="28" t="s">
        <v>21</v>
      </c>
      <c r="B62" s="20">
        <v>12478</v>
      </c>
      <c r="C62" s="20">
        <v>0</v>
      </c>
      <c r="D62" s="20">
        <v>82072.59200192339</v>
      </c>
      <c r="E62" s="20">
        <v>234454.5</v>
      </c>
      <c r="F62" s="20">
        <v>3448.733370732489</v>
      </c>
      <c r="G62" s="20">
        <v>1440.922744029492</v>
      </c>
      <c r="H62" s="20">
        <v>15093983.63739997</v>
      </c>
      <c r="I62" s="20">
        <v>0</v>
      </c>
      <c r="J62" s="20">
        <v>15093983.63739997</v>
      </c>
      <c r="K62" s="20">
        <f t="shared" si="24"/>
        <v>1209.647670892769</v>
      </c>
      <c r="L62" s="20">
        <f t="shared" si="25"/>
        <v>43033295</v>
      </c>
      <c r="M62" s="20">
        <f t="shared" si="26"/>
        <v>17979834</v>
      </c>
      <c r="N62" s="20">
        <f t="shared" si="31"/>
        <v>61013129</v>
      </c>
      <c r="O62" s="20">
        <f t="shared" si="27"/>
        <v>27939311.36260003</v>
      </c>
      <c r="P62" s="23">
        <f t="shared" si="28"/>
        <v>0.0420205245942722</v>
      </c>
      <c r="Q62" s="23">
        <f t="shared" si="29"/>
        <v>0.027281771480876914</v>
      </c>
      <c r="R62" s="19">
        <f t="shared" si="30"/>
        <v>0.2473891092751524</v>
      </c>
    </row>
    <row r="63" spans="1:18" s="31" customFormat="1" ht="15.75" customHeight="1">
      <c r="A63" s="28" t="s">
        <v>97</v>
      </c>
      <c r="B63" s="20">
        <v>5211</v>
      </c>
      <c r="C63" s="20">
        <v>0</v>
      </c>
      <c r="D63" s="20">
        <v>94333.25964306275</v>
      </c>
      <c r="E63" s="20">
        <v>255306</v>
      </c>
      <c r="F63" s="20">
        <v>3765.80675494147</v>
      </c>
      <c r="G63" s="20">
        <v>1438.024371521781</v>
      </c>
      <c r="H63" s="20">
        <v>600240.9294999986</v>
      </c>
      <c r="I63" s="20">
        <v>0</v>
      </c>
      <c r="J63" s="20">
        <v>600240.9294999986</v>
      </c>
      <c r="K63" s="20">
        <f t="shared" si="24"/>
        <v>115.18728257532116</v>
      </c>
      <c r="L63" s="20">
        <f t="shared" si="25"/>
        <v>19623619</v>
      </c>
      <c r="M63" s="20">
        <f t="shared" si="26"/>
        <v>7493545.000000001</v>
      </c>
      <c r="N63" s="20">
        <f t="shared" si="31"/>
        <v>27117164</v>
      </c>
      <c r="O63" s="20">
        <f t="shared" si="27"/>
        <v>19023378.0705</v>
      </c>
      <c r="P63" s="23">
        <f t="shared" si="28"/>
        <v>0.03992024413436462</v>
      </c>
      <c r="Q63" s="23">
        <f t="shared" si="29"/>
        <v>0.03869917658076618</v>
      </c>
      <c r="R63" s="19">
        <f t="shared" si="30"/>
        <v>0.02213509235331536</v>
      </c>
    </row>
    <row r="64" spans="1:18" s="31" customFormat="1" ht="15.75" customHeight="1">
      <c r="A64" s="28" t="s">
        <v>13</v>
      </c>
      <c r="B64" s="20">
        <v>74810</v>
      </c>
      <c r="C64" s="20">
        <v>0</v>
      </c>
      <c r="D64" s="20">
        <v>58639.57791739072</v>
      </c>
      <c r="E64" s="20">
        <v>189994.5</v>
      </c>
      <c r="F64" s="20">
        <v>2657.2591097446866</v>
      </c>
      <c r="G64" s="20">
        <v>1118.71267210266</v>
      </c>
      <c r="H64" s="20">
        <v>76773349.5319006</v>
      </c>
      <c r="I64" s="20">
        <v>0</v>
      </c>
      <c r="J64" s="20">
        <v>76773349.5319006</v>
      </c>
      <c r="K64" s="20">
        <f t="shared" si="24"/>
        <v>1026.2444797741023</v>
      </c>
      <c r="L64" s="20">
        <f t="shared" si="25"/>
        <v>198789554</v>
      </c>
      <c r="M64" s="20">
        <f t="shared" si="26"/>
        <v>83690895</v>
      </c>
      <c r="N64" s="20">
        <f t="shared" si="31"/>
        <v>282480449</v>
      </c>
      <c r="O64" s="20">
        <f t="shared" si="27"/>
        <v>122016204.4680994</v>
      </c>
      <c r="P64" s="23">
        <f t="shared" si="28"/>
        <v>0.045315113173020026</v>
      </c>
      <c r="Q64" s="23">
        <f t="shared" si="29"/>
        <v>0.027814228681323345</v>
      </c>
      <c r="R64" s="19">
        <f t="shared" si="30"/>
        <v>0.2717828784387857</v>
      </c>
    </row>
    <row r="65" spans="1:18" s="31" customFormat="1" ht="15.75" customHeight="1">
      <c r="A65" s="28"/>
      <c r="B65" s="20"/>
      <c r="C65" s="20"/>
      <c r="D65" s="20"/>
      <c r="E65" s="20"/>
      <c r="F65" s="20"/>
      <c r="G65" s="20"/>
      <c r="H65" s="20"/>
      <c r="I65" s="20"/>
      <c r="J65" s="20"/>
      <c r="K65" s="20"/>
      <c r="L65" s="20"/>
      <c r="M65" s="20"/>
      <c r="N65" s="20"/>
      <c r="O65" s="20"/>
      <c r="P65" s="23"/>
      <c r="Q65" s="23"/>
      <c r="R65" s="19"/>
    </row>
    <row r="66" spans="1:18" s="31" customFormat="1" ht="15.75" customHeight="1">
      <c r="A66" s="29" t="s">
        <v>14</v>
      </c>
      <c r="B66" s="20"/>
      <c r="C66" s="20"/>
      <c r="D66" s="20"/>
      <c r="E66" s="20"/>
      <c r="F66" s="20"/>
      <c r="G66" s="20"/>
      <c r="H66" s="20"/>
      <c r="I66" s="20"/>
      <c r="J66" s="20"/>
      <c r="K66" s="20"/>
      <c r="L66" s="20"/>
      <c r="M66" s="20"/>
      <c r="N66" s="20"/>
      <c r="O66" s="20"/>
      <c r="P66" s="23"/>
      <c r="Q66" s="23"/>
      <c r="R66" s="19"/>
    </row>
    <row r="67" spans="1:18" s="31" customFormat="1" ht="15.75" customHeight="1">
      <c r="A67" s="28" t="s">
        <v>15</v>
      </c>
      <c r="B67" s="20">
        <v>6688</v>
      </c>
      <c r="C67" s="20">
        <v>0</v>
      </c>
      <c r="D67" s="20">
        <v>32430.66596889952</v>
      </c>
      <c r="E67" s="20">
        <v>47105.5</v>
      </c>
      <c r="F67" s="20">
        <v>680.495514354067</v>
      </c>
      <c r="G67" s="20">
        <v>368.66970693779905</v>
      </c>
      <c r="H67" s="20">
        <v>1205357.1245</v>
      </c>
      <c r="I67" s="20">
        <v>0</v>
      </c>
      <c r="J67" s="20">
        <v>1205357.1245</v>
      </c>
      <c r="K67" s="20">
        <f>J67/B67</f>
        <v>180.22684277811004</v>
      </c>
      <c r="L67" s="20">
        <f>B67*F67</f>
        <v>4551154</v>
      </c>
      <c r="M67" s="20">
        <f>B67*G67</f>
        <v>2465663</v>
      </c>
      <c r="N67" s="20">
        <f>L67+M67</f>
        <v>7016817</v>
      </c>
      <c r="O67" s="20">
        <f>L67-H67</f>
        <v>3345796.8755</v>
      </c>
      <c r="P67" s="23">
        <f>L67/(B67*D67)</f>
        <v>0.020983087889920333</v>
      </c>
      <c r="Q67" s="23">
        <f>O67/(B67*D67)</f>
        <v>0.015425790887418299</v>
      </c>
      <c r="R67" s="19">
        <f>J67/N67</f>
        <v>0.1717811829067225</v>
      </c>
    </row>
    <row r="68" spans="1:18" s="31" customFormat="1" ht="15.75" customHeight="1">
      <c r="A68" s="28" t="s">
        <v>16</v>
      </c>
      <c r="B68" s="20">
        <v>62911</v>
      </c>
      <c r="C68" s="20">
        <v>0</v>
      </c>
      <c r="D68" s="20">
        <v>58469.264739075836</v>
      </c>
      <c r="E68" s="20">
        <v>192383</v>
      </c>
      <c r="F68" s="20">
        <v>2775.584253946051</v>
      </c>
      <c r="G68" s="20">
        <v>1171.9999205226432</v>
      </c>
      <c r="H68" s="20">
        <v>74967751.47790053</v>
      </c>
      <c r="I68" s="20">
        <v>0</v>
      </c>
      <c r="J68" s="20">
        <v>74967751.47790053</v>
      </c>
      <c r="K68" s="20">
        <f>J68/B68</f>
        <v>1191.6477480551976</v>
      </c>
      <c r="L68" s="20">
        <f>B68*F68</f>
        <v>174614781</v>
      </c>
      <c r="M68" s="20">
        <f>B68*G68</f>
        <v>73731687</v>
      </c>
      <c r="N68" s="20">
        <f>L68+M68</f>
        <v>248346468</v>
      </c>
      <c r="O68" s="20">
        <f>L68-H68</f>
        <v>99647029.52209947</v>
      </c>
      <c r="P68" s="23">
        <f>L68/(B68*D68)</f>
        <v>0.04747082533588093</v>
      </c>
      <c r="Q68" s="23">
        <f>O68/(B68*D68)</f>
        <v>0.027090070534652816</v>
      </c>
      <c r="R68" s="19">
        <f>J68/N68</f>
        <v>0.3018675968361287</v>
      </c>
    </row>
    <row r="69" spans="1:18" s="31" customFormat="1" ht="15.75" customHeight="1">
      <c r="A69" s="28" t="s">
        <v>22</v>
      </c>
      <c r="B69" s="20">
        <v>5211</v>
      </c>
      <c r="C69" s="20">
        <v>0</v>
      </c>
      <c r="D69" s="20">
        <v>94333.25964306275</v>
      </c>
      <c r="E69" s="20">
        <v>255306</v>
      </c>
      <c r="F69" s="20">
        <v>3765.80675494147</v>
      </c>
      <c r="G69" s="20">
        <v>1438.024371521781</v>
      </c>
      <c r="H69" s="20">
        <v>600240.929499999</v>
      </c>
      <c r="I69" s="20">
        <v>0</v>
      </c>
      <c r="J69" s="20">
        <v>600240.9294999986</v>
      </c>
      <c r="K69" s="20">
        <f>J69/B69</f>
        <v>115.18728257532116</v>
      </c>
      <c r="L69" s="20">
        <f>B69*F69</f>
        <v>19623619</v>
      </c>
      <c r="M69" s="20">
        <f>B69*G69</f>
        <v>7493545.000000001</v>
      </c>
      <c r="N69" s="20">
        <f>L69+M69</f>
        <v>27117164</v>
      </c>
      <c r="O69" s="20">
        <f>L69-H69</f>
        <v>19023378.0705</v>
      </c>
      <c r="P69" s="23">
        <f>L69/(B69*D69)</f>
        <v>0.03992024413436462</v>
      </c>
      <c r="Q69" s="23">
        <f>O69/(B69*D69)</f>
        <v>0.03869917658076618</v>
      </c>
      <c r="R69" s="19">
        <f>J69/N69</f>
        <v>0.02213509235331536</v>
      </c>
    </row>
    <row r="70" spans="1:18" s="31" customFormat="1" ht="15.75" customHeight="1">
      <c r="A70" s="28"/>
      <c r="B70" s="20"/>
      <c r="C70" s="20"/>
      <c r="D70" s="20"/>
      <c r="E70" s="20"/>
      <c r="F70" s="20"/>
      <c r="G70" s="20"/>
      <c r="H70" s="20"/>
      <c r="I70" s="20"/>
      <c r="J70" s="20"/>
      <c r="K70" s="20"/>
      <c r="L70" s="20"/>
      <c r="M70" s="20"/>
      <c r="N70" s="20"/>
      <c r="O70" s="20"/>
      <c r="P70" s="23"/>
      <c r="Q70" s="23"/>
      <c r="R70" s="19"/>
    </row>
    <row r="71" spans="1:18" s="31" customFormat="1" ht="15.75" customHeight="1">
      <c r="A71" s="25" t="s">
        <v>56</v>
      </c>
      <c r="B71" s="16"/>
      <c r="C71" s="16"/>
      <c r="D71" s="17"/>
      <c r="E71" s="17"/>
      <c r="F71" s="16"/>
      <c r="G71" s="18"/>
      <c r="H71" s="18"/>
      <c r="I71" s="18"/>
      <c r="J71" s="18"/>
      <c r="K71" s="18"/>
      <c r="L71" s="18"/>
      <c r="M71" s="18"/>
      <c r="N71" s="18"/>
      <c r="O71" s="20"/>
      <c r="P71" s="18"/>
      <c r="Q71" s="18"/>
      <c r="R71" s="18"/>
    </row>
    <row r="72" spans="1:18" s="31" customFormat="1" ht="15.75" customHeight="1">
      <c r="A72" s="28" t="s">
        <v>6</v>
      </c>
      <c r="B72" s="20">
        <v>3006</v>
      </c>
      <c r="C72" s="20">
        <v>3005</v>
      </c>
      <c r="D72" s="20">
        <v>6620.096141051231</v>
      </c>
      <c r="E72" s="20">
        <v>125808</v>
      </c>
      <c r="F72" s="20">
        <v>1860.7964071856288</v>
      </c>
      <c r="G72" s="20">
        <v>766.0492348636061</v>
      </c>
      <c r="H72" s="20">
        <v>4923572.352400003</v>
      </c>
      <c r="I72" s="20">
        <v>2330843.8278</v>
      </c>
      <c r="J72" s="20">
        <v>7254761.1802</v>
      </c>
      <c r="K72" s="20">
        <f aca="true" t="shared" si="32" ref="K72:K77">J72/B72</f>
        <v>2413.426872987359</v>
      </c>
      <c r="L72" s="20">
        <f aca="true" t="shared" si="33" ref="L72:L77">B72*F72</f>
        <v>5593554</v>
      </c>
      <c r="M72" s="20">
        <f aca="true" t="shared" si="34" ref="M72:M77">B72*G72</f>
        <v>2302744</v>
      </c>
      <c r="N72" s="20">
        <f aca="true" t="shared" si="35" ref="N72:N77">L72+M72</f>
        <v>7896298</v>
      </c>
      <c r="O72" s="20">
        <f aca="true" t="shared" si="36" ref="O72:O77">L72-H72</f>
        <v>669981.647599997</v>
      </c>
      <c r="P72" s="23">
        <f aca="true" t="shared" si="37" ref="P72:P77">L72/(B72*D72)</f>
        <v>0.28108298845492985</v>
      </c>
      <c r="Q72" s="23">
        <f aca="true" t="shared" si="38" ref="Q72:Q77">O72/(B72*D72)</f>
        <v>0.03366740425092255</v>
      </c>
      <c r="R72" s="19">
        <f aca="true" t="shared" si="39" ref="R72:R77">J72/N72</f>
        <v>0.9187547354722428</v>
      </c>
    </row>
    <row r="73" spans="1:18" s="31" customFormat="1" ht="15.75" customHeight="1">
      <c r="A73" s="28" t="s">
        <v>7</v>
      </c>
      <c r="B73" s="20">
        <v>9451</v>
      </c>
      <c r="C73" s="20">
        <v>9451</v>
      </c>
      <c r="D73" s="20">
        <v>15324.302613480055</v>
      </c>
      <c r="E73" s="20">
        <v>142710</v>
      </c>
      <c r="F73" s="20">
        <v>2078.0828483758332</v>
      </c>
      <c r="G73" s="20">
        <v>925.4290551264417</v>
      </c>
      <c r="H73" s="20">
        <v>15542862.978700042</v>
      </c>
      <c r="I73" s="20">
        <v>5878477.127800012</v>
      </c>
      <c r="J73" s="20">
        <v>21421340.1065</v>
      </c>
      <c r="K73" s="20">
        <f t="shared" si="32"/>
        <v>2266.568628346207</v>
      </c>
      <c r="L73" s="20">
        <f t="shared" si="33"/>
        <v>19639961</v>
      </c>
      <c r="M73" s="20">
        <f t="shared" si="34"/>
        <v>8746230</v>
      </c>
      <c r="N73" s="20">
        <f t="shared" si="35"/>
        <v>28386191</v>
      </c>
      <c r="O73" s="20">
        <f t="shared" si="36"/>
        <v>4097098.021299958</v>
      </c>
      <c r="P73" s="23">
        <f t="shared" si="37"/>
        <v>0.13560700938833217</v>
      </c>
      <c r="Q73" s="23">
        <f t="shared" si="38"/>
        <v>0.028289017979177284</v>
      </c>
      <c r="R73" s="19">
        <f t="shared" si="39"/>
        <v>0.7546394691172197</v>
      </c>
    </row>
    <row r="74" spans="1:18" s="31" customFormat="1" ht="15.75" customHeight="1">
      <c r="A74" s="28" t="s">
        <v>8</v>
      </c>
      <c r="B74" s="20">
        <v>10016</v>
      </c>
      <c r="C74" s="20">
        <v>10016</v>
      </c>
      <c r="D74" s="20">
        <v>24783.090455271566</v>
      </c>
      <c r="E74" s="20">
        <v>163421.5</v>
      </c>
      <c r="F74" s="20">
        <v>2396.5386381789135</v>
      </c>
      <c r="G74" s="20">
        <v>1111.009984025559</v>
      </c>
      <c r="H74" s="20">
        <v>17128559.189299993</v>
      </c>
      <c r="I74" s="20">
        <v>5796037.666000027</v>
      </c>
      <c r="J74" s="20">
        <v>22924596.855299998</v>
      </c>
      <c r="K74" s="20">
        <f t="shared" si="32"/>
        <v>2288.797609355032</v>
      </c>
      <c r="L74" s="20">
        <f t="shared" si="33"/>
        <v>24003730.999999996</v>
      </c>
      <c r="M74" s="20">
        <f t="shared" si="34"/>
        <v>11127876</v>
      </c>
      <c r="N74" s="20">
        <f t="shared" si="35"/>
        <v>35131607</v>
      </c>
      <c r="O74" s="20">
        <f t="shared" si="36"/>
        <v>6875171.810700003</v>
      </c>
      <c r="P74" s="23">
        <f t="shared" si="37"/>
        <v>0.09670055647435004</v>
      </c>
      <c r="Q74" s="23">
        <f t="shared" si="38"/>
        <v>0.027697066758140855</v>
      </c>
      <c r="R74" s="19">
        <f t="shared" si="39"/>
        <v>0.6525348201492747</v>
      </c>
    </row>
    <row r="75" spans="1:18" s="31" customFormat="1" ht="15.75" customHeight="1">
      <c r="A75" s="28" t="s">
        <v>9</v>
      </c>
      <c r="B75" s="20">
        <v>8329</v>
      </c>
      <c r="C75" s="20">
        <v>8329</v>
      </c>
      <c r="D75" s="20">
        <v>34851.99303637892</v>
      </c>
      <c r="E75" s="20">
        <v>184628</v>
      </c>
      <c r="F75" s="20">
        <v>2740.3880417817263</v>
      </c>
      <c r="G75" s="20">
        <v>1347.3211670068436</v>
      </c>
      <c r="H75" s="20">
        <v>14817250.308999982</v>
      </c>
      <c r="I75" s="20">
        <v>4408770.815800001</v>
      </c>
      <c r="J75" s="20">
        <v>19226021.1248</v>
      </c>
      <c r="K75" s="20">
        <f t="shared" si="32"/>
        <v>2308.32286286469</v>
      </c>
      <c r="L75" s="20">
        <f t="shared" si="33"/>
        <v>22824692</v>
      </c>
      <c r="M75" s="20">
        <f t="shared" si="34"/>
        <v>11221838</v>
      </c>
      <c r="N75" s="20">
        <f t="shared" si="35"/>
        <v>34046530</v>
      </c>
      <c r="O75" s="20">
        <f t="shared" si="36"/>
        <v>8007441.691000018</v>
      </c>
      <c r="P75" s="23">
        <f t="shared" si="37"/>
        <v>0.07862930647671361</v>
      </c>
      <c r="Q75" s="23">
        <f t="shared" si="38"/>
        <v>0.027585020065815317</v>
      </c>
      <c r="R75" s="19">
        <f t="shared" si="39"/>
        <v>0.5646984031794136</v>
      </c>
    </row>
    <row r="76" spans="1:18" s="31" customFormat="1" ht="15.75" customHeight="1">
      <c r="A76" s="28" t="s">
        <v>10</v>
      </c>
      <c r="B76" s="20">
        <v>4746</v>
      </c>
      <c r="C76" s="20">
        <v>4746</v>
      </c>
      <c r="D76" s="20">
        <v>43393.8198482933</v>
      </c>
      <c r="E76" s="20">
        <v>200344.5</v>
      </c>
      <c r="F76" s="20">
        <v>2960.087231352718</v>
      </c>
      <c r="G76" s="20">
        <v>1518.4030762747577</v>
      </c>
      <c r="H76" s="20">
        <v>8346823.12300001</v>
      </c>
      <c r="I76" s="20">
        <v>2407432.203799997</v>
      </c>
      <c r="J76" s="20">
        <v>10754255.3268</v>
      </c>
      <c r="K76" s="20">
        <f t="shared" si="32"/>
        <v>2265.9619314791403</v>
      </c>
      <c r="L76" s="20">
        <f t="shared" si="33"/>
        <v>14048574</v>
      </c>
      <c r="M76" s="20">
        <f t="shared" si="34"/>
        <v>7206341</v>
      </c>
      <c r="N76" s="20">
        <f t="shared" si="35"/>
        <v>21254915</v>
      </c>
      <c r="O76" s="20">
        <f t="shared" si="36"/>
        <v>5701750.87699999</v>
      </c>
      <c r="P76" s="23">
        <f t="shared" si="37"/>
        <v>0.06821448864610935</v>
      </c>
      <c r="Q76" s="23">
        <f t="shared" si="38"/>
        <v>0.02768551601479694</v>
      </c>
      <c r="R76" s="19">
        <f t="shared" si="39"/>
        <v>0.5059655767524829</v>
      </c>
    </row>
    <row r="77" spans="1:18" s="31" customFormat="1" ht="15.75" customHeight="1">
      <c r="A77" s="28" t="s">
        <v>13</v>
      </c>
      <c r="B77" s="20">
        <v>35548</v>
      </c>
      <c r="C77" s="20">
        <v>35547</v>
      </c>
      <c r="D77" s="20">
        <v>25576.31219759199</v>
      </c>
      <c r="E77" s="20">
        <v>165082</v>
      </c>
      <c r="F77" s="20">
        <v>2422.3729042421514</v>
      </c>
      <c r="G77" s="20">
        <v>1142.2591706987735</v>
      </c>
      <c r="H77" s="20">
        <v>60759067.95240002</v>
      </c>
      <c r="I77" s="20">
        <v>20821561.6412002</v>
      </c>
      <c r="J77" s="20">
        <v>81580974.5936</v>
      </c>
      <c r="K77" s="20">
        <f t="shared" si="32"/>
        <v>2294.9525878699224</v>
      </c>
      <c r="L77" s="20">
        <f t="shared" si="33"/>
        <v>86110512</v>
      </c>
      <c r="M77" s="20">
        <f t="shared" si="34"/>
        <v>40605029</v>
      </c>
      <c r="N77" s="20">
        <f t="shared" si="35"/>
        <v>126715541</v>
      </c>
      <c r="O77" s="20">
        <f t="shared" si="36"/>
        <v>25351444.04759998</v>
      </c>
      <c r="P77" s="23">
        <f t="shared" si="37"/>
        <v>0.09471157864855193</v>
      </c>
      <c r="Q77" s="23">
        <f t="shared" si="38"/>
        <v>0.027883648941358388</v>
      </c>
      <c r="R77" s="19">
        <f t="shared" si="39"/>
        <v>0.6438119109131216</v>
      </c>
    </row>
    <row r="78" spans="1:18" s="31" customFormat="1" ht="15.75" customHeight="1">
      <c r="A78" s="28"/>
      <c r="B78" s="20"/>
      <c r="C78" s="20"/>
      <c r="D78" s="20"/>
      <c r="E78" s="20"/>
      <c r="F78" s="20"/>
      <c r="G78" s="20"/>
      <c r="H78" s="20"/>
      <c r="I78" s="20"/>
      <c r="J78" s="20"/>
      <c r="K78" s="20"/>
      <c r="L78" s="20"/>
      <c r="M78" s="20"/>
      <c r="N78" s="20"/>
      <c r="O78" s="20"/>
      <c r="P78" s="23"/>
      <c r="Q78" s="23"/>
      <c r="R78" s="19"/>
    </row>
    <row r="79" spans="1:18" s="31" customFormat="1" ht="15.75" customHeight="1">
      <c r="A79" s="29" t="s">
        <v>14</v>
      </c>
      <c r="B79" s="20"/>
      <c r="C79" s="20"/>
      <c r="D79" s="20"/>
      <c r="E79" s="20"/>
      <c r="F79" s="20"/>
      <c r="G79" s="20"/>
      <c r="H79" s="20"/>
      <c r="I79" s="20"/>
      <c r="J79" s="20"/>
      <c r="K79" s="20"/>
      <c r="L79" s="20"/>
      <c r="M79" s="20"/>
      <c r="N79" s="20"/>
      <c r="O79" s="20"/>
      <c r="P79" s="23"/>
      <c r="Q79" s="23"/>
      <c r="R79" s="19"/>
    </row>
    <row r="80" spans="1:18" s="31" customFormat="1" ht="15.75" customHeight="1">
      <c r="A80" s="28" t="s">
        <v>15</v>
      </c>
      <c r="B80" s="20">
        <v>737</v>
      </c>
      <c r="C80" s="20">
        <v>736</v>
      </c>
      <c r="D80" s="20">
        <v>21049.97693351425</v>
      </c>
      <c r="E80" s="20">
        <v>33435</v>
      </c>
      <c r="F80" s="20">
        <v>580.0569877883311</v>
      </c>
      <c r="G80" s="20">
        <v>863.168249660787</v>
      </c>
      <c r="H80" s="20">
        <v>133443.0361</v>
      </c>
      <c r="I80" s="20">
        <v>201430.1803</v>
      </c>
      <c r="J80" s="20">
        <v>335218.2164</v>
      </c>
      <c r="K80" s="20">
        <f>J80/B80</f>
        <v>454.84154192673</v>
      </c>
      <c r="L80" s="20">
        <f>B80*F80</f>
        <v>427502</v>
      </c>
      <c r="M80" s="20">
        <f>B80*G80</f>
        <v>636155</v>
      </c>
      <c r="N80" s="20">
        <f>L80+M80</f>
        <v>1063657</v>
      </c>
      <c r="O80" s="20">
        <f>L80-H80</f>
        <v>294058.9639</v>
      </c>
      <c r="P80" s="23">
        <f>L80/(B80*D80)</f>
        <v>0.02755618163480295</v>
      </c>
      <c r="Q80" s="23">
        <f>O80/(B80*D80)</f>
        <v>0.01895462996797761</v>
      </c>
      <c r="R80" s="19">
        <f>J80/N80</f>
        <v>0.3151563111040495</v>
      </c>
    </row>
    <row r="81" spans="1:18" s="31" customFormat="1" ht="15.75" customHeight="1">
      <c r="A81" s="28" t="s">
        <v>16</v>
      </c>
      <c r="B81" s="20">
        <v>34811</v>
      </c>
      <c r="C81" s="20">
        <v>34811</v>
      </c>
      <c r="D81" s="20">
        <v>25672.141363362156</v>
      </c>
      <c r="E81" s="20">
        <v>166853</v>
      </c>
      <c r="F81" s="20">
        <v>2461.377438166097</v>
      </c>
      <c r="G81" s="20">
        <v>1148.1679354227113</v>
      </c>
      <c r="H81" s="20">
        <v>60625624.91630002</v>
      </c>
      <c r="I81" s="20">
        <v>20620131.460900236</v>
      </c>
      <c r="J81" s="20">
        <v>81245756.3772</v>
      </c>
      <c r="K81" s="20">
        <f>J81/B81</f>
        <v>2333.910441446669</v>
      </c>
      <c r="L81" s="20">
        <f>B81*F81</f>
        <v>85683010</v>
      </c>
      <c r="M81" s="20">
        <f>B81*G81</f>
        <v>39968874</v>
      </c>
      <c r="N81" s="20">
        <f>L81+M81</f>
        <v>125651884</v>
      </c>
      <c r="O81" s="20">
        <f>L81-H81</f>
        <v>25057385.08369998</v>
      </c>
      <c r="P81" s="23">
        <f>L81/(B81*D81)</f>
        <v>0.09587737163518573</v>
      </c>
      <c r="Q81" s="23">
        <f>O81/(B81*D81)</f>
        <v>0.02803865342587594</v>
      </c>
      <c r="R81" s="19">
        <f>J81/N81</f>
        <v>0.6465940166659181</v>
      </c>
    </row>
    <row r="82" spans="2:10" ht="15.75" customHeight="1">
      <c r="B82" s="20"/>
      <c r="C82" s="20"/>
      <c r="D82" s="20"/>
      <c r="E82" s="20"/>
      <c r="F82" s="20"/>
      <c r="G82" s="20"/>
      <c r="H82" s="20"/>
      <c r="I82" s="20"/>
      <c r="J82" s="20"/>
    </row>
    <row r="83" spans="1:18" ht="15">
      <c r="A83" s="60" t="s">
        <v>116</v>
      </c>
      <c r="B83" s="20"/>
      <c r="C83" s="20"/>
      <c r="D83" s="20"/>
      <c r="E83" s="2"/>
      <c r="F83" s="2"/>
      <c r="G83" s="2"/>
      <c r="H83" s="2"/>
      <c r="I83" s="20"/>
      <c r="J83" s="20"/>
      <c r="K83" s="20"/>
      <c r="L83" s="20"/>
      <c r="M83" s="20"/>
      <c r="N83" s="20"/>
      <c r="O83" s="20"/>
      <c r="P83" s="23"/>
      <c r="Q83" s="23"/>
      <c r="R83" s="19"/>
    </row>
    <row r="84" spans="1:18" ht="15">
      <c r="A84" s="60" t="s">
        <v>113</v>
      </c>
      <c r="B84" s="20"/>
      <c r="C84" s="20"/>
      <c r="D84" s="20"/>
      <c r="E84" s="2"/>
      <c r="F84" s="2"/>
      <c r="G84" s="2"/>
      <c r="H84" s="2"/>
      <c r="I84" s="20"/>
      <c r="J84" s="20"/>
      <c r="K84" s="20"/>
      <c r="L84" s="20"/>
      <c r="M84" s="20"/>
      <c r="N84" s="20"/>
      <c r="O84" s="20"/>
      <c r="P84" s="23"/>
      <c r="Q84" s="23"/>
      <c r="R84" s="19"/>
    </row>
    <row r="85" spans="1:18" ht="15">
      <c r="A85" s="60" t="s">
        <v>114</v>
      </c>
      <c r="B85" s="20"/>
      <c r="C85" s="20"/>
      <c r="D85" s="20"/>
      <c r="E85" s="2"/>
      <c r="F85" s="2"/>
      <c r="G85" s="2"/>
      <c r="H85" s="2"/>
      <c r="I85" s="20"/>
      <c r="J85" s="20"/>
      <c r="K85" s="20"/>
      <c r="L85" s="20"/>
      <c r="M85" s="20"/>
      <c r="N85" s="20"/>
      <c r="O85" s="20"/>
      <c r="P85" s="23"/>
      <c r="Q85" s="23"/>
      <c r="R85" s="19"/>
    </row>
    <row r="86" spans="1:18" ht="15">
      <c r="A86" s="60" t="s">
        <v>115</v>
      </c>
      <c r="B86" s="20"/>
      <c r="C86" s="20"/>
      <c r="D86" s="20"/>
      <c r="E86" s="2"/>
      <c r="F86" s="2"/>
      <c r="G86" s="2"/>
      <c r="H86" s="2"/>
      <c r="I86" s="20"/>
      <c r="J86" s="20"/>
      <c r="K86" s="20"/>
      <c r="L86" s="20"/>
      <c r="M86" s="20"/>
      <c r="N86" s="20"/>
      <c r="O86" s="20"/>
      <c r="P86" s="23"/>
      <c r="Q86" s="23"/>
      <c r="R86" s="19"/>
    </row>
    <row r="87" spans="1:18" ht="15">
      <c r="A87" s="60" t="s">
        <v>117</v>
      </c>
      <c r="B87" s="20"/>
      <c r="C87" s="20"/>
      <c r="D87" s="20"/>
      <c r="E87" s="2"/>
      <c r="F87" s="2"/>
      <c r="G87" s="2"/>
      <c r="H87" s="2"/>
      <c r="I87" s="20"/>
      <c r="J87" s="20"/>
      <c r="K87" s="20"/>
      <c r="L87" s="20"/>
      <c r="M87" s="20"/>
      <c r="N87" s="20"/>
      <c r="O87" s="20"/>
      <c r="P87" s="23"/>
      <c r="Q87" s="23"/>
      <c r="R87" s="19"/>
    </row>
    <row r="88" spans="1:18" ht="15">
      <c r="A88" s="60" t="s">
        <v>118</v>
      </c>
      <c r="B88" s="20"/>
      <c r="C88" s="20"/>
      <c r="D88" s="20"/>
      <c r="E88" s="2"/>
      <c r="F88" s="2"/>
      <c r="G88" s="2"/>
      <c r="H88" s="2"/>
      <c r="I88" s="20"/>
      <c r="J88" s="20"/>
      <c r="K88" s="20"/>
      <c r="L88" s="20"/>
      <c r="M88" s="20"/>
      <c r="N88" s="20"/>
      <c r="O88" s="20"/>
      <c r="P88" s="23"/>
      <c r="Q88" s="23"/>
      <c r="R88" s="19"/>
    </row>
    <row r="89" spans="1:18" ht="15">
      <c r="A89" s="60" t="s">
        <v>119</v>
      </c>
      <c r="B89" s="20"/>
      <c r="C89" s="20"/>
      <c r="D89" s="20"/>
      <c r="E89" s="2"/>
      <c r="F89" s="2"/>
      <c r="G89" s="2"/>
      <c r="H89" s="2"/>
      <c r="I89" s="20"/>
      <c r="J89" s="20"/>
      <c r="K89" s="20"/>
      <c r="L89" s="20"/>
      <c r="M89" s="20"/>
      <c r="N89" s="20"/>
      <c r="O89" s="20"/>
      <c r="P89" s="23"/>
      <c r="Q89" s="23"/>
      <c r="R89" s="19"/>
    </row>
    <row r="90" spans="1:18" ht="15">
      <c r="A90" s="60" t="s">
        <v>120</v>
      </c>
      <c r="B90" s="20"/>
      <c r="C90" s="20"/>
      <c r="D90" s="20"/>
      <c r="E90" s="2"/>
      <c r="F90" s="2"/>
      <c r="G90" s="2"/>
      <c r="H90" s="2"/>
      <c r="I90" s="20"/>
      <c r="J90" s="20"/>
      <c r="K90" s="20"/>
      <c r="L90" s="20"/>
      <c r="M90" s="20"/>
      <c r="N90" s="20"/>
      <c r="O90" s="20"/>
      <c r="P90" s="23"/>
      <c r="Q90" s="23"/>
      <c r="R90" s="19"/>
    </row>
    <row r="91" spans="1:18" ht="15">
      <c r="A91" s="60" t="s">
        <v>121</v>
      </c>
      <c r="B91" s="20"/>
      <c r="C91" s="20"/>
      <c r="D91" s="20"/>
      <c r="E91" s="2"/>
      <c r="F91" s="2"/>
      <c r="G91" s="2"/>
      <c r="H91" s="2"/>
      <c r="I91" s="20"/>
      <c r="J91" s="20"/>
      <c r="K91" s="20"/>
      <c r="L91" s="20"/>
      <c r="M91" s="20"/>
      <c r="N91" s="20"/>
      <c r="O91" s="20"/>
      <c r="P91" s="23"/>
      <c r="Q91" s="23"/>
      <c r="R91" s="19"/>
    </row>
    <row r="92" spans="1:18" ht="15">
      <c r="A92" s="60" t="s">
        <v>122</v>
      </c>
      <c r="B92" s="20"/>
      <c r="C92" s="20"/>
      <c r="D92" s="20"/>
      <c r="E92" s="2"/>
      <c r="F92" s="2"/>
      <c r="G92" s="2"/>
      <c r="H92" s="2"/>
      <c r="I92" s="20"/>
      <c r="J92" s="20"/>
      <c r="K92" s="20"/>
      <c r="L92" s="20"/>
      <c r="M92" s="20"/>
      <c r="N92" s="20"/>
      <c r="O92" s="20"/>
      <c r="P92" s="23"/>
      <c r="Q92" s="23"/>
      <c r="R92" s="19"/>
    </row>
    <row r="93" spans="1:18" ht="15">
      <c r="A93" s="60" t="s">
        <v>123</v>
      </c>
      <c r="B93" s="20"/>
      <c r="C93" s="20"/>
      <c r="D93" s="20"/>
      <c r="E93" s="2"/>
      <c r="F93" s="2"/>
      <c r="G93" s="2"/>
      <c r="H93" s="2"/>
      <c r="I93" s="20"/>
      <c r="J93" s="20"/>
      <c r="K93" s="20"/>
      <c r="L93" s="20"/>
      <c r="M93" s="20"/>
      <c r="N93" s="20"/>
      <c r="O93" s="20"/>
      <c r="P93" s="23"/>
      <c r="Q93" s="23"/>
      <c r="R93" s="19"/>
    </row>
    <row r="94" spans="1:18" ht="15">
      <c r="A94" s="60" t="s">
        <v>124</v>
      </c>
      <c r="B94" s="20"/>
      <c r="C94" s="20"/>
      <c r="D94" s="20"/>
      <c r="E94" s="2"/>
      <c r="F94" s="2"/>
      <c r="G94" s="2"/>
      <c r="H94" s="2"/>
      <c r="I94" s="20"/>
      <c r="J94" s="20"/>
      <c r="K94" s="20"/>
      <c r="L94" s="20"/>
      <c r="M94" s="20"/>
      <c r="N94" s="20"/>
      <c r="O94" s="20"/>
      <c r="P94" s="23"/>
      <c r="Q94" s="23"/>
      <c r="R94" s="19"/>
    </row>
    <row r="95" spans="1:18" ht="15">
      <c r="A95" s="60" t="s">
        <v>125</v>
      </c>
      <c r="B95" s="20"/>
      <c r="C95" s="20"/>
      <c r="D95" s="20"/>
      <c r="E95" s="2"/>
      <c r="F95" s="2"/>
      <c r="G95" s="2"/>
      <c r="H95" s="2"/>
      <c r="I95" s="20"/>
      <c r="J95" s="20"/>
      <c r="K95" s="20"/>
      <c r="L95" s="20"/>
      <c r="M95" s="20"/>
      <c r="N95" s="20"/>
      <c r="O95" s="20"/>
      <c r="P95" s="23"/>
      <c r="Q95" s="23"/>
      <c r="R95" s="19"/>
    </row>
  </sheetData>
  <sheetProtection/>
  <mergeCells count="5">
    <mergeCell ref="F2:G2"/>
    <mergeCell ref="H2:J2"/>
    <mergeCell ref="P2:Q2"/>
    <mergeCell ref="A1:K1"/>
    <mergeCell ref="A22:K23"/>
  </mergeCells>
  <printOptions horizontalCentered="1"/>
  <pageMargins left="0.5" right="0.5" top="1" bottom="1" header="0.5" footer="0.5"/>
  <pageSetup firstPageNumber="42" useFirstPageNumber="1" fitToHeight="7" horizontalDpi="600" verticalDpi="600" orientation="landscape" scale="88" r:id="rId1"/>
  <headerFooter>
    <oddFooter>&amp;LVermont Tax Department&amp;C- &amp;P -&amp;RDecember 2013</oddFooter>
  </headerFooter>
  <rowBreaks count="2" manualBreakCount="2">
    <brk id="28" max="12" man="1"/>
    <brk id="53" max="12" man="1"/>
  </rowBreaks>
</worksheet>
</file>

<file path=xl/worksheets/sheet2.xml><?xml version="1.0" encoding="utf-8"?>
<worksheet xmlns="http://schemas.openxmlformats.org/spreadsheetml/2006/main" xmlns:r="http://schemas.openxmlformats.org/officeDocument/2006/relationships">
  <dimension ref="A1:K35"/>
  <sheetViews>
    <sheetView zoomScaleSheetLayoutView="100" zoomScalePageLayoutView="0" workbookViewId="0" topLeftCell="A1">
      <selection activeCell="F39" sqref="F39"/>
    </sheetView>
  </sheetViews>
  <sheetFormatPr defaultColWidth="9.140625" defaultRowHeight="15"/>
  <cols>
    <col min="1" max="1" width="22.57421875" style="34" customWidth="1"/>
    <col min="2" max="9" width="9.7109375" style="37" customWidth="1"/>
    <col min="10" max="10" width="10.7109375" style="37" customWidth="1"/>
    <col min="11" max="11" width="10.8515625" style="37" customWidth="1"/>
    <col min="12" max="16384" width="9.140625" style="34" customWidth="1"/>
  </cols>
  <sheetData>
    <row r="1" spans="1:11" ht="15" thickBot="1">
      <c r="A1" s="46" t="s">
        <v>101</v>
      </c>
      <c r="B1" s="47"/>
      <c r="C1" s="47"/>
      <c r="D1" s="47"/>
      <c r="E1" s="47"/>
      <c r="F1" s="47"/>
      <c r="G1" s="47"/>
      <c r="H1" s="47"/>
      <c r="I1" s="47"/>
      <c r="J1" s="47"/>
      <c r="K1" s="48"/>
    </row>
    <row r="2" spans="2:11" ht="15" customHeight="1">
      <c r="B2" s="45" t="s">
        <v>94</v>
      </c>
      <c r="C2" s="45"/>
      <c r="D2" s="45"/>
      <c r="E2" s="45"/>
      <c r="F2" s="45"/>
      <c r="G2" s="45"/>
      <c r="H2" s="45"/>
      <c r="I2" s="45"/>
      <c r="J2" s="45"/>
      <c r="K2" s="45"/>
    </row>
    <row r="3" spans="1:11" s="35" customFormat="1" ht="31.5" customHeight="1">
      <c r="A3" s="35" t="s">
        <v>95</v>
      </c>
      <c r="B3" s="36" t="s">
        <v>6</v>
      </c>
      <c r="C3" s="36" t="s">
        <v>7</v>
      </c>
      <c r="D3" s="36" t="s">
        <v>8</v>
      </c>
      <c r="E3" s="36" t="s">
        <v>9</v>
      </c>
      <c r="F3" s="36" t="s">
        <v>10</v>
      </c>
      <c r="G3" s="36" t="s">
        <v>11</v>
      </c>
      <c r="H3" s="36" t="s">
        <v>12</v>
      </c>
      <c r="I3" s="36" t="s">
        <v>21</v>
      </c>
      <c r="J3" s="36" t="s">
        <v>97</v>
      </c>
      <c r="K3" s="36" t="s">
        <v>3</v>
      </c>
    </row>
    <row r="4" spans="1:11" ht="14.25">
      <c r="A4" s="34" t="s">
        <v>83</v>
      </c>
      <c r="B4" s="37">
        <v>1164</v>
      </c>
      <c r="C4" s="37">
        <v>3460</v>
      </c>
      <c r="D4" s="37">
        <v>3546</v>
      </c>
      <c r="E4" s="37">
        <v>3209</v>
      </c>
      <c r="F4" s="37">
        <v>1838</v>
      </c>
      <c r="G4" s="37">
        <v>86</v>
      </c>
      <c r="H4" s="37">
        <v>2</v>
      </c>
      <c r="K4" s="37">
        <v>13305</v>
      </c>
    </row>
    <row r="5" spans="1:11" ht="14.25">
      <c r="A5" s="34" t="s">
        <v>84</v>
      </c>
      <c r="B5" s="37">
        <v>1321</v>
      </c>
      <c r="C5" s="37">
        <v>5626</v>
      </c>
      <c r="D5" s="37">
        <v>7639</v>
      </c>
      <c r="E5" s="37">
        <v>9049</v>
      </c>
      <c r="F5" s="37">
        <v>6466</v>
      </c>
      <c r="G5" s="37">
        <v>10454</v>
      </c>
      <c r="H5" s="37">
        <v>7696</v>
      </c>
      <c r="I5" s="37">
        <v>3347</v>
      </c>
      <c r="J5" s="37">
        <v>510</v>
      </c>
      <c r="K5" s="37">
        <v>52108</v>
      </c>
    </row>
    <row r="6" spans="1:11" ht="14.25">
      <c r="A6" s="34" t="s">
        <v>85</v>
      </c>
      <c r="B6" s="37">
        <v>441</v>
      </c>
      <c r="C6" s="37">
        <v>1610</v>
      </c>
      <c r="D6" s="37">
        <v>2660</v>
      </c>
      <c r="E6" s="37">
        <v>3474</v>
      </c>
      <c r="F6" s="37">
        <v>2943</v>
      </c>
      <c r="G6" s="37">
        <v>5923</v>
      </c>
      <c r="H6" s="37">
        <v>7072</v>
      </c>
      <c r="I6" s="37">
        <v>6585</v>
      </c>
      <c r="J6" s="37">
        <v>3202</v>
      </c>
      <c r="K6" s="37">
        <v>33910</v>
      </c>
    </row>
    <row r="7" spans="1:11" ht="14.25">
      <c r="A7" s="34" t="s">
        <v>86</v>
      </c>
      <c r="B7" s="37">
        <v>100</v>
      </c>
      <c r="C7" s="37">
        <v>284</v>
      </c>
      <c r="D7" s="37">
        <v>482</v>
      </c>
      <c r="E7" s="37">
        <v>673</v>
      </c>
      <c r="F7" s="37">
        <v>605</v>
      </c>
      <c r="G7" s="37">
        <v>1193</v>
      </c>
      <c r="H7" s="37">
        <v>1661</v>
      </c>
      <c r="I7" s="37">
        <v>1747</v>
      </c>
      <c r="J7" s="37">
        <v>1052</v>
      </c>
      <c r="K7" s="37">
        <v>7797</v>
      </c>
    </row>
    <row r="8" spans="1:11" ht="14.25">
      <c r="A8" s="34" t="s">
        <v>87</v>
      </c>
      <c r="B8" s="37">
        <v>25</v>
      </c>
      <c r="C8" s="37">
        <v>88</v>
      </c>
      <c r="D8" s="37">
        <v>104</v>
      </c>
      <c r="E8" s="37">
        <v>190</v>
      </c>
      <c r="F8" s="37">
        <v>121</v>
      </c>
      <c r="G8" s="37">
        <v>320</v>
      </c>
      <c r="H8" s="37">
        <v>409</v>
      </c>
      <c r="I8" s="37">
        <v>497</v>
      </c>
      <c r="J8" s="37">
        <v>271</v>
      </c>
      <c r="K8" s="37">
        <v>2025</v>
      </c>
    </row>
    <row r="9" spans="1:11" ht="14.25">
      <c r="A9" s="34" t="s">
        <v>88</v>
      </c>
      <c r="B9" s="37">
        <v>12</v>
      </c>
      <c r="C9" s="37">
        <v>28</v>
      </c>
      <c r="D9" s="37">
        <v>38</v>
      </c>
      <c r="E9" s="37">
        <v>68</v>
      </c>
      <c r="F9" s="37">
        <v>45</v>
      </c>
      <c r="G9" s="37">
        <v>86</v>
      </c>
      <c r="H9" s="37">
        <v>147</v>
      </c>
      <c r="I9" s="37">
        <v>169</v>
      </c>
      <c r="J9" s="37">
        <v>107</v>
      </c>
      <c r="K9" s="37">
        <v>700</v>
      </c>
    </row>
    <row r="10" spans="1:11" ht="14.25">
      <c r="A10" s="34" t="s">
        <v>89</v>
      </c>
      <c r="B10" s="37">
        <v>4</v>
      </c>
      <c r="C10" s="37">
        <v>9</v>
      </c>
      <c r="D10" s="37">
        <v>15</v>
      </c>
      <c r="E10" s="37">
        <v>35</v>
      </c>
      <c r="F10" s="37">
        <v>25</v>
      </c>
      <c r="G10" s="37">
        <v>39</v>
      </c>
      <c r="H10" s="37">
        <v>48</v>
      </c>
      <c r="I10" s="37">
        <v>65</v>
      </c>
      <c r="J10" s="37">
        <v>35</v>
      </c>
      <c r="K10" s="37">
        <v>275</v>
      </c>
    </row>
    <row r="11" spans="1:11" ht="14.25">
      <c r="A11" s="34" t="s">
        <v>90</v>
      </c>
      <c r="B11" s="37">
        <v>2</v>
      </c>
      <c r="C11" s="37">
        <v>7</v>
      </c>
      <c r="D11" s="37">
        <v>3</v>
      </c>
      <c r="E11" s="37">
        <v>6</v>
      </c>
      <c r="F11" s="37">
        <v>7</v>
      </c>
      <c r="G11" s="37">
        <v>11</v>
      </c>
      <c r="H11" s="37">
        <v>19</v>
      </c>
      <c r="I11" s="37">
        <v>31</v>
      </c>
      <c r="J11" s="37">
        <v>19</v>
      </c>
      <c r="K11" s="37">
        <v>105</v>
      </c>
    </row>
    <row r="12" spans="1:11" ht="14.25">
      <c r="A12" s="34" t="s">
        <v>91</v>
      </c>
      <c r="B12" s="37">
        <v>1</v>
      </c>
      <c r="C12" s="37">
        <v>4</v>
      </c>
      <c r="D12" s="37">
        <v>6</v>
      </c>
      <c r="E12" s="37">
        <v>6</v>
      </c>
      <c r="F12" s="37">
        <v>4</v>
      </c>
      <c r="G12" s="37">
        <v>8</v>
      </c>
      <c r="H12" s="37">
        <v>10</v>
      </c>
      <c r="I12" s="37">
        <v>14</v>
      </c>
      <c r="J12" s="37">
        <v>3</v>
      </c>
      <c r="K12" s="37">
        <v>56</v>
      </c>
    </row>
    <row r="13" spans="1:11" ht="14.25">
      <c r="A13" s="34" t="s">
        <v>92</v>
      </c>
      <c r="B13" s="37">
        <v>1</v>
      </c>
      <c r="C13" s="37">
        <v>1</v>
      </c>
      <c r="D13" s="37">
        <v>2</v>
      </c>
      <c r="E13" s="37">
        <v>2</v>
      </c>
      <c r="F13" s="37">
        <v>2</v>
      </c>
      <c r="G13" s="37">
        <v>5</v>
      </c>
      <c r="H13" s="37">
        <v>3</v>
      </c>
      <c r="I13" s="37">
        <v>9</v>
      </c>
      <c r="J13" s="37">
        <v>3</v>
      </c>
      <c r="K13" s="37">
        <v>28</v>
      </c>
    </row>
    <row r="14" spans="1:11" ht="14.25">
      <c r="A14" s="34" t="s">
        <v>93</v>
      </c>
      <c r="B14" s="37">
        <v>1</v>
      </c>
      <c r="D14" s="37">
        <v>1</v>
      </c>
      <c r="E14" s="37">
        <v>4</v>
      </c>
      <c r="F14" s="37">
        <v>2</v>
      </c>
      <c r="G14" s="37">
        <v>9</v>
      </c>
      <c r="H14" s="37">
        <v>9</v>
      </c>
      <c r="I14" s="37">
        <v>14</v>
      </c>
      <c r="J14" s="37">
        <v>9</v>
      </c>
      <c r="K14" s="37">
        <v>49</v>
      </c>
    </row>
    <row r="15" spans="1:11" ht="14.25">
      <c r="A15" s="34" t="s">
        <v>3</v>
      </c>
      <c r="B15" s="37">
        <v>3072</v>
      </c>
      <c r="C15" s="37">
        <v>11117</v>
      </c>
      <c r="D15" s="37">
        <v>14496</v>
      </c>
      <c r="E15" s="37">
        <v>16716</v>
      </c>
      <c r="F15" s="37">
        <v>12058</v>
      </c>
      <c r="G15" s="37">
        <v>18134</v>
      </c>
      <c r="H15" s="37">
        <v>17076</v>
      </c>
      <c r="I15" s="37">
        <v>12478</v>
      </c>
      <c r="J15" s="37">
        <v>5211</v>
      </c>
      <c r="K15" s="37">
        <v>110358</v>
      </c>
    </row>
    <row r="16" ht="15" thickBot="1"/>
    <row r="17" spans="1:11" ht="15" thickBot="1">
      <c r="A17" s="49" t="s">
        <v>100</v>
      </c>
      <c r="B17" s="50"/>
      <c r="C17" s="50"/>
      <c r="D17" s="50"/>
      <c r="E17" s="50"/>
      <c r="F17" s="50"/>
      <c r="G17" s="50"/>
      <c r="H17" s="50"/>
      <c r="I17" s="50"/>
      <c r="J17" s="50"/>
      <c r="K17" s="51"/>
    </row>
    <row r="18" spans="2:11" ht="14.25">
      <c r="B18" s="45" t="s">
        <v>94</v>
      </c>
      <c r="C18" s="45"/>
      <c r="D18" s="45"/>
      <c r="E18" s="45"/>
      <c r="F18" s="45"/>
      <c r="G18" s="45"/>
      <c r="H18" s="45"/>
      <c r="I18" s="45"/>
      <c r="J18" s="45"/>
      <c r="K18" s="45"/>
    </row>
    <row r="19" spans="1:11" s="35" customFormat="1" ht="42.75">
      <c r="A19" s="35" t="s">
        <v>95</v>
      </c>
      <c r="B19" s="38" t="s">
        <v>6</v>
      </c>
      <c r="C19" s="38" t="s">
        <v>7</v>
      </c>
      <c r="D19" s="38" t="s">
        <v>8</v>
      </c>
      <c r="E19" s="38" t="s">
        <v>9</v>
      </c>
      <c r="F19" s="38" t="s">
        <v>10</v>
      </c>
      <c r="G19" s="38" t="s">
        <v>11</v>
      </c>
      <c r="H19" s="38" t="s">
        <v>12</v>
      </c>
      <c r="I19" s="38" t="s">
        <v>21</v>
      </c>
      <c r="J19" s="38" t="s">
        <v>97</v>
      </c>
      <c r="K19" s="38" t="s">
        <v>3</v>
      </c>
    </row>
    <row r="20" spans="1:11" ht="14.25">
      <c r="A20" s="34" t="s">
        <v>83</v>
      </c>
      <c r="B20" s="37">
        <v>1008</v>
      </c>
      <c r="C20" s="37">
        <v>563.0740000000001</v>
      </c>
      <c r="D20" s="37">
        <v>248.84975</v>
      </c>
      <c r="E20" s="37">
        <v>203</v>
      </c>
      <c r="F20" s="37">
        <v>192</v>
      </c>
      <c r="G20" s="37">
        <v>43.21255</v>
      </c>
      <c r="H20" s="37">
        <v>347.9026</v>
      </c>
      <c r="K20" s="37">
        <v>229</v>
      </c>
    </row>
    <row r="21" spans="1:11" ht="14.25">
      <c r="A21" s="34" t="s">
        <v>84</v>
      </c>
      <c r="B21" s="37">
        <v>2500</v>
      </c>
      <c r="C21" s="37">
        <v>2027</v>
      </c>
      <c r="D21" s="37">
        <v>1617</v>
      </c>
      <c r="E21" s="37">
        <v>1193</v>
      </c>
      <c r="F21" s="37">
        <v>952</v>
      </c>
      <c r="G21" s="37">
        <v>642.0723</v>
      </c>
      <c r="H21" s="37">
        <v>433.11334999999997</v>
      </c>
      <c r="I21" s="37">
        <v>236.344</v>
      </c>
      <c r="J21" s="37">
        <v>79.4368</v>
      </c>
      <c r="K21" s="37">
        <v>916.3621</v>
      </c>
    </row>
    <row r="22" spans="1:11" ht="14.25">
      <c r="A22" s="34" t="s">
        <v>85</v>
      </c>
      <c r="B22" s="37">
        <v>4063</v>
      </c>
      <c r="C22" s="37">
        <v>3536.5</v>
      </c>
      <c r="D22" s="37">
        <v>3071.5</v>
      </c>
      <c r="E22" s="37">
        <v>2542.07395</v>
      </c>
      <c r="F22" s="37">
        <v>2173</v>
      </c>
      <c r="G22" s="37">
        <v>1678.0797</v>
      </c>
      <c r="H22" s="37">
        <v>1347.1129999999998</v>
      </c>
      <c r="I22" s="37">
        <v>997.6544</v>
      </c>
      <c r="J22" s="37">
        <v>119.64959999999999</v>
      </c>
      <c r="K22" s="37">
        <v>1592.3591000000001</v>
      </c>
    </row>
    <row r="23" spans="1:11" ht="14.25">
      <c r="A23" s="34" t="s">
        <v>86</v>
      </c>
      <c r="B23" s="37">
        <v>5758</v>
      </c>
      <c r="C23" s="37">
        <v>5213.6</v>
      </c>
      <c r="D23" s="37">
        <v>4776</v>
      </c>
      <c r="E23" s="37">
        <v>4255</v>
      </c>
      <c r="F23" s="37">
        <v>3801</v>
      </c>
      <c r="G23" s="37">
        <v>3060.558</v>
      </c>
      <c r="H23" s="37">
        <v>2667.6608</v>
      </c>
      <c r="I23" s="37">
        <v>2307.0979</v>
      </c>
      <c r="J23" s="37">
        <v>112.43090000000001</v>
      </c>
      <c r="K23" s="37">
        <v>2800.4491</v>
      </c>
    </row>
    <row r="24" spans="1:11" ht="14.25">
      <c r="A24" s="34" t="s">
        <v>87</v>
      </c>
      <c r="B24" s="37">
        <v>7097</v>
      </c>
      <c r="C24" s="37">
        <v>7242</v>
      </c>
      <c r="D24" s="37">
        <v>6319</v>
      </c>
      <c r="E24" s="37">
        <v>6086</v>
      </c>
      <c r="F24" s="37">
        <v>5393</v>
      </c>
      <c r="G24" s="37">
        <v>4407.4312</v>
      </c>
      <c r="H24" s="37">
        <v>4110.9605</v>
      </c>
      <c r="I24" s="37">
        <v>3692.3336</v>
      </c>
      <c r="J24" s="37">
        <v>110.6464</v>
      </c>
      <c r="K24" s="37">
        <v>4215.309</v>
      </c>
    </row>
    <row r="25" spans="1:11" ht="14.25">
      <c r="A25" s="34" t="s">
        <v>88</v>
      </c>
      <c r="B25" s="37">
        <v>8000</v>
      </c>
      <c r="C25" s="37">
        <v>8000</v>
      </c>
      <c r="D25" s="37">
        <v>7126</v>
      </c>
      <c r="E25" s="37">
        <v>6796</v>
      </c>
      <c r="F25" s="37">
        <v>6627</v>
      </c>
      <c r="G25" s="37">
        <v>5284.585999999999</v>
      </c>
      <c r="H25" s="37">
        <v>4876.6577</v>
      </c>
      <c r="I25" s="37">
        <v>4425.0725</v>
      </c>
      <c r="J25" s="37">
        <v>111.9816</v>
      </c>
      <c r="K25" s="37">
        <v>4916.58145</v>
      </c>
    </row>
    <row r="26" spans="1:11" ht="14.25">
      <c r="A26" s="34" t="s">
        <v>89</v>
      </c>
      <c r="B26" s="37">
        <v>7794.5</v>
      </c>
      <c r="C26" s="37">
        <v>6872</v>
      </c>
      <c r="D26" s="37">
        <v>8000</v>
      </c>
      <c r="E26" s="37">
        <v>7405</v>
      </c>
      <c r="F26" s="37">
        <v>6732</v>
      </c>
      <c r="G26" s="37">
        <v>5297.822</v>
      </c>
      <c r="H26" s="37">
        <v>4950.64825</v>
      </c>
      <c r="I26" s="37">
        <v>4493.7366</v>
      </c>
      <c r="J26" s="37">
        <v>120.718</v>
      </c>
      <c r="K26" s="37">
        <v>5063.9378</v>
      </c>
    </row>
    <row r="27" spans="1:11" ht="14.25">
      <c r="A27" s="34" t="s">
        <v>90</v>
      </c>
      <c r="B27" s="37">
        <v>8000</v>
      </c>
      <c r="C27" s="37">
        <v>7839</v>
      </c>
      <c r="D27" s="37">
        <v>8000</v>
      </c>
      <c r="E27" s="37">
        <v>6340</v>
      </c>
      <c r="F27" s="37">
        <v>7280</v>
      </c>
      <c r="G27" s="37">
        <v>5049.946</v>
      </c>
      <c r="H27" s="37">
        <v>4940.18</v>
      </c>
      <c r="I27" s="37">
        <v>4490.0207</v>
      </c>
      <c r="J27" s="37">
        <v>84.7787</v>
      </c>
      <c r="K27" s="37">
        <v>4826.59</v>
      </c>
    </row>
    <row r="28" spans="1:11" ht="14.25">
      <c r="A28" s="34" t="s">
        <v>91</v>
      </c>
      <c r="B28" s="37">
        <v>8000</v>
      </c>
      <c r="C28" s="37">
        <v>8000</v>
      </c>
      <c r="D28" s="37">
        <v>7511.5</v>
      </c>
      <c r="E28" s="37">
        <v>7859</v>
      </c>
      <c r="F28" s="37">
        <v>7895</v>
      </c>
      <c r="G28" s="37">
        <v>5366.4709</v>
      </c>
      <c r="H28" s="37">
        <v>4868.5301500000005</v>
      </c>
      <c r="I28" s="37">
        <v>4690.0377499999995</v>
      </c>
      <c r="J28" s="37">
        <v>155.871</v>
      </c>
      <c r="K28" s="37">
        <v>5366.4709</v>
      </c>
    </row>
    <row r="29" spans="1:11" ht="14.25">
      <c r="A29" s="34" t="s">
        <v>92</v>
      </c>
      <c r="B29" s="37">
        <v>4630.5</v>
      </c>
      <c r="C29" s="37">
        <v>8000</v>
      </c>
      <c r="D29" s="37">
        <v>7443.5</v>
      </c>
      <c r="E29" s="37">
        <v>8000</v>
      </c>
      <c r="F29" s="37">
        <v>8000</v>
      </c>
      <c r="G29" s="37">
        <v>5063.6204</v>
      </c>
      <c r="H29" s="37">
        <v>4514.2283</v>
      </c>
      <c r="I29" s="37">
        <v>4460.3552</v>
      </c>
      <c r="J29" s="37">
        <v>57.0514</v>
      </c>
      <c r="K29" s="37">
        <v>4671.8644</v>
      </c>
    </row>
    <row r="30" spans="1:11" ht="14.25">
      <c r="A30" s="34" t="s">
        <v>93</v>
      </c>
      <c r="B30" s="37">
        <v>8000</v>
      </c>
      <c r="D30" s="37">
        <v>8000</v>
      </c>
      <c r="E30" s="37">
        <v>7498.5</v>
      </c>
      <c r="F30" s="37">
        <v>7381</v>
      </c>
      <c r="G30" s="37">
        <v>5307.6491</v>
      </c>
      <c r="H30" s="37">
        <v>4828.7312</v>
      </c>
      <c r="I30" s="37">
        <v>4519.8897</v>
      </c>
      <c r="J30" s="37">
        <v>144.8241</v>
      </c>
      <c r="K30" s="37">
        <v>4661.5287</v>
      </c>
    </row>
    <row r="31" spans="1:11" ht="14.25">
      <c r="A31" s="34" t="s">
        <v>3</v>
      </c>
      <c r="B31" s="37">
        <v>2129.96445</v>
      </c>
      <c r="C31" s="37">
        <v>1805</v>
      </c>
      <c r="D31" s="37">
        <v>1571</v>
      </c>
      <c r="E31" s="37">
        <v>1287.43725</v>
      </c>
      <c r="F31" s="37">
        <v>1147.03125</v>
      </c>
      <c r="G31" s="37">
        <v>1054.55285</v>
      </c>
      <c r="H31" s="37">
        <v>970.0217</v>
      </c>
      <c r="I31" s="37">
        <v>924.4069</v>
      </c>
      <c r="J31" s="37">
        <v>113.555</v>
      </c>
      <c r="K31" s="37">
        <v>1139.3181</v>
      </c>
    </row>
    <row r="34" ht="14.25">
      <c r="A34" s="61" t="s">
        <v>126</v>
      </c>
    </row>
    <row r="35" ht="14.25">
      <c r="A35" s="61" t="s">
        <v>127</v>
      </c>
    </row>
  </sheetData>
  <sheetProtection/>
  <mergeCells count="4">
    <mergeCell ref="B2:K2"/>
    <mergeCell ref="A1:K1"/>
    <mergeCell ref="A17:K17"/>
    <mergeCell ref="B18:K18"/>
  </mergeCells>
  <printOptions horizontalCentered="1"/>
  <pageMargins left="0.5" right="0.5" top="1" bottom="1" header="0.5" footer="0.5"/>
  <pageSetup horizontalDpi="600" verticalDpi="600" orientation="landscape" scale="88" r:id="rId1"/>
  <headerFooter>
    <oddFooter>&amp;LVermont Tax Department&amp;C- &amp;P -&amp;RDecember 2013</oddFooter>
  </headerFooter>
</worksheet>
</file>

<file path=xl/worksheets/sheet3.xml><?xml version="1.0" encoding="utf-8"?>
<worksheet xmlns="http://schemas.openxmlformats.org/spreadsheetml/2006/main" xmlns:r="http://schemas.openxmlformats.org/officeDocument/2006/relationships">
  <dimension ref="A1:G31"/>
  <sheetViews>
    <sheetView zoomScalePageLayoutView="0" workbookViewId="0" topLeftCell="A1">
      <selection activeCell="L34" sqref="L34"/>
    </sheetView>
  </sheetViews>
  <sheetFormatPr defaultColWidth="9.140625" defaultRowHeight="15"/>
  <cols>
    <col min="1" max="1" width="22.57421875" style="34" customWidth="1"/>
    <col min="2" max="7" width="14.7109375" style="37" customWidth="1"/>
    <col min="8" max="16384" width="9.140625" style="34" customWidth="1"/>
  </cols>
  <sheetData>
    <row r="1" spans="1:7" ht="32.25" customHeight="1" thickBot="1">
      <c r="A1" s="52" t="s">
        <v>112</v>
      </c>
      <c r="B1" s="53"/>
      <c r="C1" s="53"/>
      <c r="D1" s="53"/>
      <c r="E1" s="53"/>
      <c r="F1" s="53"/>
      <c r="G1" s="54"/>
    </row>
    <row r="2" spans="2:7" ht="14.25">
      <c r="B2" s="55" t="s">
        <v>94</v>
      </c>
      <c r="C2" s="55"/>
      <c r="D2" s="55"/>
      <c r="E2" s="55"/>
      <c r="F2" s="55"/>
      <c r="G2" s="55"/>
    </row>
    <row r="3" spans="1:7" s="35" customFormat="1" ht="31.5" customHeight="1">
      <c r="A3" s="35" t="s">
        <v>95</v>
      </c>
      <c r="B3" s="36" t="s">
        <v>6</v>
      </c>
      <c r="C3" s="36" t="s">
        <v>7</v>
      </c>
      <c r="D3" s="36" t="s">
        <v>8</v>
      </c>
      <c r="E3" s="36" t="s">
        <v>9</v>
      </c>
      <c r="F3" s="36" t="s">
        <v>10</v>
      </c>
      <c r="G3" s="36" t="s">
        <v>3</v>
      </c>
    </row>
    <row r="4" spans="1:7" ht="14.25">
      <c r="A4" s="34" t="s">
        <v>83</v>
      </c>
      <c r="B4" s="37">
        <v>1104</v>
      </c>
      <c r="C4" s="37">
        <v>2099</v>
      </c>
      <c r="D4" s="37">
        <v>1042</v>
      </c>
      <c r="E4" s="37">
        <v>315</v>
      </c>
      <c r="F4" s="37">
        <v>85</v>
      </c>
      <c r="G4" s="37">
        <v>4645</v>
      </c>
    </row>
    <row r="5" spans="1:7" ht="14.25">
      <c r="A5" s="34" t="s">
        <v>84</v>
      </c>
      <c r="B5" s="37">
        <v>1318</v>
      </c>
      <c r="C5" s="37">
        <v>5347</v>
      </c>
      <c r="D5" s="37">
        <v>5909</v>
      </c>
      <c r="E5" s="37">
        <v>4547</v>
      </c>
      <c r="F5" s="37">
        <v>2280</v>
      </c>
      <c r="G5" s="37">
        <v>19401</v>
      </c>
    </row>
    <row r="6" spans="1:7" ht="14.25">
      <c r="A6" s="34" t="s">
        <v>85</v>
      </c>
      <c r="B6" s="37">
        <v>441</v>
      </c>
      <c r="C6" s="37">
        <v>1589</v>
      </c>
      <c r="D6" s="37">
        <v>2437</v>
      </c>
      <c r="E6" s="37">
        <v>2604</v>
      </c>
      <c r="F6" s="37">
        <v>1732</v>
      </c>
      <c r="G6" s="37">
        <v>8803</v>
      </c>
    </row>
    <row r="7" spans="1:7" ht="14.25">
      <c r="A7" s="34" t="s">
        <v>86</v>
      </c>
      <c r="B7" s="37">
        <v>99</v>
      </c>
      <c r="C7" s="37">
        <v>280</v>
      </c>
      <c r="D7" s="37">
        <v>466</v>
      </c>
      <c r="E7" s="37">
        <v>577</v>
      </c>
      <c r="F7" s="37">
        <v>471</v>
      </c>
      <c r="G7" s="37">
        <v>1893</v>
      </c>
    </row>
    <row r="8" spans="1:7" ht="14.25">
      <c r="A8" s="34" t="s">
        <v>87</v>
      </c>
      <c r="B8" s="37">
        <v>25</v>
      </c>
      <c r="C8" s="37">
        <v>88</v>
      </c>
      <c r="D8" s="37">
        <v>97</v>
      </c>
      <c r="E8" s="37">
        <v>175</v>
      </c>
      <c r="F8" s="37">
        <v>97</v>
      </c>
      <c r="G8" s="37">
        <v>482</v>
      </c>
    </row>
    <row r="9" spans="1:7" ht="14.25">
      <c r="A9" s="34" t="s">
        <v>88</v>
      </c>
      <c r="B9" s="37">
        <v>10</v>
      </c>
      <c r="C9" s="37">
        <v>28</v>
      </c>
      <c r="D9" s="37">
        <v>38</v>
      </c>
      <c r="E9" s="37">
        <v>62</v>
      </c>
      <c r="F9" s="37">
        <v>44</v>
      </c>
      <c r="G9" s="37">
        <v>182</v>
      </c>
    </row>
    <row r="10" spans="1:7" ht="14.25">
      <c r="A10" s="34" t="s">
        <v>89</v>
      </c>
      <c r="B10" s="37">
        <v>4</v>
      </c>
      <c r="C10" s="37">
        <v>9</v>
      </c>
      <c r="D10" s="37">
        <v>15</v>
      </c>
      <c r="E10" s="37">
        <v>32</v>
      </c>
      <c r="F10" s="37">
        <v>23</v>
      </c>
      <c r="G10" s="37">
        <v>83</v>
      </c>
    </row>
    <row r="11" spans="1:7" ht="14.25">
      <c r="A11" s="34" t="s">
        <v>90</v>
      </c>
      <c r="B11" s="37">
        <v>2</v>
      </c>
      <c r="C11" s="37">
        <v>6</v>
      </c>
      <c r="D11" s="37">
        <v>3</v>
      </c>
      <c r="E11" s="37">
        <v>5</v>
      </c>
      <c r="F11" s="37">
        <v>6</v>
      </c>
      <c r="G11" s="37">
        <v>22</v>
      </c>
    </row>
    <row r="12" spans="1:7" ht="14.25">
      <c r="A12" s="34" t="s">
        <v>91</v>
      </c>
      <c r="B12" s="37">
        <v>1</v>
      </c>
      <c r="C12" s="37">
        <v>4</v>
      </c>
      <c r="D12" s="37">
        <v>6</v>
      </c>
      <c r="E12" s="37">
        <v>6</v>
      </c>
      <c r="F12" s="37">
        <v>4</v>
      </c>
      <c r="G12" s="37">
        <v>21</v>
      </c>
    </row>
    <row r="13" spans="1:7" ht="14.25">
      <c r="A13" s="34" t="s">
        <v>92</v>
      </c>
      <c r="B13" s="37">
        <v>1</v>
      </c>
      <c r="C13" s="37">
        <v>1</v>
      </c>
      <c r="D13" s="37">
        <v>2</v>
      </c>
      <c r="E13" s="37">
        <v>2</v>
      </c>
      <c r="F13" s="37">
        <v>2</v>
      </c>
      <c r="G13" s="37">
        <v>8</v>
      </c>
    </row>
    <row r="14" spans="1:7" ht="14.25">
      <c r="A14" s="34" t="s">
        <v>93</v>
      </c>
      <c r="B14" s="37">
        <v>1</v>
      </c>
      <c r="D14" s="37">
        <v>1</v>
      </c>
      <c r="E14" s="37">
        <v>4</v>
      </c>
      <c r="F14" s="37">
        <v>2</v>
      </c>
      <c r="G14" s="37">
        <v>8</v>
      </c>
    </row>
    <row r="15" spans="1:7" ht="14.25">
      <c r="A15" s="34" t="s">
        <v>3</v>
      </c>
      <c r="B15" s="37">
        <v>3006</v>
      </c>
      <c r="C15" s="37">
        <v>9451</v>
      </c>
      <c r="D15" s="37">
        <v>10016</v>
      </c>
      <c r="E15" s="37">
        <v>8329</v>
      </c>
      <c r="F15" s="37">
        <v>4746</v>
      </c>
      <c r="G15" s="37">
        <v>35548</v>
      </c>
    </row>
    <row r="16" ht="15" thickBot="1"/>
    <row r="17" spans="1:7" s="35" customFormat="1" ht="32.25" customHeight="1" thickBot="1">
      <c r="A17" s="56" t="s">
        <v>102</v>
      </c>
      <c r="B17" s="57"/>
      <c r="C17" s="57"/>
      <c r="D17" s="57"/>
      <c r="E17" s="57"/>
      <c r="F17" s="57"/>
      <c r="G17" s="58"/>
    </row>
    <row r="18" spans="2:7" ht="14.25">
      <c r="B18" s="45" t="s">
        <v>94</v>
      </c>
      <c r="C18" s="45"/>
      <c r="D18" s="45"/>
      <c r="E18" s="45"/>
      <c r="F18" s="45"/>
      <c r="G18" s="45"/>
    </row>
    <row r="19" spans="1:7" s="35" customFormat="1" ht="28.5">
      <c r="A19" s="35" t="s">
        <v>95</v>
      </c>
      <c r="B19" s="36" t="s">
        <v>6</v>
      </c>
      <c r="C19" s="36" t="s">
        <v>7</v>
      </c>
      <c r="D19" s="36" t="s">
        <v>8</v>
      </c>
      <c r="E19" s="36" t="s">
        <v>9</v>
      </c>
      <c r="F19" s="36" t="s">
        <v>10</v>
      </c>
      <c r="G19" s="36" t="s">
        <v>3</v>
      </c>
    </row>
    <row r="20" spans="1:7" ht="14.25">
      <c r="A20" s="34" t="s">
        <v>83</v>
      </c>
      <c r="B20" s="37">
        <v>1057</v>
      </c>
      <c r="C20" s="37">
        <v>824</v>
      </c>
      <c r="D20" s="37">
        <v>724.5</v>
      </c>
      <c r="E20" s="37">
        <v>508</v>
      </c>
      <c r="F20" s="37">
        <v>417</v>
      </c>
      <c r="G20" s="37">
        <v>809</v>
      </c>
    </row>
    <row r="21" spans="1:7" ht="14.25">
      <c r="A21" s="34" t="s">
        <v>84</v>
      </c>
      <c r="B21" s="37">
        <v>2500</v>
      </c>
      <c r="C21" s="37">
        <v>2073</v>
      </c>
      <c r="D21" s="37">
        <v>1786</v>
      </c>
      <c r="E21" s="37">
        <v>1519</v>
      </c>
      <c r="F21" s="37">
        <v>1369</v>
      </c>
      <c r="G21" s="37">
        <v>1780</v>
      </c>
    </row>
    <row r="22" spans="1:7" ht="14.25">
      <c r="A22" s="34" t="s">
        <v>85</v>
      </c>
      <c r="B22" s="37">
        <v>4063</v>
      </c>
      <c r="C22" s="37">
        <v>3547</v>
      </c>
      <c r="D22" s="37">
        <v>3152</v>
      </c>
      <c r="E22" s="37">
        <v>2728.5</v>
      </c>
      <c r="F22" s="37">
        <v>2458.5</v>
      </c>
      <c r="G22" s="37">
        <v>3006</v>
      </c>
    </row>
    <row r="23" spans="1:7" ht="14.25">
      <c r="A23" s="34" t="s">
        <v>86</v>
      </c>
      <c r="B23" s="37">
        <v>5765</v>
      </c>
      <c r="C23" s="37">
        <v>5233</v>
      </c>
      <c r="D23" s="37">
        <v>4803</v>
      </c>
      <c r="E23" s="37">
        <v>4392</v>
      </c>
      <c r="F23" s="37">
        <v>3993</v>
      </c>
      <c r="G23" s="37">
        <v>4567</v>
      </c>
    </row>
    <row r="24" spans="1:7" ht="14.25">
      <c r="A24" s="34" t="s">
        <v>87</v>
      </c>
      <c r="B24" s="37">
        <v>7097</v>
      </c>
      <c r="C24" s="37">
        <v>7242</v>
      </c>
      <c r="D24" s="37">
        <v>6371</v>
      </c>
      <c r="E24" s="37">
        <v>6138</v>
      </c>
      <c r="F24" s="37">
        <v>5526</v>
      </c>
      <c r="G24" s="37">
        <v>6352</v>
      </c>
    </row>
    <row r="25" spans="1:7" ht="14.25">
      <c r="A25" s="34" t="s">
        <v>88</v>
      </c>
      <c r="B25" s="37">
        <v>8000</v>
      </c>
      <c r="C25" s="37">
        <v>8000</v>
      </c>
      <c r="D25" s="37">
        <v>7126</v>
      </c>
      <c r="E25" s="37">
        <v>6902.5</v>
      </c>
      <c r="F25" s="37">
        <v>6640.5</v>
      </c>
      <c r="G25" s="37">
        <v>7137</v>
      </c>
    </row>
    <row r="26" spans="1:7" ht="14.25">
      <c r="A26" s="34" t="s">
        <v>89</v>
      </c>
      <c r="B26" s="37">
        <v>7794.5</v>
      </c>
      <c r="C26" s="37">
        <v>6872</v>
      </c>
      <c r="D26" s="37">
        <v>8000</v>
      </c>
      <c r="E26" s="37">
        <v>7460.5</v>
      </c>
      <c r="F26" s="37">
        <v>6776</v>
      </c>
      <c r="G26" s="37">
        <v>7501</v>
      </c>
    </row>
    <row r="27" spans="1:7" ht="14.25">
      <c r="A27" s="34" t="s">
        <v>90</v>
      </c>
      <c r="B27" s="37">
        <v>8000</v>
      </c>
      <c r="C27" s="37">
        <v>7826</v>
      </c>
      <c r="D27" s="37">
        <v>8000</v>
      </c>
      <c r="E27" s="37">
        <v>6677</v>
      </c>
      <c r="F27" s="37">
        <v>7386.5</v>
      </c>
      <c r="G27" s="37">
        <v>7826</v>
      </c>
    </row>
    <row r="28" spans="1:7" ht="14.25">
      <c r="A28" s="34" t="s">
        <v>91</v>
      </c>
      <c r="B28" s="37">
        <v>8000</v>
      </c>
      <c r="C28" s="37">
        <v>8000</v>
      </c>
      <c r="D28" s="37">
        <v>7511.5</v>
      </c>
      <c r="E28" s="37">
        <v>7859</v>
      </c>
      <c r="F28" s="37">
        <v>7895</v>
      </c>
      <c r="G28" s="37">
        <v>8000</v>
      </c>
    </row>
    <row r="29" spans="1:7" ht="14.25">
      <c r="A29" s="34" t="s">
        <v>92</v>
      </c>
      <c r="B29" s="37">
        <v>4630.5</v>
      </c>
      <c r="C29" s="37">
        <v>8000</v>
      </c>
      <c r="D29" s="37">
        <v>7443.5</v>
      </c>
      <c r="E29" s="37">
        <v>8000</v>
      </c>
      <c r="F29" s="37">
        <v>8000</v>
      </c>
      <c r="G29" s="37">
        <v>8000</v>
      </c>
    </row>
    <row r="30" spans="1:7" ht="14.25">
      <c r="A30" s="34" t="s">
        <v>93</v>
      </c>
      <c r="B30" s="37">
        <v>8000</v>
      </c>
      <c r="D30" s="37">
        <v>8000</v>
      </c>
      <c r="E30" s="37">
        <v>7498.5</v>
      </c>
      <c r="F30" s="37">
        <v>7381</v>
      </c>
      <c r="G30" s="37">
        <v>7862.5</v>
      </c>
    </row>
    <row r="31" spans="1:7" ht="14.25">
      <c r="A31" s="34" t="s">
        <v>3</v>
      </c>
      <c r="B31" s="37">
        <v>2179.5</v>
      </c>
      <c r="C31" s="37">
        <v>2047</v>
      </c>
      <c r="D31" s="37">
        <v>2047</v>
      </c>
      <c r="E31" s="37">
        <v>2019</v>
      </c>
      <c r="F31" s="37">
        <v>1999</v>
      </c>
      <c r="G31" s="37">
        <v>2040</v>
      </c>
    </row>
  </sheetData>
  <sheetProtection/>
  <mergeCells count="4">
    <mergeCell ref="A1:G1"/>
    <mergeCell ref="B2:G2"/>
    <mergeCell ref="A17:G17"/>
    <mergeCell ref="B18:G18"/>
  </mergeCells>
  <printOptions horizontalCentered="1"/>
  <pageMargins left="0.5" right="0.5" top="1" bottom="1" header="0.5" footer="0.5"/>
  <pageSetup horizontalDpi="600" verticalDpi="600" orientation="landscape" scale="88" r:id="rId1"/>
  <headerFooter>
    <oddFooter>&amp;LVermont Tax Department&amp;C- &amp;P -&amp;RDecember 2013</oddFooter>
  </headerFooter>
</worksheet>
</file>

<file path=xl/worksheets/sheet4.xml><?xml version="1.0" encoding="utf-8"?>
<worksheet xmlns="http://schemas.openxmlformats.org/spreadsheetml/2006/main" xmlns:r="http://schemas.openxmlformats.org/officeDocument/2006/relationships">
  <dimension ref="A1:S265"/>
  <sheetViews>
    <sheetView zoomScaleSheetLayoutView="100" zoomScalePageLayoutView="0" workbookViewId="0" topLeftCell="A1">
      <selection activeCell="D111" sqref="D111"/>
    </sheetView>
  </sheetViews>
  <sheetFormatPr defaultColWidth="9.140625" defaultRowHeight="15"/>
  <cols>
    <col min="1" max="1" width="12.8515625" style="10" customWidth="1"/>
    <col min="2" max="2" width="11.7109375" style="11" customWidth="1"/>
    <col min="3" max="3" width="10.00390625" style="11" customWidth="1"/>
    <col min="4" max="4" width="12.7109375" style="11" customWidth="1"/>
    <col min="5" max="5" width="11.57421875" style="11" customWidth="1"/>
    <col min="6" max="6" width="8.28125" style="11" bestFit="1" customWidth="1"/>
    <col min="7" max="7" width="11.7109375" style="11" customWidth="1"/>
    <col min="8" max="8" width="13.00390625" style="11" bestFit="1" customWidth="1"/>
    <col min="9" max="9" width="11.7109375" style="11" bestFit="1" customWidth="1"/>
    <col min="10" max="10" width="13.00390625" style="11" bestFit="1" customWidth="1"/>
    <col min="11" max="11" width="13.57421875" style="11" customWidth="1"/>
    <col min="12" max="12" width="13.140625" style="11" customWidth="1"/>
    <col min="13" max="13" width="13.00390625" style="11" bestFit="1" customWidth="1"/>
    <col min="14" max="14" width="13.28125" style="11" bestFit="1" customWidth="1"/>
    <col min="15" max="15" width="13.00390625" style="11" bestFit="1" customWidth="1"/>
    <col min="16" max="16" width="13.140625" style="11" customWidth="1"/>
    <col min="17" max="17" width="10.421875" style="11" bestFit="1" customWidth="1"/>
    <col min="18" max="18" width="10.140625" style="11" customWidth="1"/>
    <col min="19" max="19" width="9.421875" style="11" customWidth="1"/>
    <col min="20" max="16384" width="9.140625" style="11" customWidth="1"/>
  </cols>
  <sheetData>
    <row r="1" spans="1:18" s="31" customFormat="1" ht="18.75" thickBot="1">
      <c r="A1" s="41" t="s">
        <v>103</v>
      </c>
      <c r="B1" s="42"/>
      <c r="C1" s="42"/>
      <c r="D1" s="42"/>
      <c r="E1" s="42"/>
      <c r="F1" s="42"/>
      <c r="G1" s="42"/>
      <c r="H1" s="42"/>
      <c r="I1" s="42"/>
      <c r="J1" s="42"/>
      <c r="K1" s="43"/>
      <c r="L1" s="21"/>
      <c r="M1" s="21"/>
      <c r="N1" s="21"/>
      <c r="O1" s="21"/>
      <c r="P1" s="21"/>
      <c r="Q1" s="21"/>
      <c r="R1" s="13"/>
    </row>
    <row r="2" spans="1:19" s="31" customFormat="1" ht="40.5" customHeight="1">
      <c r="A2" s="15"/>
      <c r="B2" s="14" t="s">
        <v>3</v>
      </c>
      <c r="C2" s="15" t="s">
        <v>26</v>
      </c>
      <c r="D2" s="8" t="s">
        <v>0</v>
      </c>
      <c r="E2" s="8" t="s">
        <v>1</v>
      </c>
      <c r="F2" s="39" t="s">
        <v>19</v>
      </c>
      <c r="G2" s="39"/>
      <c r="H2" s="40" t="s">
        <v>23</v>
      </c>
      <c r="I2" s="40"/>
      <c r="J2" s="40"/>
      <c r="K2" s="9"/>
      <c r="L2" s="9"/>
      <c r="M2" s="9"/>
      <c r="N2" s="9"/>
      <c r="O2" s="9"/>
      <c r="P2" s="40" t="s">
        <v>32</v>
      </c>
      <c r="Q2" s="40"/>
      <c r="R2" s="8" t="s">
        <v>20</v>
      </c>
      <c r="S2" s="8" t="s">
        <v>20</v>
      </c>
    </row>
    <row r="3" spans="1:19" s="1" customFormat="1" ht="41.25" customHeight="1" thickBot="1">
      <c r="A3" s="26" t="s">
        <v>59</v>
      </c>
      <c r="B3" s="22" t="s">
        <v>110</v>
      </c>
      <c r="C3" s="22" t="s">
        <v>17</v>
      </c>
      <c r="D3" s="22" t="s">
        <v>108</v>
      </c>
      <c r="E3" s="22" t="s">
        <v>107</v>
      </c>
      <c r="F3" s="30" t="s">
        <v>18</v>
      </c>
      <c r="G3" s="30" t="s">
        <v>106</v>
      </c>
      <c r="H3" s="30" t="s">
        <v>18</v>
      </c>
      <c r="I3" s="30" t="s">
        <v>17</v>
      </c>
      <c r="J3" s="30" t="s">
        <v>3</v>
      </c>
      <c r="K3" s="22" t="s">
        <v>109</v>
      </c>
      <c r="L3" s="22" t="s">
        <v>28</v>
      </c>
      <c r="M3" s="22" t="s">
        <v>29</v>
      </c>
      <c r="N3" s="22" t="s">
        <v>27</v>
      </c>
      <c r="O3" s="22" t="s">
        <v>30</v>
      </c>
      <c r="P3" s="22" t="s">
        <v>96</v>
      </c>
      <c r="Q3" s="22" t="s">
        <v>31</v>
      </c>
      <c r="R3" s="22" t="s">
        <v>4</v>
      </c>
      <c r="S3" s="22" t="s">
        <v>75</v>
      </c>
    </row>
    <row r="4" spans="1:18" ht="15.75">
      <c r="A4" s="25" t="s">
        <v>76</v>
      </c>
      <c r="B4" s="12"/>
      <c r="C4" s="12"/>
      <c r="D4" s="12"/>
      <c r="E4" s="12"/>
      <c r="F4" s="12"/>
      <c r="G4" s="12"/>
      <c r="H4" s="12"/>
      <c r="I4" s="12"/>
      <c r="J4" s="12"/>
      <c r="K4" s="20"/>
      <c r="L4" s="20"/>
      <c r="M4" s="20"/>
      <c r="N4" s="20"/>
      <c r="O4" s="20"/>
      <c r="P4" s="23"/>
      <c r="Q4" s="23"/>
      <c r="R4" s="19"/>
    </row>
    <row r="5" spans="1:19" s="31" customFormat="1" ht="15.75" customHeight="1">
      <c r="A5" s="28" t="s">
        <v>60</v>
      </c>
      <c r="B5" s="20">
        <v>6833</v>
      </c>
      <c r="C5" s="20">
        <v>2118</v>
      </c>
      <c r="D5" s="20">
        <v>49812.07507683302</v>
      </c>
      <c r="E5" s="20">
        <v>191012</v>
      </c>
      <c r="F5" s="20">
        <v>2873.1683008927266</v>
      </c>
      <c r="G5" s="20">
        <v>1064.0952729401433</v>
      </c>
      <c r="H5" s="20">
        <v>9585297.842699993</v>
      </c>
      <c r="I5" s="20">
        <v>1179484.2932999996</v>
      </c>
      <c r="J5" s="20">
        <v>10764782.135999963</v>
      </c>
      <c r="K5" s="20">
        <f aca="true" t="shared" si="0" ref="K5:K18">J5/B5</f>
        <v>1575.4108204302595</v>
      </c>
      <c r="L5" s="20">
        <f aca="true" t="shared" si="1" ref="L5:L18">B5*F5</f>
        <v>19632359</v>
      </c>
      <c r="M5" s="20">
        <f aca="true" t="shared" si="2" ref="M5:M18">B5*G5</f>
        <v>7270962.999999999</v>
      </c>
      <c r="N5" s="20">
        <f>L5+M5</f>
        <v>26903322</v>
      </c>
      <c r="O5" s="20">
        <f aca="true" t="shared" si="3" ref="O5:O18">L5-H5</f>
        <v>10047061.157300007</v>
      </c>
      <c r="P5" s="23">
        <f aca="true" t="shared" si="4" ref="P5:P18">L5/(B5*D5)</f>
        <v>0.05768015679854706</v>
      </c>
      <c r="Q5" s="23">
        <f aca="true" t="shared" si="5" ref="Q5:Q18">O5/(B5*D5)</f>
        <v>0.02951841207252048</v>
      </c>
      <c r="R5" s="19">
        <f aca="true" t="shared" si="6" ref="R5:R14">J5/N5</f>
        <v>0.4001283609511109</v>
      </c>
      <c r="S5" s="19">
        <f aca="true" t="shared" si="7" ref="S5:S18">C5/B5</f>
        <v>0.3099663398214547</v>
      </c>
    </row>
    <row r="6" spans="1:19" s="31" customFormat="1" ht="15.75" customHeight="1">
      <c r="A6" s="28" t="s">
        <v>61</v>
      </c>
      <c r="B6" s="20">
        <v>6587</v>
      </c>
      <c r="C6" s="20">
        <v>2093</v>
      </c>
      <c r="D6" s="20">
        <v>45075.889782905724</v>
      </c>
      <c r="E6" s="20">
        <v>167908</v>
      </c>
      <c r="F6" s="20">
        <v>2549.3364202216485</v>
      </c>
      <c r="G6" s="20">
        <v>940.6367086685897</v>
      </c>
      <c r="H6" s="20">
        <v>8620589.39039997</v>
      </c>
      <c r="I6" s="20">
        <v>998931.4369999988</v>
      </c>
      <c r="J6" s="20">
        <v>9619520.8274</v>
      </c>
      <c r="K6" s="20">
        <f t="shared" si="0"/>
        <v>1460.379661059663</v>
      </c>
      <c r="L6" s="20">
        <f t="shared" si="1"/>
        <v>16792479</v>
      </c>
      <c r="M6" s="20">
        <f t="shared" si="2"/>
        <v>6195974</v>
      </c>
      <c r="N6" s="20">
        <f aca="true" t="shared" si="8" ref="N6:N14">L6+M6</f>
        <v>22988453</v>
      </c>
      <c r="O6" s="20">
        <f t="shared" si="3"/>
        <v>8171889.60960003</v>
      </c>
      <c r="P6" s="23">
        <f t="shared" si="4"/>
        <v>0.056556541257416104</v>
      </c>
      <c r="Q6" s="23">
        <f t="shared" si="5"/>
        <v>0.027522667252190346</v>
      </c>
      <c r="R6" s="19">
        <f t="shared" si="6"/>
        <v>0.4184501161256915</v>
      </c>
      <c r="S6" s="19">
        <f t="shared" si="7"/>
        <v>0.3177470775770457</v>
      </c>
    </row>
    <row r="7" spans="1:19" s="31" customFormat="1" ht="15.75" customHeight="1">
      <c r="A7" s="28" t="s">
        <v>62</v>
      </c>
      <c r="B7" s="20">
        <v>5871</v>
      </c>
      <c r="C7" s="20">
        <v>2130</v>
      </c>
      <c r="D7" s="20">
        <v>41031.81689661046</v>
      </c>
      <c r="E7" s="20">
        <v>139516</v>
      </c>
      <c r="F7" s="20">
        <v>1968.813490035769</v>
      </c>
      <c r="G7" s="20">
        <v>982.5840572304547</v>
      </c>
      <c r="H7" s="20">
        <v>5269683.751699993</v>
      </c>
      <c r="I7" s="20">
        <v>986750.3805999993</v>
      </c>
      <c r="J7" s="20">
        <v>6256434.132299992</v>
      </c>
      <c r="K7" s="20">
        <f t="shared" si="0"/>
        <v>1065.6505079713834</v>
      </c>
      <c r="L7" s="20">
        <f t="shared" si="1"/>
        <v>11558904</v>
      </c>
      <c r="M7" s="20">
        <f t="shared" si="2"/>
        <v>5768751</v>
      </c>
      <c r="N7" s="20">
        <f t="shared" si="8"/>
        <v>17327655</v>
      </c>
      <c r="O7" s="20">
        <f t="shared" si="3"/>
        <v>6289220.248300007</v>
      </c>
      <c r="P7" s="23">
        <f t="shared" si="4"/>
        <v>0.0479826056690755</v>
      </c>
      <c r="Q7" s="23">
        <f t="shared" si="5"/>
        <v>0.026107421182851274</v>
      </c>
      <c r="R7" s="19">
        <f t="shared" si="6"/>
        <v>0.3610664069835181</v>
      </c>
      <c r="S7" s="19">
        <f t="shared" si="7"/>
        <v>0.36280020439448135</v>
      </c>
    </row>
    <row r="8" spans="1:19" s="31" customFormat="1" ht="15.75" customHeight="1">
      <c r="A8" s="28" t="s">
        <v>63</v>
      </c>
      <c r="B8" s="20">
        <v>22864</v>
      </c>
      <c r="C8" s="20">
        <v>5635</v>
      </c>
      <c r="D8" s="20">
        <v>56648.75778516445</v>
      </c>
      <c r="E8" s="20">
        <v>228454</v>
      </c>
      <c r="F8" s="20">
        <v>3143.8567179846045</v>
      </c>
      <c r="G8" s="20">
        <v>1318.6749912526243</v>
      </c>
      <c r="H8" s="20">
        <v>34981396.768599994</v>
      </c>
      <c r="I8" s="20">
        <v>3358055.3730999962</v>
      </c>
      <c r="J8" s="20">
        <v>38339452.14170001</v>
      </c>
      <c r="K8" s="20">
        <f t="shared" si="0"/>
        <v>1676.8479768063335</v>
      </c>
      <c r="L8" s="20">
        <f t="shared" si="1"/>
        <v>71881140</v>
      </c>
      <c r="M8" s="20">
        <f t="shared" si="2"/>
        <v>30150185.000000004</v>
      </c>
      <c r="N8" s="20">
        <f t="shared" si="8"/>
        <v>102031325</v>
      </c>
      <c r="O8" s="20">
        <f t="shared" si="3"/>
        <v>36899743.231400006</v>
      </c>
      <c r="P8" s="23">
        <f t="shared" si="4"/>
        <v>0.05549736377110706</v>
      </c>
      <c r="Q8" s="23">
        <f t="shared" si="5"/>
        <v>0.028489231990108277</v>
      </c>
      <c r="R8" s="19">
        <f t="shared" si="6"/>
        <v>0.3757615824522519</v>
      </c>
      <c r="S8" s="19">
        <f t="shared" si="7"/>
        <v>0.24645731280615815</v>
      </c>
    </row>
    <row r="9" spans="1:19" s="31" customFormat="1" ht="15.75" customHeight="1">
      <c r="A9" s="28" t="s">
        <v>64</v>
      </c>
      <c r="B9" s="20">
        <v>1467</v>
      </c>
      <c r="C9" s="20">
        <v>455</v>
      </c>
      <c r="D9" s="20">
        <v>34091.282890252216</v>
      </c>
      <c r="E9" s="20">
        <v>109853</v>
      </c>
      <c r="F9" s="20">
        <v>1390.9754601226994</v>
      </c>
      <c r="G9" s="20">
        <v>631.0265848670757</v>
      </c>
      <c r="H9" s="20">
        <v>947153.1051999994</v>
      </c>
      <c r="I9" s="20">
        <v>148921.21060000002</v>
      </c>
      <c r="J9" s="20">
        <v>1096074.3157999997</v>
      </c>
      <c r="K9" s="20">
        <f t="shared" si="0"/>
        <v>747.1535895023857</v>
      </c>
      <c r="L9" s="20">
        <f t="shared" si="1"/>
        <v>2040561</v>
      </c>
      <c r="M9" s="20">
        <f t="shared" si="2"/>
        <v>925716.0000000001</v>
      </c>
      <c r="N9" s="20">
        <f t="shared" si="8"/>
        <v>2966277</v>
      </c>
      <c r="O9" s="20">
        <f t="shared" si="3"/>
        <v>1093407.8948000006</v>
      </c>
      <c r="P9" s="23">
        <f t="shared" si="4"/>
        <v>0.04080149945077085</v>
      </c>
      <c r="Q9" s="23">
        <f t="shared" si="5"/>
        <v>0.02186294926696665</v>
      </c>
      <c r="R9" s="19">
        <f t="shared" si="6"/>
        <v>0.36951178726733874</v>
      </c>
      <c r="S9" s="19">
        <f t="shared" si="7"/>
        <v>0.3101567825494206</v>
      </c>
    </row>
    <row r="10" spans="1:19" s="31" customFormat="1" ht="15.75" customHeight="1">
      <c r="A10" s="28" t="s">
        <v>65</v>
      </c>
      <c r="B10" s="20">
        <v>9168</v>
      </c>
      <c r="C10" s="20">
        <v>1990</v>
      </c>
      <c r="D10" s="20">
        <v>49393.842386561955</v>
      </c>
      <c r="E10" s="20">
        <v>177537.5</v>
      </c>
      <c r="F10" s="20">
        <v>2128.6673211169286</v>
      </c>
      <c r="G10" s="20">
        <v>881.1178010471205</v>
      </c>
      <c r="H10" s="20">
        <v>8630337.449899992</v>
      </c>
      <c r="I10" s="20">
        <v>827701.6941000007</v>
      </c>
      <c r="J10" s="20">
        <v>9458039.143999964</v>
      </c>
      <c r="K10" s="20">
        <f t="shared" si="0"/>
        <v>1031.636032286209</v>
      </c>
      <c r="L10" s="20">
        <f t="shared" si="1"/>
        <v>19515622</v>
      </c>
      <c r="M10" s="20">
        <f t="shared" si="2"/>
        <v>8078088</v>
      </c>
      <c r="N10" s="20">
        <f t="shared" si="8"/>
        <v>27593710</v>
      </c>
      <c r="O10" s="20">
        <f t="shared" si="3"/>
        <v>10885284.550100008</v>
      </c>
      <c r="P10" s="23">
        <f t="shared" si="4"/>
        <v>0.04309580340921305</v>
      </c>
      <c r="Q10" s="23">
        <f t="shared" si="5"/>
        <v>0.02403767007910145</v>
      </c>
      <c r="R10" s="19">
        <f t="shared" si="6"/>
        <v>0.34276069234618917</v>
      </c>
      <c r="S10" s="19">
        <f t="shared" si="7"/>
        <v>0.21705933682373474</v>
      </c>
    </row>
    <row r="11" spans="1:19" s="31" customFormat="1" ht="15.75" customHeight="1">
      <c r="A11" s="28" t="s">
        <v>66</v>
      </c>
      <c r="B11" s="20">
        <v>1519</v>
      </c>
      <c r="C11" s="20">
        <v>268</v>
      </c>
      <c r="D11" s="20">
        <v>50254.67017774852</v>
      </c>
      <c r="E11" s="20">
        <v>217019</v>
      </c>
      <c r="F11" s="20">
        <v>3156.306780776827</v>
      </c>
      <c r="G11" s="20">
        <v>662.1211323238973</v>
      </c>
      <c r="H11" s="20">
        <v>2538818.9007</v>
      </c>
      <c r="I11" s="20">
        <v>90050.3049</v>
      </c>
      <c r="J11" s="20">
        <v>2629214.205600001</v>
      </c>
      <c r="K11" s="20">
        <f t="shared" si="0"/>
        <v>1730.884927978934</v>
      </c>
      <c r="L11" s="20">
        <f t="shared" si="1"/>
        <v>4794430</v>
      </c>
      <c r="M11" s="20">
        <f t="shared" si="2"/>
        <v>1005762</v>
      </c>
      <c r="N11" s="20">
        <f t="shared" si="8"/>
        <v>5800192</v>
      </c>
      <c r="O11" s="20">
        <f t="shared" si="3"/>
        <v>2255611.0993</v>
      </c>
      <c r="P11" s="23">
        <f t="shared" si="4"/>
        <v>0.06280623809912812</v>
      </c>
      <c r="Q11" s="23">
        <f t="shared" si="5"/>
        <v>0.029548131427859396</v>
      </c>
      <c r="R11" s="19">
        <f t="shared" si="6"/>
        <v>0.4532977883490755</v>
      </c>
      <c r="S11" s="19">
        <f t="shared" si="7"/>
        <v>0.17643186306780778</v>
      </c>
    </row>
    <row r="12" spans="1:19" s="31" customFormat="1" ht="15.75" customHeight="1">
      <c r="A12" s="28" t="s">
        <v>67</v>
      </c>
      <c r="B12" s="20">
        <v>4407</v>
      </c>
      <c r="C12" s="20">
        <v>1561</v>
      </c>
      <c r="D12" s="20">
        <v>46223.691626957116</v>
      </c>
      <c r="E12" s="20">
        <v>179733</v>
      </c>
      <c r="F12" s="20">
        <v>2571.27501701838</v>
      </c>
      <c r="G12" s="20">
        <v>1111.9591558883594</v>
      </c>
      <c r="H12" s="20">
        <v>5700233.492399994</v>
      </c>
      <c r="I12" s="20">
        <v>777003.5892999999</v>
      </c>
      <c r="J12" s="20">
        <v>6477237.081700002</v>
      </c>
      <c r="K12" s="20">
        <f t="shared" si="0"/>
        <v>1469.7610804855915</v>
      </c>
      <c r="L12" s="20">
        <f t="shared" si="1"/>
        <v>11331609</v>
      </c>
      <c r="M12" s="20">
        <f t="shared" si="2"/>
        <v>4900404</v>
      </c>
      <c r="N12" s="20">
        <f t="shared" si="8"/>
        <v>16232013</v>
      </c>
      <c r="O12" s="20">
        <f t="shared" si="3"/>
        <v>5631375.507600006</v>
      </c>
      <c r="P12" s="23">
        <f t="shared" si="4"/>
        <v>0.055626777665651495</v>
      </c>
      <c r="Q12" s="23">
        <f t="shared" si="5"/>
        <v>0.0276443771853636</v>
      </c>
      <c r="R12" s="19">
        <f t="shared" si="6"/>
        <v>0.3990409003307231</v>
      </c>
      <c r="S12" s="19">
        <f t="shared" si="7"/>
        <v>0.35420921261629223</v>
      </c>
    </row>
    <row r="13" spans="1:19" s="31" customFormat="1" ht="15.75" customHeight="1">
      <c r="A13" s="28" t="s">
        <v>68</v>
      </c>
      <c r="B13" s="20">
        <v>6025</v>
      </c>
      <c r="C13" s="20">
        <v>2254</v>
      </c>
      <c r="D13" s="20">
        <v>45136.617925311206</v>
      </c>
      <c r="E13" s="20">
        <v>163607</v>
      </c>
      <c r="F13" s="20">
        <v>2395.1299585062243</v>
      </c>
      <c r="G13" s="20">
        <v>1065.3948547717841</v>
      </c>
      <c r="H13" s="20">
        <v>6690515.378999993</v>
      </c>
      <c r="I13" s="20">
        <v>1152549.1671999947</v>
      </c>
      <c r="J13" s="20">
        <v>7843064.5462</v>
      </c>
      <c r="K13" s="20">
        <f t="shared" si="0"/>
        <v>1301.7534516514522</v>
      </c>
      <c r="L13" s="20">
        <f t="shared" si="1"/>
        <v>14430658.000000002</v>
      </c>
      <c r="M13" s="20">
        <f t="shared" si="2"/>
        <v>6419003.999999999</v>
      </c>
      <c r="N13" s="20">
        <f t="shared" si="8"/>
        <v>20849662</v>
      </c>
      <c r="O13" s="20">
        <f t="shared" si="3"/>
        <v>7740142.621000009</v>
      </c>
      <c r="P13" s="23">
        <f t="shared" si="4"/>
        <v>0.05306401030022922</v>
      </c>
      <c r="Q13" s="23">
        <f t="shared" si="5"/>
        <v>0.02846183505741648</v>
      </c>
      <c r="R13" s="19">
        <f t="shared" si="6"/>
        <v>0.3761722634256613</v>
      </c>
      <c r="S13" s="19">
        <f t="shared" si="7"/>
        <v>0.3741078838174274</v>
      </c>
    </row>
    <row r="14" spans="1:19" s="31" customFormat="1" ht="15.75" customHeight="1">
      <c r="A14" s="28" t="s">
        <v>69</v>
      </c>
      <c r="B14" s="20">
        <v>5776</v>
      </c>
      <c r="C14" s="20">
        <v>1882</v>
      </c>
      <c r="D14" s="20">
        <v>38702.73043628809</v>
      </c>
      <c r="E14" s="20">
        <v>134243.5</v>
      </c>
      <c r="F14" s="20">
        <v>1834.2780470914126</v>
      </c>
      <c r="G14" s="20">
        <v>846.0389542936288</v>
      </c>
      <c r="H14" s="20">
        <v>4988244.79320001</v>
      </c>
      <c r="I14" s="20">
        <v>805558.2585999997</v>
      </c>
      <c r="J14" s="20">
        <v>5793803.051800002</v>
      </c>
      <c r="K14" s="20">
        <f t="shared" si="0"/>
        <v>1003.0822458102497</v>
      </c>
      <c r="L14" s="20">
        <f t="shared" si="1"/>
        <v>10594790</v>
      </c>
      <c r="M14" s="20">
        <f t="shared" si="2"/>
        <v>4886721</v>
      </c>
      <c r="N14" s="20">
        <f t="shared" si="8"/>
        <v>15481511</v>
      </c>
      <c r="O14" s="20">
        <f t="shared" si="3"/>
        <v>5606545.20679999</v>
      </c>
      <c r="P14" s="23">
        <f t="shared" si="4"/>
        <v>0.04739402172440976</v>
      </c>
      <c r="Q14" s="23">
        <f t="shared" si="5"/>
        <v>0.025079942625570128</v>
      </c>
      <c r="R14" s="19">
        <f t="shared" si="6"/>
        <v>0.37424015341913347</v>
      </c>
      <c r="S14" s="19">
        <f t="shared" si="7"/>
        <v>0.32583102493074795</v>
      </c>
    </row>
    <row r="15" spans="1:19" ht="15.75" customHeight="1">
      <c r="A15" s="28" t="s">
        <v>70</v>
      </c>
      <c r="B15" s="20">
        <v>10995</v>
      </c>
      <c r="C15" s="20">
        <v>3890</v>
      </c>
      <c r="D15" s="20">
        <v>45265.715325147794</v>
      </c>
      <c r="E15" s="20">
        <v>156964</v>
      </c>
      <c r="F15" s="20">
        <v>2293.206730331969</v>
      </c>
      <c r="G15" s="20">
        <v>1038.0101864483856</v>
      </c>
      <c r="H15" s="20">
        <v>11734012.097900026</v>
      </c>
      <c r="I15" s="20">
        <v>2264442.702800001</v>
      </c>
      <c r="J15" s="20">
        <v>13998454.800700001</v>
      </c>
      <c r="K15" s="20">
        <f t="shared" si="0"/>
        <v>1273.1655116598456</v>
      </c>
      <c r="L15" s="20">
        <f t="shared" si="1"/>
        <v>25213808</v>
      </c>
      <c r="M15" s="20">
        <f t="shared" si="2"/>
        <v>11412922</v>
      </c>
      <c r="N15" s="20">
        <f>L15+M15</f>
        <v>36626730</v>
      </c>
      <c r="O15" s="20">
        <f t="shared" si="3"/>
        <v>13479795.902099974</v>
      </c>
      <c r="P15" s="23">
        <f t="shared" si="4"/>
        <v>0.05066100720732356</v>
      </c>
      <c r="Q15" s="23">
        <f t="shared" si="5"/>
        <v>0.02708436731768313</v>
      </c>
      <c r="R15" s="19">
        <f>J15/N15</f>
        <v>0.3821923169417527</v>
      </c>
      <c r="S15" s="19">
        <f t="shared" si="7"/>
        <v>0.3537971805366075</v>
      </c>
    </row>
    <row r="16" spans="1:19" ht="15.75" customHeight="1">
      <c r="A16" s="28" t="s">
        <v>71</v>
      </c>
      <c r="B16" s="20">
        <v>10229</v>
      </c>
      <c r="C16" s="20">
        <v>3640</v>
      </c>
      <c r="D16" s="20">
        <v>48828.63554599667</v>
      </c>
      <c r="E16" s="20">
        <v>178063</v>
      </c>
      <c r="F16" s="20">
        <v>2479.085932153681</v>
      </c>
      <c r="G16" s="20">
        <v>1371.8213901652166</v>
      </c>
      <c r="H16" s="20">
        <v>11824878.212099977</v>
      </c>
      <c r="I16" s="20">
        <v>2503539.4352999968</v>
      </c>
      <c r="J16" s="20">
        <v>14328417.647400009</v>
      </c>
      <c r="K16" s="20">
        <f t="shared" si="0"/>
        <v>1400.7642631146748</v>
      </c>
      <c r="L16" s="20">
        <f t="shared" si="1"/>
        <v>25358570.000000004</v>
      </c>
      <c r="M16" s="20">
        <f t="shared" si="2"/>
        <v>14032361</v>
      </c>
      <c r="N16" s="20">
        <f>L16+M16</f>
        <v>39390931</v>
      </c>
      <c r="O16" s="20">
        <f t="shared" si="3"/>
        <v>13533691.787900027</v>
      </c>
      <c r="P16" s="23">
        <f t="shared" si="4"/>
        <v>0.05077114902828643</v>
      </c>
      <c r="Q16" s="23">
        <f t="shared" si="5"/>
        <v>0.027096207817174565</v>
      </c>
      <c r="R16" s="19">
        <f>J16/N16</f>
        <v>0.36374914945270037</v>
      </c>
      <c r="S16" s="19">
        <f t="shared" si="7"/>
        <v>0.35585101182911333</v>
      </c>
    </row>
    <row r="17" spans="1:19" ht="15.75" customHeight="1">
      <c r="A17" s="28" t="s">
        <v>72</v>
      </c>
      <c r="B17" s="20">
        <v>8020</v>
      </c>
      <c r="C17" s="20">
        <v>3340</v>
      </c>
      <c r="D17" s="20">
        <v>43889.836159601</v>
      </c>
      <c r="E17" s="20">
        <v>175073</v>
      </c>
      <c r="F17" s="20">
        <v>2641.283416458853</v>
      </c>
      <c r="G17" s="20">
        <v>1185.5315461346634</v>
      </c>
      <c r="H17" s="20">
        <v>10756940.369000027</v>
      </c>
      <c r="I17" s="20">
        <v>2473677.643700003</v>
      </c>
      <c r="J17" s="20">
        <v>13230618.012700008</v>
      </c>
      <c r="K17" s="20">
        <f t="shared" si="0"/>
        <v>1649.7029941022454</v>
      </c>
      <c r="L17" s="20">
        <f t="shared" si="1"/>
        <v>21183093</v>
      </c>
      <c r="M17" s="20">
        <f t="shared" si="2"/>
        <v>9507963</v>
      </c>
      <c r="N17" s="20">
        <f>L17+M17</f>
        <v>30691056</v>
      </c>
      <c r="O17" s="20">
        <f t="shared" si="3"/>
        <v>10426152.630999973</v>
      </c>
      <c r="P17" s="23">
        <f t="shared" si="4"/>
        <v>0.060179842249902464</v>
      </c>
      <c r="Q17" s="23">
        <f t="shared" si="5"/>
        <v>0.029620047488201268</v>
      </c>
      <c r="R17" s="19">
        <f>J17/N17</f>
        <v>0.43109034803820395</v>
      </c>
      <c r="S17" s="19">
        <f t="shared" si="7"/>
        <v>0.4164588528678304</v>
      </c>
    </row>
    <row r="18" spans="1:19" ht="15.75" customHeight="1">
      <c r="A18" s="28" t="s">
        <v>73</v>
      </c>
      <c r="B18" s="20">
        <v>10597</v>
      </c>
      <c r="C18" s="20">
        <v>4291</v>
      </c>
      <c r="D18" s="20">
        <v>46717.20628479758</v>
      </c>
      <c r="E18" s="20">
        <v>178092</v>
      </c>
      <c r="F18" s="20">
        <v>2884.9715013683117</v>
      </c>
      <c r="G18" s="20">
        <v>1296.6981221100311</v>
      </c>
      <c r="H18" s="20">
        <v>15264315.931500012</v>
      </c>
      <c r="I18" s="20">
        <v>3254896.150699999</v>
      </c>
      <c r="J18" s="20">
        <v>18519212.082200058</v>
      </c>
      <c r="K18" s="20">
        <f t="shared" si="0"/>
        <v>1747.5900804189919</v>
      </c>
      <c r="L18" s="20">
        <f t="shared" si="1"/>
        <v>30572043</v>
      </c>
      <c r="M18" s="20">
        <f t="shared" si="2"/>
        <v>13741110</v>
      </c>
      <c r="N18" s="20">
        <f>L18+M18</f>
        <v>44313153</v>
      </c>
      <c r="O18" s="20">
        <f t="shared" si="3"/>
        <v>15307727.068499988</v>
      </c>
      <c r="P18" s="23">
        <f t="shared" si="4"/>
        <v>0.061753938875987985</v>
      </c>
      <c r="Q18" s="23">
        <f t="shared" si="5"/>
        <v>0.030920813558925554</v>
      </c>
      <c r="R18" s="19">
        <f>J18/N18</f>
        <v>0.4179168221724159</v>
      </c>
      <c r="S18" s="19">
        <f t="shared" si="7"/>
        <v>0.40492592243087666</v>
      </c>
    </row>
    <row r="19" spans="1:19" ht="15.75" customHeight="1">
      <c r="A19" s="28"/>
      <c r="B19" s="20"/>
      <c r="C19" s="20"/>
      <c r="D19" s="20"/>
      <c r="E19" s="20"/>
      <c r="F19" s="20"/>
      <c r="G19" s="20"/>
      <c r="H19" s="20"/>
      <c r="I19" s="20"/>
      <c r="J19" s="20"/>
      <c r="K19" s="20"/>
      <c r="L19" s="20"/>
      <c r="M19" s="20"/>
      <c r="N19" s="20"/>
      <c r="O19" s="20"/>
      <c r="P19" s="23"/>
      <c r="Q19" s="23"/>
      <c r="R19" s="19"/>
      <c r="S19" s="19"/>
    </row>
    <row r="20" spans="1:19" ht="15.75" customHeight="1">
      <c r="A20" s="28" t="s">
        <v>74</v>
      </c>
      <c r="B20" s="20">
        <f>State!B14</f>
        <v>110358</v>
      </c>
      <c r="C20" s="20">
        <f>State!C14</f>
        <v>35547</v>
      </c>
      <c r="D20" s="20">
        <f>State!D14</f>
        <v>47989.3942441871</v>
      </c>
      <c r="E20" s="20">
        <f>State!E14</f>
        <v>181783</v>
      </c>
      <c r="F20" s="20">
        <f>State!F14</f>
        <v>2581.598669783795</v>
      </c>
      <c r="G20" s="20">
        <f>State!G14</f>
        <v>1126.2973595027095</v>
      </c>
      <c r="H20" s="20">
        <f>State!H14</f>
        <v>137532417.48429924</v>
      </c>
      <c r="I20" s="20">
        <f>State!I14</f>
        <v>20821561.6412002</v>
      </c>
      <c r="J20" s="20">
        <f>State!J14</f>
        <v>158354324.12549862</v>
      </c>
      <c r="K20" s="20">
        <f>J20/B20</f>
        <v>1434.9147694367298</v>
      </c>
      <c r="L20" s="20">
        <f>B20*F20</f>
        <v>284900066</v>
      </c>
      <c r="M20" s="20">
        <f>B20*G20</f>
        <v>124295924.00000001</v>
      </c>
      <c r="N20" s="20">
        <f>L20+M20</f>
        <v>409195990</v>
      </c>
      <c r="O20" s="20">
        <f>L20-H20</f>
        <v>147367648.51570076</v>
      </c>
      <c r="P20" s="23">
        <f>L20/(B20*D20)</f>
        <v>0.053795191842758064</v>
      </c>
      <c r="Q20" s="23">
        <f>O20/(B20*D20)</f>
        <v>0.027826146320788364</v>
      </c>
      <c r="R20" s="19">
        <f>J20/N20</f>
        <v>0.3869889441621816</v>
      </c>
      <c r="S20" s="19">
        <f>C20/B20</f>
        <v>0.3221062360680694</v>
      </c>
    </row>
    <row r="21" spans="1:19" ht="15.75" customHeight="1">
      <c r="A21" s="28"/>
      <c r="B21" s="20"/>
      <c r="C21" s="20"/>
      <c r="D21" s="20"/>
      <c r="E21" s="20"/>
      <c r="F21" s="20"/>
      <c r="G21" s="20"/>
      <c r="H21" s="20"/>
      <c r="I21" s="20"/>
      <c r="J21" s="20"/>
      <c r="K21" s="20"/>
      <c r="L21" s="20"/>
      <c r="M21" s="20"/>
      <c r="N21" s="20"/>
      <c r="O21" s="20"/>
      <c r="P21" s="23"/>
      <c r="Q21" s="23"/>
      <c r="R21" s="19"/>
      <c r="S21" s="19"/>
    </row>
    <row r="22" spans="1:18" ht="15.75" customHeight="1">
      <c r="A22" s="7" t="s">
        <v>77</v>
      </c>
      <c r="B22" s="12"/>
      <c r="C22" s="12"/>
      <c r="D22" s="12"/>
      <c r="E22" s="12"/>
      <c r="F22" s="12"/>
      <c r="G22" s="12"/>
      <c r="H22" s="12"/>
      <c r="I22" s="12"/>
      <c r="J22" s="12"/>
      <c r="K22" s="20"/>
      <c r="L22" s="20"/>
      <c r="M22" s="20"/>
      <c r="N22" s="20"/>
      <c r="O22" s="20"/>
      <c r="P22" s="23"/>
      <c r="Q22" s="23"/>
      <c r="R22" s="19"/>
    </row>
    <row r="23" spans="1:19" s="31" customFormat="1" ht="15.75" customHeight="1">
      <c r="A23" s="28" t="s">
        <v>60</v>
      </c>
      <c r="B23" s="11">
        <v>348</v>
      </c>
      <c r="C23" s="11">
        <v>7</v>
      </c>
      <c r="D23" s="20">
        <v>32007.419540229886</v>
      </c>
      <c r="E23" s="20">
        <v>39786</v>
      </c>
      <c r="F23" s="20">
        <v>734.8189655172414</v>
      </c>
      <c r="G23" s="20">
        <v>306.2442528735632</v>
      </c>
      <c r="H23" s="20">
        <v>67741.8912</v>
      </c>
      <c r="I23" s="20">
        <v>1356</v>
      </c>
      <c r="J23" s="20">
        <v>69097.8912</v>
      </c>
      <c r="K23" s="20">
        <f aca="true" t="shared" si="9" ref="K23:K37">J23/B23</f>
        <v>198.55715862068965</v>
      </c>
      <c r="L23" s="20">
        <f aca="true" t="shared" si="10" ref="L23:L37">B23*F23</f>
        <v>255717</v>
      </c>
      <c r="M23" s="20">
        <f aca="true" t="shared" si="11" ref="M23:M37">B23*G23</f>
        <v>106573</v>
      </c>
      <c r="N23" s="20">
        <f>L23+M23</f>
        <v>362290</v>
      </c>
      <c r="O23" s="20">
        <f aca="true" t="shared" si="12" ref="O23:O37">L23-H23</f>
        <v>187975.1088</v>
      </c>
      <c r="P23" s="23">
        <f aca="true" t="shared" si="13" ref="P23:P37">L23/(B23*D23)</f>
        <v>0.022957769669424706</v>
      </c>
      <c r="Q23" s="23">
        <f aca="true" t="shared" si="14" ref="Q23:Q37">O23/(B23*D23)</f>
        <v>0.0168760358185629</v>
      </c>
      <c r="R23" s="19">
        <f aca="true" t="shared" si="15" ref="R23:R37">J23/N23</f>
        <v>0.19072536145077149</v>
      </c>
      <c r="S23" s="19">
        <f aca="true" t="shared" si="16" ref="S23:S37">C23/B23</f>
        <v>0.020114942528735632</v>
      </c>
    </row>
    <row r="24" spans="1:19" s="31" customFormat="1" ht="15.75" customHeight="1">
      <c r="A24" s="28" t="s">
        <v>61</v>
      </c>
      <c r="B24" s="11">
        <v>458</v>
      </c>
      <c r="C24" s="11">
        <v>41</v>
      </c>
      <c r="D24" s="20">
        <v>29416.98034934498</v>
      </c>
      <c r="E24" s="20">
        <v>27129.5</v>
      </c>
      <c r="F24" s="20">
        <v>522.4017467248908</v>
      </c>
      <c r="G24" s="20">
        <v>382.19868995633186</v>
      </c>
      <c r="H24" s="20">
        <v>73316.494</v>
      </c>
      <c r="I24" s="20">
        <v>14308</v>
      </c>
      <c r="J24" s="20">
        <v>87624.494</v>
      </c>
      <c r="K24" s="20">
        <f t="shared" si="9"/>
        <v>191.31985589519653</v>
      </c>
      <c r="L24" s="20">
        <f t="shared" si="10"/>
        <v>239260</v>
      </c>
      <c r="M24" s="20">
        <f t="shared" si="11"/>
        <v>175047</v>
      </c>
      <c r="N24" s="20">
        <f aca="true" t="shared" si="17" ref="N24:N35">L24+M24</f>
        <v>414307</v>
      </c>
      <c r="O24" s="20">
        <f t="shared" si="12"/>
        <v>165943.506</v>
      </c>
      <c r="P24" s="23">
        <f t="shared" si="13"/>
        <v>0.017758510238679987</v>
      </c>
      <c r="Q24" s="23">
        <f t="shared" si="14"/>
        <v>0.012316766071819168</v>
      </c>
      <c r="R24" s="19">
        <f t="shared" si="15"/>
        <v>0.2114965327643511</v>
      </c>
      <c r="S24" s="19">
        <f t="shared" si="16"/>
        <v>0.08951965065502183</v>
      </c>
    </row>
    <row r="25" spans="1:19" s="31" customFormat="1" ht="15.75" customHeight="1">
      <c r="A25" s="28" t="s">
        <v>62</v>
      </c>
      <c r="B25" s="11">
        <v>738</v>
      </c>
      <c r="C25" s="11">
        <v>67</v>
      </c>
      <c r="D25" s="20">
        <v>31439.559620596207</v>
      </c>
      <c r="E25" s="20">
        <v>52531</v>
      </c>
      <c r="F25" s="20">
        <v>720.029810298103</v>
      </c>
      <c r="G25" s="20">
        <v>429.7032520325203</v>
      </c>
      <c r="H25" s="20">
        <v>133198.70400000003</v>
      </c>
      <c r="I25" s="20">
        <v>12514.479800000001</v>
      </c>
      <c r="J25" s="20">
        <v>145713.1838</v>
      </c>
      <c r="K25" s="20">
        <f t="shared" si="9"/>
        <v>197.44333848238483</v>
      </c>
      <c r="L25" s="20">
        <f t="shared" si="10"/>
        <v>531382</v>
      </c>
      <c r="M25" s="20">
        <f t="shared" si="11"/>
        <v>317121</v>
      </c>
      <c r="N25" s="20">
        <f t="shared" si="17"/>
        <v>848503</v>
      </c>
      <c r="O25" s="20">
        <f t="shared" si="12"/>
        <v>398183.296</v>
      </c>
      <c r="P25" s="23">
        <f t="shared" si="13"/>
        <v>0.022902032311750576</v>
      </c>
      <c r="Q25" s="23">
        <f t="shared" si="14"/>
        <v>0.01716130149495343</v>
      </c>
      <c r="R25" s="19">
        <f t="shared" si="15"/>
        <v>0.17172972140345996</v>
      </c>
      <c r="S25" s="19">
        <f t="shared" si="16"/>
        <v>0.09078590785907859</v>
      </c>
    </row>
    <row r="26" spans="1:19" s="31" customFormat="1" ht="15.75" customHeight="1">
      <c r="A26" s="28" t="s">
        <v>63</v>
      </c>
      <c r="B26" s="11">
        <v>735</v>
      </c>
      <c r="C26" s="11">
        <v>105</v>
      </c>
      <c r="D26" s="20">
        <v>30326.019047619047</v>
      </c>
      <c r="E26" s="20">
        <v>30281</v>
      </c>
      <c r="F26" s="20">
        <v>514.7945578231293</v>
      </c>
      <c r="G26" s="20">
        <v>434.8081632653061</v>
      </c>
      <c r="H26" s="20">
        <v>132799.505</v>
      </c>
      <c r="I26" s="20">
        <v>41727</v>
      </c>
      <c r="J26" s="20">
        <v>174526.505</v>
      </c>
      <c r="K26" s="20">
        <f t="shared" si="9"/>
        <v>237.45102721088435</v>
      </c>
      <c r="L26" s="20">
        <f t="shared" si="10"/>
        <v>378374</v>
      </c>
      <c r="M26" s="20">
        <f t="shared" si="11"/>
        <v>319584</v>
      </c>
      <c r="N26" s="20">
        <f t="shared" si="17"/>
        <v>697958</v>
      </c>
      <c r="O26" s="20">
        <f t="shared" si="12"/>
        <v>245574.495</v>
      </c>
      <c r="P26" s="23">
        <f t="shared" si="13"/>
        <v>0.016975342428387306</v>
      </c>
      <c r="Q26" s="23">
        <f t="shared" si="14"/>
        <v>0.011017435511698178</v>
      </c>
      <c r="R26" s="19">
        <f t="shared" si="15"/>
        <v>0.25005301894956433</v>
      </c>
      <c r="S26" s="19">
        <f t="shared" si="16"/>
        <v>0.14285714285714285</v>
      </c>
    </row>
    <row r="27" spans="1:19" s="31" customFormat="1" ht="15.75" customHeight="1">
      <c r="A27" s="28" t="s">
        <v>64</v>
      </c>
      <c r="B27" s="11">
        <v>326</v>
      </c>
      <c r="C27" s="11">
        <v>16</v>
      </c>
      <c r="D27" s="20">
        <v>30829.23619631902</v>
      </c>
      <c r="E27" s="20">
        <v>51542.5</v>
      </c>
      <c r="F27" s="20">
        <v>631.9907975460122</v>
      </c>
      <c r="G27" s="20">
        <v>329.9631901840491</v>
      </c>
      <c r="H27" s="20">
        <v>55082.89</v>
      </c>
      <c r="I27" s="20">
        <v>1896</v>
      </c>
      <c r="J27" s="20">
        <v>56978.89</v>
      </c>
      <c r="K27" s="20">
        <f t="shared" si="9"/>
        <v>174.78187116564416</v>
      </c>
      <c r="L27" s="20">
        <f t="shared" si="10"/>
        <v>206029</v>
      </c>
      <c r="M27" s="20">
        <f t="shared" si="11"/>
        <v>107568</v>
      </c>
      <c r="N27" s="20">
        <f t="shared" si="17"/>
        <v>313597</v>
      </c>
      <c r="O27" s="20">
        <f t="shared" si="12"/>
        <v>150946.11</v>
      </c>
      <c r="P27" s="23">
        <f t="shared" si="13"/>
        <v>0.020499722844949088</v>
      </c>
      <c r="Q27" s="23">
        <f t="shared" si="14"/>
        <v>0.015019018776595516</v>
      </c>
      <c r="R27" s="19">
        <f t="shared" si="15"/>
        <v>0.18169462718074472</v>
      </c>
      <c r="S27" s="19">
        <f t="shared" si="16"/>
        <v>0.049079754601226995</v>
      </c>
    </row>
    <row r="28" spans="1:19" s="31" customFormat="1" ht="15.75" customHeight="1">
      <c r="A28" s="28" t="s">
        <v>65</v>
      </c>
      <c r="B28" s="11">
        <v>482</v>
      </c>
      <c r="C28" s="11">
        <v>43</v>
      </c>
      <c r="D28" s="20">
        <v>31233.2510373444</v>
      </c>
      <c r="E28" s="20">
        <v>41077.5</v>
      </c>
      <c r="F28" s="20">
        <v>567.5020746887967</v>
      </c>
      <c r="G28" s="20">
        <v>367.9190871369295</v>
      </c>
      <c r="H28" s="20">
        <v>75556.7106</v>
      </c>
      <c r="I28" s="20">
        <v>11211</v>
      </c>
      <c r="J28" s="20">
        <v>86767.71059999999</v>
      </c>
      <c r="K28" s="20">
        <f t="shared" si="9"/>
        <v>180.01599709543567</v>
      </c>
      <c r="L28" s="20">
        <f t="shared" si="10"/>
        <v>273536</v>
      </c>
      <c r="M28" s="20">
        <f t="shared" si="11"/>
        <v>177337</v>
      </c>
      <c r="N28" s="20">
        <f t="shared" si="17"/>
        <v>450873</v>
      </c>
      <c r="O28" s="20">
        <f t="shared" si="12"/>
        <v>197979.2894</v>
      </c>
      <c r="P28" s="23">
        <f t="shared" si="13"/>
        <v>0.01816980480226846</v>
      </c>
      <c r="Q28" s="23">
        <f t="shared" si="14"/>
        <v>0.013150901684932945</v>
      </c>
      <c r="R28" s="19">
        <f t="shared" si="15"/>
        <v>0.1924437937068753</v>
      </c>
      <c r="S28" s="19">
        <f t="shared" si="16"/>
        <v>0.08921161825726141</v>
      </c>
    </row>
    <row r="29" spans="1:19" s="31" customFormat="1" ht="15.75" customHeight="1">
      <c r="A29" s="28" t="s">
        <v>66</v>
      </c>
      <c r="B29" s="11">
        <v>49</v>
      </c>
      <c r="C29" s="20">
        <v>0</v>
      </c>
      <c r="D29" s="20">
        <v>32282.183673469386</v>
      </c>
      <c r="E29" s="20">
        <v>46636</v>
      </c>
      <c r="F29" s="20">
        <v>643.469387755102</v>
      </c>
      <c r="G29" s="20">
        <v>179.6734693877551</v>
      </c>
      <c r="H29" s="20">
        <v>8537</v>
      </c>
      <c r="I29" s="20">
        <v>0</v>
      </c>
      <c r="J29" s="20">
        <v>8882</v>
      </c>
      <c r="K29" s="20">
        <f t="shared" si="9"/>
        <v>181.26530612244898</v>
      </c>
      <c r="L29" s="20">
        <f t="shared" si="10"/>
        <v>31530</v>
      </c>
      <c r="M29" s="20">
        <f t="shared" si="11"/>
        <v>8804</v>
      </c>
      <c r="N29" s="20">
        <f t="shared" si="17"/>
        <v>40334</v>
      </c>
      <c r="O29" s="20">
        <f t="shared" si="12"/>
        <v>22993</v>
      </c>
      <c r="P29" s="23">
        <f t="shared" si="13"/>
        <v>0.019932647501907604</v>
      </c>
      <c r="Q29" s="23">
        <f t="shared" si="14"/>
        <v>0.014535723565219205</v>
      </c>
      <c r="R29" s="19">
        <f t="shared" si="15"/>
        <v>0.2202112361779144</v>
      </c>
      <c r="S29" s="19">
        <f t="shared" si="16"/>
        <v>0</v>
      </c>
    </row>
    <row r="30" spans="1:19" s="31" customFormat="1" ht="15.75" customHeight="1">
      <c r="A30" s="28" t="s">
        <v>67</v>
      </c>
      <c r="B30" s="11">
        <v>307</v>
      </c>
      <c r="C30" s="11">
        <v>32</v>
      </c>
      <c r="D30" s="20">
        <v>31265.687296416938</v>
      </c>
      <c r="E30" s="20">
        <v>50267</v>
      </c>
      <c r="F30" s="20">
        <v>653.5765472312704</v>
      </c>
      <c r="G30" s="20">
        <v>403.89250814332246</v>
      </c>
      <c r="H30" s="20">
        <v>54376.776</v>
      </c>
      <c r="I30" s="20">
        <v>10884.94</v>
      </c>
      <c r="J30" s="20">
        <v>65261.71599999999</v>
      </c>
      <c r="K30" s="20">
        <f t="shared" si="9"/>
        <v>212.57887947882733</v>
      </c>
      <c r="L30" s="20">
        <f t="shared" si="10"/>
        <v>200648.00000000003</v>
      </c>
      <c r="M30" s="20">
        <f t="shared" si="11"/>
        <v>123995</v>
      </c>
      <c r="N30" s="20">
        <f t="shared" si="17"/>
        <v>324643</v>
      </c>
      <c r="O30" s="20">
        <f t="shared" si="12"/>
        <v>146271.22400000005</v>
      </c>
      <c r="P30" s="23">
        <f t="shared" si="13"/>
        <v>0.020903955861740185</v>
      </c>
      <c r="Q30" s="23">
        <f t="shared" si="14"/>
        <v>0.015238862138365256</v>
      </c>
      <c r="R30" s="19">
        <f t="shared" si="15"/>
        <v>0.20102609943846006</v>
      </c>
      <c r="S30" s="19">
        <f t="shared" si="16"/>
        <v>0.10423452768729642</v>
      </c>
    </row>
    <row r="31" spans="1:19" s="31" customFormat="1" ht="15.75" customHeight="1">
      <c r="A31" s="28" t="s">
        <v>68</v>
      </c>
      <c r="B31" s="11">
        <v>495</v>
      </c>
      <c r="C31" s="11">
        <v>28</v>
      </c>
      <c r="D31" s="20">
        <v>31706.531313131312</v>
      </c>
      <c r="E31" s="20">
        <v>51512</v>
      </c>
      <c r="F31" s="20">
        <v>749.6828282828283</v>
      </c>
      <c r="G31" s="20">
        <v>349.5070707070707</v>
      </c>
      <c r="H31" s="20">
        <v>94781.27170000001</v>
      </c>
      <c r="I31" s="20">
        <v>4924</v>
      </c>
      <c r="J31" s="20">
        <v>99705.27170000001</v>
      </c>
      <c r="K31" s="20">
        <f t="shared" si="9"/>
        <v>201.42479131313135</v>
      </c>
      <c r="L31" s="20">
        <f t="shared" si="10"/>
        <v>371093</v>
      </c>
      <c r="M31" s="20">
        <f t="shared" si="11"/>
        <v>173006</v>
      </c>
      <c r="N31" s="20">
        <f t="shared" si="17"/>
        <v>544099</v>
      </c>
      <c r="O31" s="20">
        <f t="shared" si="12"/>
        <v>276311.72829999996</v>
      </c>
      <c r="P31" s="23">
        <f t="shared" si="13"/>
        <v>0.023644428994109044</v>
      </c>
      <c r="Q31" s="23">
        <f t="shared" si="14"/>
        <v>0.017605379352423515</v>
      </c>
      <c r="R31" s="19">
        <f t="shared" si="15"/>
        <v>0.1832484009343888</v>
      </c>
      <c r="S31" s="19">
        <f t="shared" si="16"/>
        <v>0.05656565656565657</v>
      </c>
    </row>
    <row r="32" spans="1:19" s="31" customFormat="1" ht="15.75" customHeight="1">
      <c r="A32" s="28" t="s">
        <v>69</v>
      </c>
      <c r="B32" s="11">
        <v>877</v>
      </c>
      <c r="C32" s="11">
        <v>46</v>
      </c>
      <c r="D32" s="20">
        <v>31139.757126567845</v>
      </c>
      <c r="E32" s="20">
        <v>54131</v>
      </c>
      <c r="F32" s="20">
        <v>685.5233751425313</v>
      </c>
      <c r="G32" s="20">
        <v>362.5381984036488</v>
      </c>
      <c r="H32" s="20">
        <v>152900.5411</v>
      </c>
      <c r="I32" s="20">
        <v>6015.2</v>
      </c>
      <c r="J32" s="20">
        <v>158915.7411</v>
      </c>
      <c r="K32" s="20">
        <f t="shared" si="9"/>
        <v>181.2038096921323</v>
      </c>
      <c r="L32" s="20">
        <f t="shared" si="10"/>
        <v>601204</v>
      </c>
      <c r="M32" s="20">
        <f t="shared" si="11"/>
        <v>317946</v>
      </c>
      <c r="N32" s="20">
        <f t="shared" si="17"/>
        <v>919150</v>
      </c>
      <c r="O32" s="20">
        <f t="shared" si="12"/>
        <v>448303.45889999997</v>
      </c>
      <c r="P32" s="23">
        <f t="shared" si="13"/>
        <v>0.022014409822023177</v>
      </c>
      <c r="Q32" s="23">
        <f t="shared" si="14"/>
        <v>0.016415619438418776</v>
      </c>
      <c r="R32" s="19">
        <f t="shared" si="15"/>
        <v>0.17289424043953655</v>
      </c>
      <c r="S32" s="19">
        <f t="shared" si="16"/>
        <v>0.052451539338654506</v>
      </c>
    </row>
    <row r="33" spans="1:19" ht="15.75" customHeight="1">
      <c r="A33" s="28" t="s">
        <v>70</v>
      </c>
      <c r="B33" s="11">
        <v>771</v>
      </c>
      <c r="C33" s="11">
        <v>77</v>
      </c>
      <c r="D33" s="20">
        <v>32420.33073929961</v>
      </c>
      <c r="E33" s="20">
        <v>55587</v>
      </c>
      <c r="F33" s="20">
        <v>751.9273670557717</v>
      </c>
      <c r="G33" s="20">
        <v>481.3761348897536</v>
      </c>
      <c r="H33" s="20">
        <v>138645.9679</v>
      </c>
      <c r="I33" s="20">
        <v>19261</v>
      </c>
      <c r="J33" s="20">
        <v>157906.9679</v>
      </c>
      <c r="K33" s="20">
        <f t="shared" si="9"/>
        <v>204.8079998702983</v>
      </c>
      <c r="L33" s="20">
        <f t="shared" si="10"/>
        <v>579736</v>
      </c>
      <c r="M33" s="20">
        <f t="shared" si="11"/>
        <v>371141</v>
      </c>
      <c r="N33" s="20">
        <f t="shared" si="17"/>
        <v>950877</v>
      </c>
      <c r="O33" s="20">
        <f t="shared" si="12"/>
        <v>441090.0321</v>
      </c>
      <c r="P33" s="23">
        <f t="shared" si="13"/>
        <v>0.02319308131376626</v>
      </c>
      <c r="Q33" s="23">
        <f t="shared" si="14"/>
        <v>0.017646371764367005</v>
      </c>
      <c r="R33" s="19">
        <f t="shared" si="15"/>
        <v>0.16606455714040827</v>
      </c>
      <c r="S33" s="19">
        <f t="shared" si="16"/>
        <v>0.09987029831387809</v>
      </c>
    </row>
    <row r="34" spans="1:19" ht="15.75" customHeight="1">
      <c r="A34" s="28" t="s">
        <v>71</v>
      </c>
      <c r="B34" s="11">
        <v>608</v>
      </c>
      <c r="C34" s="11">
        <v>93</v>
      </c>
      <c r="D34" s="20">
        <v>32049.103618421053</v>
      </c>
      <c r="E34" s="20">
        <v>51205</v>
      </c>
      <c r="F34" s="20">
        <v>681.9259868421053</v>
      </c>
      <c r="G34" s="20">
        <v>542.1513157894736</v>
      </c>
      <c r="H34" s="20">
        <v>106130.51430000001</v>
      </c>
      <c r="I34" s="20">
        <v>28212.0158</v>
      </c>
      <c r="J34" s="20">
        <v>134342.5301</v>
      </c>
      <c r="K34" s="20">
        <f t="shared" si="9"/>
        <v>220.95810871710526</v>
      </c>
      <c r="L34" s="20">
        <f t="shared" si="10"/>
        <v>414611.00000000006</v>
      </c>
      <c r="M34" s="20">
        <f t="shared" si="11"/>
        <v>329628</v>
      </c>
      <c r="N34" s="20">
        <f t="shared" si="17"/>
        <v>744239</v>
      </c>
      <c r="O34" s="20">
        <f t="shared" si="12"/>
        <v>308480.4857000001</v>
      </c>
      <c r="P34" s="23">
        <f t="shared" si="13"/>
        <v>0.02127753696206813</v>
      </c>
      <c r="Q34" s="23">
        <f t="shared" si="14"/>
        <v>0.015830995647868676</v>
      </c>
      <c r="R34" s="19">
        <f t="shared" si="15"/>
        <v>0.1805099304121391</v>
      </c>
      <c r="S34" s="19">
        <f t="shared" si="16"/>
        <v>0.15296052631578946</v>
      </c>
    </row>
    <row r="35" spans="1:19" ht="15.75" customHeight="1">
      <c r="A35" s="28" t="s">
        <v>72</v>
      </c>
      <c r="B35" s="11">
        <v>524</v>
      </c>
      <c r="C35" s="11">
        <v>58</v>
      </c>
      <c r="D35" s="20">
        <v>30752.530534351146</v>
      </c>
      <c r="E35" s="20">
        <v>45796</v>
      </c>
      <c r="F35" s="20">
        <v>715.4980916030535</v>
      </c>
      <c r="G35" s="20">
        <v>417.2557251908397</v>
      </c>
      <c r="H35" s="20">
        <v>105068.41580000002</v>
      </c>
      <c r="I35" s="20">
        <v>10838.9049</v>
      </c>
      <c r="J35" s="20">
        <v>115907.3207</v>
      </c>
      <c r="K35" s="20">
        <f t="shared" si="9"/>
        <v>221.19717690839693</v>
      </c>
      <c r="L35" s="20">
        <f t="shared" si="10"/>
        <v>374921</v>
      </c>
      <c r="M35" s="20">
        <f t="shared" si="11"/>
        <v>218642</v>
      </c>
      <c r="N35" s="20">
        <f t="shared" si="17"/>
        <v>593563</v>
      </c>
      <c r="O35" s="20">
        <f t="shared" si="12"/>
        <v>269852.5842</v>
      </c>
      <c r="P35" s="23">
        <f t="shared" si="13"/>
        <v>0.023266315947685308</v>
      </c>
      <c r="Q35" s="23">
        <f t="shared" si="14"/>
        <v>0.016746129139996298</v>
      </c>
      <c r="R35" s="19">
        <f t="shared" si="15"/>
        <v>0.19527383057906236</v>
      </c>
      <c r="S35" s="19">
        <f t="shared" si="16"/>
        <v>0.11068702290076336</v>
      </c>
    </row>
    <row r="36" spans="1:19" ht="15.75" customHeight="1">
      <c r="A36" s="28" t="s">
        <v>73</v>
      </c>
      <c r="B36" s="11">
        <v>707</v>
      </c>
      <c r="C36" s="11">
        <v>123</v>
      </c>
      <c r="D36" s="20">
        <v>31712.647807637906</v>
      </c>
      <c r="E36" s="20">
        <v>42754</v>
      </c>
      <c r="F36" s="20">
        <v>736.3719943422914</v>
      </c>
      <c r="G36" s="20">
        <v>502.72418670438475</v>
      </c>
      <c r="H36" s="20">
        <v>140663.479</v>
      </c>
      <c r="I36" s="20">
        <v>38281.639800000004</v>
      </c>
      <c r="J36" s="20">
        <v>178945.1188</v>
      </c>
      <c r="K36" s="20">
        <f t="shared" si="9"/>
        <v>253.10483564356434</v>
      </c>
      <c r="L36" s="20">
        <f t="shared" si="10"/>
        <v>520615</v>
      </c>
      <c r="M36" s="20">
        <f t="shared" si="11"/>
        <v>355426</v>
      </c>
      <c r="N36" s="20">
        <f>L36+M36</f>
        <v>876041</v>
      </c>
      <c r="O36" s="20">
        <f t="shared" si="12"/>
        <v>379951.521</v>
      </c>
      <c r="P36" s="23">
        <f t="shared" si="13"/>
        <v>0.02322013597883612</v>
      </c>
      <c r="Q36" s="23">
        <f t="shared" si="14"/>
        <v>0.016946353798844842</v>
      </c>
      <c r="R36" s="19">
        <f t="shared" si="15"/>
        <v>0.20426568939124995</v>
      </c>
      <c r="S36" s="19">
        <f t="shared" si="16"/>
        <v>0.173974540311174</v>
      </c>
    </row>
    <row r="37" spans="1:19" ht="15.75" customHeight="1">
      <c r="A37" s="28" t="s">
        <v>34</v>
      </c>
      <c r="B37" s="24">
        <f>State!B35</f>
        <v>7425</v>
      </c>
      <c r="C37" s="24">
        <f>State!C35</f>
        <v>736</v>
      </c>
      <c r="D37" s="24">
        <f>State!D35</f>
        <v>31301.027205387207</v>
      </c>
      <c r="E37" s="24">
        <f>State!E35</f>
        <v>45400</v>
      </c>
      <c r="F37" s="24">
        <f>State!F35</f>
        <v>670.5260606060606</v>
      </c>
      <c r="G37" s="24">
        <f>State!G35</f>
        <v>417.753265993266</v>
      </c>
      <c r="H37" s="24">
        <f>State!H35</f>
        <v>1338800.1605999994</v>
      </c>
      <c r="I37" s="24">
        <f>State!I35</f>
        <v>201430.1803</v>
      </c>
      <c r="J37" s="24">
        <f>State!J35</f>
        <v>1540575.3408999995</v>
      </c>
      <c r="K37" s="20">
        <f t="shared" si="9"/>
        <v>207.48489439730633</v>
      </c>
      <c r="L37" s="20">
        <f t="shared" si="10"/>
        <v>4978656</v>
      </c>
      <c r="M37" s="20">
        <f t="shared" si="11"/>
        <v>3101818</v>
      </c>
      <c r="N37" s="20">
        <f>L37+M37</f>
        <v>8080474</v>
      </c>
      <c r="O37" s="20">
        <f t="shared" si="12"/>
        <v>3639855.839400001</v>
      </c>
      <c r="P37" s="23">
        <f t="shared" si="13"/>
        <v>0.021421854823047363</v>
      </c>
      <c r="Q37" s="23">
        <f t="shared" si="14"/>
        <v>0.015661347835329055</v>
      </c>
      <c r="R37" s="19">
        <f t="shared" si="15"/>
        <v>0.1906540805527002</v>
      </c>
      <c r="S37" s="19">
        <f t="shared" si="16"/>
        <v>0.09912457912457913</v>
      </c>
    </row>
    <row r="38" spans="1:19" ht="15.75" customHeight="1">
      <c r="A38" s="28"/>
      <c r="B38" s="20"/>
      <c r="C38" s="20"/>
      <c r="D38" s="20"/>
      <c r="E38" s="20"/>
      <c r="F38" s="20"/>
      <c r="G38" s="20"/>
      <c r="H38" s="20"/>
      <c r="I38" s="20"/>
      <c r="J38" s="20"/>
      <c r="K38" s="20"/>
      <c r="L38" s="20"/>
      <c r="M38" s="20"/>
      <c r="N38" s="20"/>
      <c r="O38" s="20"/>
      <c r="P38" s="23"/>
      <c r="Q38" s="23"/>
      <c r="R38" s="19"/>
      <c r="S38" s="19"/>
    </row>
    <row r="39" spans="1:18" ht="15.75" customHeight="1">
      <c r="A39" s="25" t="s">
        <v>78</v>
      </c>
      <c r="B39" s="12"/>
      <c r="C39" s="12"/>
      <c r="D39" s="12"/>
      <c r="E39" s="12"/>
      <c r="F39" s="12"/>
      <c r="G39" s="12"/>
      <c r="H39" s="12"/>
      <c r="I39" s="12"/>
      <c r="J39" s="12"/>
      <c r="K39" s="20"/>
      <c r="L39" s="20"/>
      <c r="M39" s="20"/>
      <c r="N39" s="20"/>
      <c r="O39" s="20"/>
      <c r="P39" s="23"/>
      <c r="Q39" s="23"/>
      <c r="R39" s="19"/>
    </row>
    <row r="40" spans="1:19" s="31" customFormat="1" ht="15.75" customHeight="1">
      <c r="A40" s="28" t="s">
        <v>60</v>
      </c>
      <c r="B40" s="20">
        <v>6153</v>
      </c>
      <c r="C40" s="20">
        <v>2111</v>
      </c>
      <c r="D40" s="20">
        <v>48414.17406143345</v>
      </c>
      <c r="E40" s="20">
        <v>192035</v>
      </c>
      <c r="F40" s="20">
        <v>2937.311717861206</v>
      </c>
      <c r="G40" s="20">
        <v>1086.838615309605</v>
      </c>
      <c r="H40" s="20">
        <v>9476391.176299993</v>
      </c>
      <c r="I40" s="20">
        <v>1178128.2932999993</v>
      </c>
      <c r="J40" s="20">
        <v>10654519.469599964</v>
      </c>
      <c r="K40" s="20">
        <f aca="true" t="shared" si="18" ref="K40:K54">J40/B40</f>
        <v>1731.5975084674085</v>
      </c>
      <c r="L40" s="20">
        <f aca="true" t="shared" si="19" ref="L40:L54">B40*F40</f>
        <v>18073279</v>
      </c>
      <c r="M40" s="20">
        <f aca="true" t="shared" si="20" ref="M40:M54">B40*G40</f>
        <v>6687318</v>
      </c>
      <c r="N40" s="20">
        <f>L40+M40</f>
        <v>24760597</v>
      </c>
      <c r="O40" s="20">
        <f aca="true" t="shared" si="21" ref="O40:O54">L40-H40</f>
        <v>8596887.823700007</v>
      </c>
      <c r="P40" s="23">
        <f aca="true" t="shared" si="22" ref="P40:P54">L40/(B40*D40)</f>
        <v>0.06067049112794961</v>
      </c>
      <c r="Q40" s="23">
        <f aca="true" t="shared" si="23" ref="Q40:Q54">O40/(B40*D40)</f>
        <v>0.028859035841574142</v>
      </c>
      <c r="R40" s="19">
        <f aca="true" t="shared" si="24" ref="R40:R54">J40/N40</f>
        <v>0.43030139659394984</v>
      </c>
      <c r="S40" s="19">
        <f aca="true" t="shared" si="25" ref="S40:S54">C40/B40</f>
        <v>0.3430846741426946</v>
      </c>
    </row>
    <row r="41" spans="1:19" s="31" customFormat="1" ht="15.75" customHeight="1">
      <c r="A41" s="28" t="s">
        <v>61</v>
      </c>
      <c r="B41" s="20">
        <v>5877</v>
      </c>
      <c r="C41" s="20">
        <v>2052</v>
      </c>
      <c r="D41" s="20">
        <v>44179.941977199254</v>
      </c>
      <c r="E41" s="20">
        <v>170229</v>
      </c>
      <c r="F41" s="20">
        <v>2644.6596903181894</v>
      </c>
      <c r="G41" s="20">
        <v>967.7348987578697</v>
      </c>
      <c r="H41" s="20">
        <v>8518280.90449998</v>
      </c>
      <c r="I41" s="20">
        <v>984623.4369999986</v>
      </c>
      <c r="J41" s="20">
        <v>9502904.341499997</v>
      </c>
      <c r="K41" s="20">
        <f t="shared" si="18"/>
        <v>1616.9651763654922</v>
      </c>
      <c r="L41" s="20">
        <f t="shared" si="19"/>
        <v>15542665</v>
      </c>
      <c r="M41" s="20">
        <f t="shared" si="20"/>
        <v>5687378</v>
      </c>
      <c r="N41" s="20">
        <f aca="true" t="shared" si="26" ref="N41:N52">L41+M41</f>
        <v>21230043</v>
      </c>
      <c r="O41" s="20">
        <f t="shared" si="21"/>
        <v>7024384.09550002</v>
      </c>
      <c r="P41" s="23">
        <f t="shared" si="22"/>
        <v>0.059861094695033035</v>
      </c>
      <c r="Q41" s="23">
        <f t="shared" si="23"/>
        <v>0.027053746671823056</v>
      </c>
      <c r="R41" s="19">
        <f t="shared" si="24"/>
        <v>0.4476158781920506</v>
      </c>
      <c r="S41" s="19">
        <f t="shared" si="25"/>
        <v>0.34915773353751917</v>
      </c>
    </row>
    <row r="42" spans="1:19" s="31" customFormat="1" ht="15.75" customHeight="1">
      <c r="A42" s="28" t="s">
        <v>62</v>
      </c>
      <c r="B42" s="20">
        <v>4998</v>
      </c>
      <c r="C42" s="20">
        <v>2063</v>
      </c>
      <c r="D42" s="20">
        <v>41010.466386554624</v>
      </c>
      <c r="E42" s="20">
        <v>146741</v>
      </c>
      <c r="F42" s="20">
        <v>2114.8059223689474</v>
      </c>
      <c r="G42" s="20">
        <v>1053.8501400560224</v>
      </c>
      <c r="H42" s="20">
        <v>5120869.329299995</v>
      </c>
      <c r="I42" s="20">
        <v>974235.9007999991</v>
      </c>
      <c r="J42" s="20">
        <v>6095105.230099996</v>
      </c>
      <c r="K42" s="20">
        <f t="shared" si="18"/>
        <v>1219.5088495598231</v>
      </c>
      <c r="L42" s="20">
        <f t="shared" si="19"/>
        <v>10569800</v>
      </c>
      <c r="M42" s="20">
        <f t="shared" si="20"/>
        <v>5267143</v>
      </c>
      <c r="N42" s="20">
        <f t="shared" si="26"/>
        <v>15836943</v>
      </c>
      <c r="O42" s="20">
        <f t="shared" si="21"/>
        <v>5448930.670700005</v>
      </c>
      <c r="P42" s="23">
        <f t="shared" si="22"/>
        <v>0.05156746822714242</v>
      </c>
      <c r="Q42" s="23">
        <f t="shared" si="23"/>
        <v>0.026583999624706648</v>
      </c>
      <c r="R42" s="19">
        <f t="shared" si="24"/>
        <v>0.3848662731248067</v>
      </c>
      <c r="S42" s="19">
        <f t="shared" si="25"/>
        <v>0.41276510604241695</v>
      </c>
    </row>
    <row r="43" spans="1:19" s="31" customFormat="1" ht="15.75" customHeight="1">
      <c r="A43" s="28" t="s">
        <v>63</v>
      </c>
      <c r="B43" s="20">
        <v>20226</v>
      </c>
      <c r="C43" s="20">
        <v>5530</v>
      </c>
      <c r="D43" s="20">
        <v>54062.83229506576</v>
      </c>
      <c r="E43" s="20">
        <v>227338.5</v>
      </c>
      <c r="F43" s="20">
        <v>3175.997824582221</v>
      </c>
      <c r="G43" s="20">
        <v>1331.6864926332444</v>
      </c>
      <c r="H43" s="20">
        <v>34626899.952199966</v>
      </c>
      <c r="I43" s="20">
        <v>3316328.3730999986</v>
      </c>
      <c r="J43" s="20">
        <v>37943228.32529993</v>
      </c>
      <c r="K43" s="20">
        <f t="shared" si="18"/>
        <v>1875.9630339810112</v>
      </c>
      <c r="L43" s="20">
        <f t="shared" si="19"/>
        <v>64237732</v>
      </c>
      <c r="M43" s="20">
        <f t="shared" si="20"/>
        <v>26934691</v>
      </c>
      <c r="N43" s="20">
        <f t="shared" si="26"/>
        <v>91172423</v>
      </c>
      <c r="O43" s="20">
        <f t="shared" si="21"/>
        <v>29610832.047800034</v>
      </c>
      <c r="P43" s="23">
        <f t="shared" si="22"/>
        <v>0.058746419485537944</v>
      </c>
      <c r="Q43" s="23">
        <f t="shared" si="23"/>
        <v>0.027079573120605677</v>
      </c>
      <c r="R43" s="19">
        <f t="shared" si="24"/>
        <v>0.416170011466076</v>
      </c>
      <c r="S43" s="19">
        <f t="shared" si="25"/>
        <v>0.2734104617818649</v>
      </c>
    </row>
    <row r="44" spans="1:19" s="31" customFormat="1" ht="15.75" customHeight="1">
      <c r="A44" s="28" t="s">
        <v>64</v>
      </c>
      <c r="B44" s="20">
        <v>1128</v>
      </c>
      <c r="C44" s="20">
        <v>439</v>
      </c>
      <c r="D44" s="20">
        <v>34342.66312056738</v>
      </c>
      <c r="E44" s="20">
        <v>125114</v>
      </c>
      <c r="F44" s="20">
        <v>1593.427304964539</v>
      </c>
      <c r="G44" s="20">
        <v>708.8164893617021</v>
      </c>
      <c r="H44" s="20">
        <v>890728.2937999995</v>
      </c>
      <c r="I44" s="20">
        <v>147025.21060000002</v>
      </c>
      <c r="J44" s="20">
        <v>1037753.5043999994</v>
      </c>
      <c r="K44" s="20">
        <f t="shared" si="18"/>
        <v>919.9942414893611</v>
      </c>
      <c r="L44" s="20">
        <f t="shared" si="19"/>
        <v>1797386</v>
      </c>
      <c r="M44" s="20">
        <f t="shared" si="20"/>
        <v>799545</v>
      </c>
      <c r="N44" s="20">
        <f t="shared" si="26"/>
        <v>2596931</v>
      </c>
      <c r="O44" s="20">
        <f t="shared" si="21"/>
        <v>906657.7062000005</v>
      </c>
      <c r="P44" s="23">
        <f t="shared" si="22"/>
        <v>0.046397895800056814</v>
      </c>
      <c r="Q44" s="23">
        <f t="shared" si="23"/>
        <v>0.02340454959512656</v>
      </c>
      <c r="R44" s="19">
        <f t="shared" si="24"/>
        <v>0.3996076539576906</v>
      </c>
      <c r="S44" s="19">
        <f t="shared" si="25"/>
        <v>0.3891843971631206</v>
      </c>
    </row>
    <row r="45" spans="1:19" s="31" customFormat="1" ht="15.75" customHeight="1">
      <c r="A45" s="28" t="s">
        <v>65</v>
      </c>
      <c r="B45" s="20">
        <v>8230</v>
      </c>
      <c r="C45" s="20">
        <v>1947</v>
      </c>
      <c r="D45" s="20">
        <v>47973.77715674362</v>
      </c>
      <c r="E45" s="20">
        <v>177686.5</v>
      </c>
      <c r="F45" s="20">
        <v>2172.6600243013368</v>
      </c>
      <c r="G45" s="20">
        <v>904.4195625759417</v>
      </c>
      <c r="H45" s="20">
        <v>8507939.885099981</v>
      </c>
      <c r="I45" s="20">
        <v>816490.6941000005</v>
      </c>
      <c r="J45" s="20">
        <v>9324430.57919997</v>
      </c>
      <c r="K45" s="20">
        <f t="shared" si="18"/>
        <v>1132.9806293074082</v>
      </c>
      <c r="L45" s="20">
        <f t="shared" si="19"/>
        <v>17880992</v>
      </c>
      <c r="M45" s="20">
        <f t="shared" si="20"/>
        <v>7443373</v>
      </c>
      <c r="N45" s="20">
        <f t="shared" si="26"/>
        <v>25324365</v>
      </c>
      <c r="O45" s="20">
        <f t="shared" si="21"/>
        <v>9373052.114900019</v>
      </c>
      <c r="P45" s="23">
        <f t="shared" si="22"/>
        <v>0.04528849202768951</v>
      </c>
      <c r="Q45" s="23">
        <f t="shared" si="23"/>
        <v>0.023739812420964554</v>
      </c>
      <c r="R45" s="19">
        <f t="shared" si="24"/>
        <v>0.36819997576247104</v>
      </c>
      <c r="S45" s="19">
        <f t="shared" si="25"/>
        <v>0.23657351154313488</v>
      </c>
    </row>
    <row r="46" spans="1:19" s="31" customFormat="1" ht="15.75" customHeight="1">
      <c r="A46" s="28" t="s">
        <v>66</v>
      </c>
      <c r="B46" s="20">
        <v>1374</v>
      </c>
      <c r="C46" s="20">
        <v>268</v>
      </c>
      <c r="D46" s="20">
        <v>47804.54730713246</v>
      </c>
      <c r="E46" s="20">
        <v>215847.5</v>
      </c>
      <c r="F46" s="20">
        <v>3162.613537117904</v>
      </c>
      <c r="G46" s="20">
        <v>666.2794759825327</v>
      </c>
      <c r="H46" s="20">
        <v>2520034.5968999993</v>
      </c>
      <c r="I46" s="20">
        <v>90050.30489999999</v>
      </c>
      <c r="J46" s="20">
        <v>2610084.901799999</v>
      </c>
      <c r="K46" s="20">
        <f t="shared" si="18"/>
        <v>1899.6251104803487</v>
      </c>
      <c r="L46" s="20">
        <f t="shared" si="19"/>
        <v>4345431</v>
      </c>
      <c r="M46" s="20">
        <f t="shared" si="20"/>
        <v>915468</v>
      </c>
      <c r="N46" s="20">
        <f t="shared" si="26"/>
        <v>5260899</v>
      </c>
      <c r="O46" s="20">
        <f t="shared" si="21"/>
        <v>1825396.4031000007</v>
      </c>
      <c r="P46" s="23">
        <f t="shared" si="22"/>
        <v>0.0661571694591916</v>
      </c>
      <c r="Q46" s="23">
        <f t="shared" si="23"/>
        <v>0.027790812734130532</v>
      </c>
      <c r="R46" s="19">
        <f t="shared" si="24"/>
        <v>0.49612906497539666</v>
      </c>
      <c r="S46" s="19">
        <f t="shared" si="25"/>
        <v>0.1950509461426492</v>
      </c>
    </row>
    <row r="47" spans="1:19" s="31" customFormat="1" ht="15.75" customHeight="1">
      <c r="A47" s="28" t="s">
        <v>67</v>
      </c>
      <c r="B47" s="20">
        <v>3933</v>
      </c>
      <c r="C47" s="20">
        <v>1529</v>
      </c>
      <c r="D47" s="20">
        <v>45352.659801678106</v>
      </c>
      <c r="E47" s="20">
        <v>182824</v>
      </c>
      <c r="F47" s="20">
        <v>2661.295448766845</v>
      </c>
      <c r="G47" s="20">
        <v>1154.1545893719806</v>
      </c>
      <c r="H47" s="20">
        <v>5626584.638299994</v>
      </c>
      <c r="I47" s="20">
        <v>766118.6492999997</v>
      </c>
      <c r="J47" s="20">
        <v>6392703.2876</v>
      </c>
      <c r="K47" s="20">
        <f t="shared" si="18"/>
        <v>1625.4012935672515</v>
      </c>
      <c r="L47" s="20">
        <f t="shared" si="19"/>
        <v>10466875</v>
      </c>
      <c r="M47" s="20">
        <f t="shared" si="20"/>
        <v>4539290</v>
      </c>
      <c r="N47" s="20">
        <f t="shared" si="26"/>
        <v>15006165</v>
      </c>
      <c r="O47" s="20">
        <f t="shared" si="21"/>
        <v>4840290.361700006</v>
      </c>
      <c r="P47" s="23">
        <f t="shared" si="22"/>
        <v>0.058680030243085615</v>
      </c>
      <c r="Q47" s="23">
        <f t="shared" si="23"/>
        <v>0.027135929760303067</v>
      </c>
      <c r="R47" s="19">
        <f t="shared" si="24"/>
        <v>0.42600513106446586</v>
      </c>
      <c r="S47" s="19">
        <f t="shared" si="25"/>
        <v>0.3887617594711416</v>
      </c>
    </row>
    <row r="48" spans="1:19" s="31" customFormat="1" ht="15.75" customHeight="1">
      <c r="A48" s="28" t="s">
        <v>68</v>
      </c>
      <c r="B48" s="20">
        <v>5329</v>
      </c>
      <c r="C48" s="20">
        <v>2226</v>
      </c>
      <c r="D48" s="20">
        <v>44531.180334021396</v>
      </c>
      <c r="E48" s="20">
        <v>167168</v>
      </c>
      <c r="F48" s="20">
        <v>2501.3332707825107</v>
      </c>
      <c r="G48" s="20">
        <v>1116.2835428785888</v>
      </c>
      <c r="H48" s="20">
        <v>6571454.629199994</v>
      </c>
      <c r="I48" s="20">
        <v>1147625.1671999944</v>
      </c>
      <c r="J48" s="20">
        <v>7719079.796399998</v>
      </c>
      <c r="K48" s="20">
        <f t="shared" si="18"/>
        <v>1448.5043716269465</v>
      </c>
      <c r="L48" s="20">
        <f t="shared" si="19"/>
        <v>13329605</v>
      </c>
      <c r="M48" s="20">
        <f t="shared" si="20"/>
        <v>5948675</v>
      </c>
      <c r="N48" s="20">
        <f t="shared" si="26"/>
        <v>19278280</v>
      </c>
      <c r="O48" s="20">
        <f t="shared" si="21"/>
        <v>6758150.370800006</v>
      </c>
      <c r="P48" s="23">
        <f t="shared" si="22"/>
        <v>0.05617037886758003</v>
      </c>
      <c r="Q48" s="23">
        <f t="shared" si="23"/>
        <v>0.028478553323366504</v>
      </c>
      <c r="R48" s="19">
        <f t="shared" si="24"/>
        <v>0.4004029299501822</v>
      </c>
      <c r="S48" s="19">
        <f t="shared" si="25"/>
        <v>0.4177143929442672</v>
      </c>
    </row>
    <row r="49" spans="1:19" s="31" customFormat="1" ht="15.75" customHeight="1">
      <c r="A49" s="28" t="s">
        <v>69</v>
      </c>
      <c r="B49" s="20">
        <v>4781</v>
      </c>
      <c r="C49" s="20">
        <v>1836</v>
      </c>
      <c r="D49" s="20">
        <v>38715.09537753608</v>
      </c>
      <c r="E49" s="20">
        <v>143982</v>
      </c>
      <c r="F49" s="20">
        <v>2004.3189709265844</v>
      </c>
      <c r="G49" s="20">
        <v>924.218573520184</v>
      </c>
      <c r="H49" s="20">
        <v>4822972.8415000085</v>
      </c>
      <c r="I49" s="20">
        <v>799543.0585999998</v>
      </c>
      <c r="J49" s="20">
        <v>5622515.900100003</v>
      </c>
      <c r="K49" s="20">
        <f t="shared" si="18"/>
        <v>1176.0125287805904</v>
      </c>
      <c r="L49" s="20">
        <f t="shared" si="19"/>
        <v>9582649</v>
      </c>
      <c r="M49" s="20">
        <f t="shared" si="20"/>
        <v>4418689</v>
      </c>
      <c r="N49" s="20">
        <f t="shared" si="26"/>
        <v>14001338</v>
      </c>
      <c r="O49" s="20">
        <f t="shared" si="21"/>
        <v>4759676.1584999915</v>
      </c>
      <c r="P49" s="23">
        <f t="shared" si="22"/>
        <v>0.051770994011022475</v>
      </c>
      <c r="Q49" s="23">
        <f t="shared" si="23"/>
        <v>0.025714514420397693</v>
      </c>
      <c r="R49" s="19">
        <f t="shared" si="24"/>
        <v>0.4015698999695603</v>
      </c>
      <c r="S49" s="19">
        <f t="shared" si="25"/>
        <v>0.3840200794812801</v>
      </c>
    </row>
    <row r="50" spans="1:19" ht="15.75" customHeight="1">
      <c r="A50" s="28" t="s">
        <v>70</v>
      </c>
      <c r="B50" s="20">
        <v>9843</v>
      </c>
      <c r="C50" s="20">
        <v>3813</v>
      </c>
      <c r="D50" s="20">
        <v>44363.75911815503</v>
      </c>
      <c r="E50" s="20">
        <v>159674</v>
      </c>
      <c r="F50" s="20">
        <v>2366.6601645839683</v>
      </c>
      <c r="G50" s="20">
        <v>1070.403433912425</v>
      </c>
      <c r="H50" s="20">
        <v>11555476.778800027</v>
      </c>
      <c r="I50" s="20">
        <v>2245181.7028000015</v>
      </c>
      <c r="J50" s="20">
        <v>13800658.481600001</v>
      </c>
      <c r="K50" s="20">
        <f t="shared" si="18"/>
        <v>1402.0784803007214</v>
      </c>
      <c r="L50" s="20">
        <f t="shared" si="19"/>
        <v>23295036</v>
      </c>
      <c r="M50" s="20">
        <f t="shared" si="20"/>
        <v>10535981</v>
      </c>
      <c r="N50" s="20">
        <f t="shared" si="26"/>
        <v>33831017</v>
      </c>
      <c r="O50" s="20">
        <f t="shared" si="21"/>
        <v>11739559.221199973</v>
      </c>
      <c r="P50" s="23">
        <f t="shared" si="22"/>
        <v>0.05334670036145466</v>
      </c>
      <c r="Q50" s="23">
        <f t="shared" si="23"/>
        <v>0.0268841287967491</v>
      </c>
      <c r="R50" s="19">
        <f t="shared" si="24"/>
        <v>0.40792916398581813</v>
      </c>
      <c r="S50" s="19">
        <f t="shared" si="25"/>
        <v>0.38738189576348675</v>
      </c>
    </row>
    <row r="51" spans="1:19" ht="15.75" customHeight="1">
      <c r="A51" s="28" t="s">
        <v>71</v>
      </c>
      <c r="B51" s="20">
        <v>9133</v>
      </c>
      <c r="C51" s="20">
        <v>3547</v>
      </c>
      <c r="D51" s="20">
        <v>47514.22840249644</v>
      </c>
      <c r="E51" s="20">
        <v>179239</v>
      </c>
      <c r="F51" s="20">
        <v>2534.6257527646994</v>
      </c>
      <c r="G51" s="20">
        <v>1415.563232234753</v>
      </c>
      <c r="H51" s="20">
        <v>11663412.562599987</v>
      </c>
      <c r="I51" s="20">
        <v>2475327.4194999957</v>
      </c>
      <c r="J51" s="20">
        <v>14138739.982100002</v>
      </c>
      <c r="K51" s="20">
        <f t="shared" si="18"/>
        <v>1548.0937240884707</v>
      </c>
      <c r="L51" s="20">
        <f t="shared" si="19"/>
        <v>23148737</v>
      </c>
      <c r="M51" s="20">
        <f t="shared" si="20"/>
        <v>12928339</v>
      </c>
      <c r="N51" s="20">
        <f t="shared" si="26"/>
        <v>36077076</v>
      </c>
      <c r="O51" s="20">
        <f t="shared" si="21"/>
        <v>11485324.437400013</v>
      </c>
      <c r="P51" s="23">
        <f t="shared" si="22"/>
        <v>0.053344563049487044</v>
      </c>
      <c r="Q51" s="23">
        <f t="shared" si="23"/>
        <v>0.026467086026969823</v>
      </c>
      <c r="R51" s="19">
        <f t="shared" si="24"/>
        <v>0.39190371143437464</v>
      </c>
      <c r="S51" s="19">
        <f t="shared" si="25"/>
        <v>0.38837183838826234</v>
      </c>
    </row>
    <row r="52" spans="1:19" ht="15.75" customHeight="1">
      <c r="A52" s="28" t="s">
        <v>72</v>
      </c>
      <c r="B52" s="20">
        <v>7252</v>
      </c>
      <c r="C52" s="20">
        <v>3282</v>
      </c>
      <c r="D52" s="20">
        <v>43144.361141754</v>
      </c>
      <c r="E52" s="20">
        <v>177953.5</v>
      </c>
      <c r="F52" s="20">
        <v>2736.9209873138443</v>
      </c>
      <c r="G52" s="20">
        <v>1228.3776889134033</v>
      </c>
      <c r="H52" s="20">
        <v>10621823.142600022</v>
      </c>
      <c r="I52" s="20">
        <v>2462838.738800003</v>
      </c>
      <c r="J52" s="20">
        <v>13084661.881399995</v>
      </c>
      <c r="K52" s="20">
        <f t="shared" si="18"/>
        <v>1804.2832158576937</v>
      </c>
      <c r="L52" s="20">
        <f t="shared" si="19"/>
        <v>19848151</v>
      </c>
      <c r="M52" s="20">
        <f t="shared" si="20"/>
        <v>8908195</v>
      </c>
      <c r="N52" s="20">
        <f t="shared" si="26"/>
        <v>28756346</v>
      </c>
      <c r="O52" s="20">
        <f t="shared" si="21"/>
        <v>9226327.857399978</v>
      </c>
      <c r="P52" s="23">
        <f t="shared" si="22"/>
        <v>0.0634363544826052</v>
      </c>
      <c r="Q52" s="23">
        <f t="shared" si="23"/>
        <v>0.029488117282801832</v>
      </c>
      <c r="R52" s="19">
        <f t="shared" si="24"/>
        <v>0.45501823776219674</v>
      </c>
      <c r="S52" s="19">
        <f t="shared" si="25"/>
        <v>0.4525648097076668</v>
      </c>
    </row>
    <row r="53" spans="1:19" ht="15.75" customHeight="1">
      <c r="A53" s="28" t="s">
        <v>73</v>
      </c>
      <c r="B53" s="20">
        <v>9465</v>
      </c>
      <c r="C53" s="20">
        <v>4168</v>
      </c>
      <c r="D53" s="20">
        <v>45697.32720549392</v>
      </c>
      <c r="E53" s="20">
        <v>180532</v>
      </c>
      <c r="F53" s="20">
        <v>2977.226941362916</v>
      </c>
      <c r="G53" s="20">
        <v>1340.3566825145272</v>
      </c>
      <c r="H53" s="20">
        <v>15070507.663100027</v>
      </c>
      <c r="I53" s="20">
        <v>3216614.5108999996</v>
      </c>
      <c r="J53" s="20">
        <v>18287122.174000073</v>
      </c>
      <c r="K53" s="20">
        <f t="shared" si="18"/>
        <v>1932.0784124669913</v>
      </c>
      <c r="L53" s="20">
        <f t="shared" si="19"/>
        <v>28179453</v>
      </c>
      <c r="M53" s="20">
        <f t="shared" si="20"/>
        <v>12686476</v>
      </c>
      <c r="N53" s="20">
        <f>L53+M53</f>
        <v>40865929</v>
      </c>
      <c r="O53" s="20">
        <f t="shared" si="21"/>
        <v>13108945.336899973</v>
      </c>
      <c r="P53" s="23">
        <f t="shared" si="22"/>
        <v>0.06515100824113365</v>
      </c>
      <c r="Q53" s="23">
        <f t="shared" si="23"/>
        <v>0.030307934141835215</v>
      </c>
      <c r="R53" s="19">
        <f t="shared" si="24"/>
        <v>0.4474906755209229</v>
      </c>
      <c r="S53" s="19">
        <f t="shared" si="25"/>
        <v>0.4403592181722134</v>
      </c>
    </row>
    <row r="54" spans="1:19" ht="15.75" customHeight="1">
      <c r="A54" s="28" t="s">
        <v>36</v>
      </c>
      <c r="B54" s="24">
        <f>State!B46</f>
        <v>97722</v>
      </c>
      <c r="C54" s="24">
        <f>State!C46</f>
        <v>34811</v>
      </c>
      <c r="D54" s="24">
        <f>State!D46</f>
        <v>46786.1159923047</v>
      </c>
      <c r="E54" s="24">
        <f>State!E46</f>
        <v>183785</v>
      </c>
      <c r="F54" s="24">
        <f>State!F46</f>
        <v>2663.6559935326745</v>
      </c>
      <c r="G54" s="24">
        <f>State!G46</f>
        <v>1163.510376373795</v>
      </c>
      <c r="H54" s="24">
        <f>State!H46</f>
        <v>135593376.3941998</v>
      </c>
      <c r="I54" s="24">
        <f>State!I46</f>
        <v>20620131.460900236</v>
      </c>
      <c r="J54" s="24">
        <f>State!J46</f>
        <v>156213507.85509872</v>
      </c>
      <c r="K54" s="20">
        <f t="shared" si="18"/>
        <v>1598.5500486594494</v>
      </c>
      <c r="L54" s="20">
        <f t="shared" si="19"/>
        <v>260297791.00000003</v>
      </c>
      <c r="M54" s="20">
        <f t="shared" si="20"/>
        <v>113700561</v>
      </c>
      <c r="N54" s="20">
        <f>L54+M54</f>
        <v>373998352</v>
      </c>
      <c r="O54" s="20">
        <f t="shared" si="21"/>
        <v>124704414.60580024</v>
      </c>
      <c r="P54" s="23">
        <f t="shared" si="22"/>
        <v>0.05693261637642219</v>
      </c>
      <c r="Q54" s="23">
        <f t="shared" si="23"/>
        <v>0.027275485396640667</v>
      </c>
      <c r="R54" s="19">
        <f t="shared" si="24"/>
        <v>0.41768501657755625</v>
      </c>
      <c r="S54" s="19">
        <f t="shared" si="25"/>
        <v>0.3562248009660056</v>
      </c>
    </row>
    <row r="55" spans="1:19" ht="15.75" customHeight="1">
      <c r="A55" s="28"/>
      <c r="B55" s="20"/>
      <c r="C55" s="20"/>
      <c r="D55" s="20"/>
      <c r="E55" s="20"/>
      <c r="F55" s="20"/>
      <c r="G55" s="20"/>
      <c r="H55" s="20"/>
      <c r="I55" s="20"/>
      <c r="J55" s="20"/>
      <c r="K55" s="20"/>
      <c r="L55" s="20"/>
      <c r="M55" s="20"/>
      <c r="N55" s="20"/>
      <c r="O55" s="20"/>
      <c r="P55" s="23"/>
      <c r="Q55" s="23"/>
      <c r="R55" s="19"/>
      <c r="S55" s="19"/>
    </row>
    <row r="56" spans="1:18" ht="15.75" customHeight="1">
      <c r="A56" s="25" t="s">
        <v>79</v>
      </c>
      <c r="B56" s="12"/>
      <c r="C56" s="12"/>
      <c r="D56" s="12"/>
      <c r="E56" s="12"/>
      <c r="F56" s="12"/>
      <c r="G56" s="12"/>
      <c r="H56" s="12"/>
      <c r="I56" s="12"/>
      <c r="J56" s="12"/>
      <c r="K56" s="20"/>
      <c r="L56" s="20"/>
      <c r="M56" s="20"/>
      <c r="N56" s="20"/>
      <c r="O56" s="20"/>
      <c r="P56" s="23"/>
      <c r="Q56" s="23"/>
      <c r="R56" s="19"/>
    </row>
    <row r="57" spans="1:19" s="31" customFormat="1" ht="15.75" customHeight="1">
      <c r="A57" s="28" t="s">
        <v>60</v>
      </c>
      <c r="B57" s="20">
        <v>332</v>
      </c>
      <c r="C57" s="20">
        <v>0</v>
      </c>
      <c r="D57" s="20">
        <v>94382.27108433735</v>
      </c>
      <c r="E57" s="20">
        <v>254780.5</v>
      </c>
      <c r="F57" s="20">
        <v>3925.7921686746986</v>
      </c>
      <c r="G57" s="20">
        <v>1436.9638554216867</v>
      </c>
      <c r="H57" s="20">
        <v>41164.77520000001</v>
      </c>
      <c r="I57" s="20">
        <v>0</v>
      </c>
      <c r="J57" s="20">
        <v>41164.77520000001</v>
      </c>
      <c r="K57" s="20">
        <f aca="true" t="shared" si="27" ref="K57:K71">J57/B57</f>
        <v>123.99028674698799</v>
      </c>
      <c r="L57" s="20">
        <f aca="true" t="shared" si="28" ref="L57:L71">B57*F57</f>
        <v>1303363</v>
      </c>
      <c r="M57" s="20">
        <f aca="true" t="shared" si="29" ref="M57:M71">B57*G57</f>
        <v>477072</v>
      </c>
      <c r="N57" s="20">
        <f>L57+M57</f>
        <v>1780435</v>
      </c>
      <c r="O57" s="20">
        <f aca="true" t="shared" si="30" ref="O57:O71">L57-H57</f>
        <v>1262198.2248</v>
      </c>
      <c r="P57" s="23">
        <f aca="true" t="shared" si="31" ref="P57:P71">L57/(B57*D57)</f>
        <v>0.04159459317488473</v>
      </c>
      <c r="Q57" s="23">
        <f aca="true" t="shared" si="32" ref="Q57:Q71">O57/(B57*D57)</f>
        <v>0.04028089002573934</v>
      </c>
      <c r="R57" s="19">
        <f aca="true" t="shared" si="33" ref="R57:R71">J57/N57</f>
        <v>0.02312062793643127</v>
      </c>
      <c r="S57" s="19">
        <f aca="true" t="shared" si="34" ref="S57:S71">C57/B57</f>
        <v>0</v>
      </c>
    </row>
    <row r="58" spans="1:19" s="31" customFormat="1" ht="15.75" customHeight="1">
      <c r="A58" s="28" t="s">
        <v>61</v>
      </c>
      <c r="B58" s="20">
        <v>252</v>
      </c>
      <c r="C58" s="20">
        <v>0</v>
      </c>
      <c r="D58" s="20">
        <v>94430.11904761905</v>
      </c>
      <c r="E58" s="20">
        <v>260655.5</v>
      </c>
      <c r="F58" s="20">
        <v>4010.1349206349205</v>
      </c>
      <c r="G58" s="20">
        <v>1323.607142857143</v>
      </c>
      <c r="H58" s="20">
        <v>28991.9919</v>
      </c>
      <c r="I58" s="20">
        <v>0</v>
      </c>
      <c r="J58" s="20">
        <v>28991.9919</v>
      </c>
      <c r="K58" s="20">
        <f t="shared" si="27"/>
        <v>115.04758690476191</v>
      </c>
      <c r="L58" s="20">
        <f t="shared" si="28"/>
        <v>1010554</v>
      </c>
      <c r="M58" s="20">
        <f t="shared" si="29"/>
        <v>333549</v>
      </c>
      <c r="N58" s="20">
        <f aca="true" t="shared" si="35" ref="N58:N69">L58+M58</f>
        <v>1344103</v>
      </c>
      <c r="O58" s="20">
        <f t="shared" si="30"/>
        <v>981562.0081</v>
      </c>
      <c r="P58" s="23">
        <f t="shared" si="31"/>
        <v>0.04246669347745603</v>
      </c>
      <c r="Q58" s="23">
        <f t="shared" si="32"/>
        <v>0.041248357759307186</v>
      </c>
      <c r="R58" s="19">
        <f t="shared" si="33"/>
        <v>0.021569769504271624</v>
      </c>
      <c r="S58" s="19">
        <f t="shared" si="34"/>
        <v>0</v>
      </c>
    </row>
    <row r="59" spans="1:19" s="31" customFormat="1" ht="15.75" customHeight="1">
      <c r="A59" s="28" t="s">
        <v>62</v>
      </c>
      <c r="B59" s="20">
        <v>135</v>
      </c>
      <c r="C59" s="20">
        <v>0</v>
      </c>
      <c r="D59" s="20">
        <v>94259.93333333333</v>
      </c>
      <c r="E59" s="20">
        <v>230373</v>
      </c>
      <c r="F59" s="20">
        <v>3390.5333333333333</v>
      </c>
      <c r="G59" s="20">
        <v>1366.5703703703705</v>
      </c>
      <c r="H59" s="20">
        <v>15615.718400000003</v>
      </c>
      <c r="I59" s="20">
        <v>0</v>
      </c>
      <c r="J59" s="20">
        <v>15615.718400000003</v>
      </c>
      <c r="K59" s="20">
        <f t="shared" si="27"/>
        <v>115.67198814814817</v>
      </c>
      <c r="L59" s="20">
        <f t="shared" si="28"/>
        <v>457722</v>
      </c>
      <c r="M59" s="20">
        <f t="shared" si="29"/>
        <v>184487.00000000003</v>
      </c>
      <c r="N59" s="20">
        <f t="shared" si="35"/>
        <v>642209</v>
      </c>
      <c r="O59" s="20">
        <f t="shared" si="30"/>
        <v>442106.2816</v>
      </c>
      <c r="P59" s="23">
        <f t="shared" si="31"/>
        <v>0.03597003746377924</v>
      </c>
      <c r="Q59" s="23">
        <f t="shared" si="32"/>
        <v>0.03474287779945935</v>
      </c>
      <c r="R59" s="19">
        <f t="shared" si="33"/>
        <v>0.024315633072722435</v>
      </c>
      <c r="S59" s="19">
        <f t="shared" si="34"/>
        <v>0</v>
      </c>
    </row>
    <row r="60" spans="1:19" s="31" customFormat="1" ht="15.75" customHeight="1">
      <c r="A60" s="28" t="s">
        <v>63</v>
      </c>
      <c r="B60" s="20">
        <v>1903</v>
      </c>
      <c r="C60" s="20">
        <v>0</v>
      </c>
      <c r="D60" s="20">
        <v>94299.90961639516</v>
      </c>
      <c r="E60" s="20">
        <v>267758</v>
      </c>
      <c r="F60" s="20">
        <v>3817.674198633736</v>
      </c>
      <c r="G60" s="20">
        <v>1521.7603783499737</v>
      </c>
      <c r="H60" s="20">
        <v>221697.31140000044</v>
      </c>
      <c r="I60" s="20">
        <v>0</v>
      </c>
      <c r="J60" s="20">
        <v>221697.31140000044</v>
      </c>
      <c r="K60" s="20">
        <f t="shared" si="27"/>
        <v>116.49884992117732</v>
      </c>
      <c r="L60" s="20">
        <f t="shared" si="28"/>
        <v>7265034</v>
      </c>
      <c r="M60" s="20">
        <f t="shared" si="29"/>
        <v>2895910</v>
      </c>
      <c r="N60" s="20">
        <f t="shared" si="35"/>
        <v>10160944</v>
      </c>
      <c r="O60" s="20">
        <f t="shared" si="30"/>
        <v>7043336.6886</v>
      </c>
      <c r="P60" s="23">
        <f t="shared" si="31"/>
        <v>0.040484388735511447</v>
      </c>
      <c r="Q60" s="23">
        <f t="shared" si="32"/>
        <v>0.03924898087144153</v>
      </c>
      <c r="R60" s="19">
        <f t="shared" si="33"/>
        <v>0.02181857427813798</v>
      </c>
      <c r="S60" s="19">
        <f t="shared" si="34"/>
        <v>0</v>
      </c>
    </row>
    <row r="61" spans="1:19" s="31" customFormat="1" ht="15.75" customHeight="1">
      <c r="A61" s="28" t="s">
        <v>64</v>
      </c>
      <c r="B61" s="20">
        <v>13</v>
      </c>
      <c r="C61" s="20">
        <v>0</v>
      </c>
      <c r="D61" s="20">
        <v>94081.30769230769</v>
      </c>
      <c r="E61" s="20">
        <v>221818</v>
      </c>
      <c r="F61" s="20">
        <v>2857.3846153846152</v>
      </c>
      <c r="G61" s="20">
        <v>1431</v>
      </c>
      <c r="H61" s="20">
        <v>1341.9214</v>
      </c>
      <c r="I61" s="20">
        <v>0</v>
      </c>
      <c r="J61" s="20">
        <v>1341.9214</v>
      </c>
      <c r="K61" s="20">
        <f t="shared" si="27"/>
        <v>103.22472307692307</v>
      </c>
      <c r="L61" s="20">
        <f t="shared" si="28"/>
        <v>37146</v>
      </c>
      <c r="M61" s="20">
        <f t="shared" si="29"/>
        <v>18603</v>
      </c>
      <c r="N61" s="20">
        <f t="shared" si="35"/>
        <v>55749</v>
      </c>
      <c r="O61" s="20">
        <f t="shared" si="30"/>
        <v>35804.0786</v>
      </c>
      <c r="P61" s="23">
        <f t="shared" si="31"/>
        <v>0.0303714381259418</v>
      </c>
      <c r="Q61" s="23">
        <f t="shared" si="32"/>
        <v>0.029274251813284254</v>
      </c>
      <c r="R61" s="19">
        <f t="shared" si="33"/>
        <v>0.024070770776157418</v>
      </c>
      <c r="S61" s="19">
        <f t="shared" si="34"/>
        <v>0</v>
      </c>
    </row>
    <row r="62" spans="1:19" s="31" customFormat="1" ht="15.75" customHeight="1">
      <c r="A62" s="28" t="s">
        <v>65</v>
      </c>
      <c r="B62" s="20">
        <v>456</v>
      </c>
      <c r="C62" s="20">
        <v>0</v>
      </c>
      <c r="D62" s="20">
        <v>94219.59210526316</v>
      </c>
      <c r="E62" s="20">
        <v>238865</v>
      </c>
      <c r="F62" s="20">
        <v>2984.8552631578946</v>
      </c>
      <c r="G62" s="20">
        <v>1003.0219298245614</v>
      </c>
      <c r="H62" s="20">
        <v>46840.8542</v>
      </c>
      <c r="I62" s="20">
        <v>0</v>
      </c>
      <c r="J62" s="20">
        <v>46840.8542</v>
      </c>
      <c r="K62" s="20">
        <f t="shared" si="27"/>
        <v>102.72117149122808</v>
      </c>
      <c r="L62" s="20">
        <f t="shared" si="28"/>
        <v>1361094</v>
      </c>
      <c r="M62" s="20">
        <f t="shared" si="29"/>
        <v>457378</v>
      </c>
      <c r="N62" s="20">
        <f t="shared" si="35"/>
        <v>1818472</v>
      </c>
      <c r="O62" s="20">
        <f t="shared" si="30"/>
        <v>1314253.1458</v>
      </c>
      <c r="P62" s="23">
        <f t="shared" si="31"/>
        <v>0.03167977271460889</v>
      </c>
      <c r="Q62" s="23">
        <f t="shared" si="32"/>
        <v>0.03058954116938561</v>
      </c>
      <c r="R62" s="19">
        <f t="shared" si="33"/>
        <v>0.02575835877593936</v>
      </c>
      <c r="S62" s="19">
        <f t="shared" si="34"/>
        <v>0</v>
      </c>
    </row>
    <row r="63" spans="1:19" s="31" customFormat="1" ht="15.75" customHeight="1">
      <c r="A63" s="28" t="s">
        <v>66</v>
      </c>
      <c r="B63" s="20">
        <v>96</v>
      </c>
      <c r="C63" s="20">
        <v>0</v>
      </c>
      <c r="D63" s="20">
        <v>94495.51041666667</v>
      </c>
      <c r="E63" s="20">
        <v>282063</v>
      </c>
      <c r="F63" s="20">
        <v>4348.635416666667</v>
      </c>
      <c r="G63" s="20">
        <v>848.8541666666666</v>
      </c>
      <c r="H63" s="20">
        <v>10247.3038</v>
      </c>
      <c r="I63" s="20">
        <v>0</v>
      </c>
      <c r="J63" s="20">
        <v>10247.3038</v>
      </c>
      <c r="K63" s="20">
        <f t="shared" si="27"/>
        <v>106.74274791666666</v>
      </c>
      <c r="L63" s="20">
        <f t="shared" si="28"/>
        <v>417469</v>
      </c>
      <c r="M63" s="20">
        <f t="shared" si="29"/>
        <v>81490</v>
      </c>
      <c r="N63" s="20">
        <f t="shared" si="35"/>
        <v>498959</v>
      </c>
      <c r="O63" s="20">
        <f t="shared" si="30"/>
        <v>407221.6962</v>
      </c>
      <c r="P63" s="23">
        <f t="shared" si="31"/>
        <v>0.04601949232817388</v>
      </c>
      <c r="Q63" s="23">
        <f t="shared" si="32"/>
        <v>0.04488988577389424</v>
      </c>
      <c r="R63" s="19">
        <f t="shared" si="33"/>
        <v>0.020537366396838216</v>
      </c>
      <c r="S63" s="19">
        <f t="shared" si="34"/>
        <v>0</v>
      </c>
    </row>
    <row r="64" spans="1:19" s="31" customFormat="1" ht="15.75" customHeight="1">
      <c r="A64" s="28" t="s">
        <v>67</v>
      </c>
      <c r="B64" s="20">
        <v>167</v>
      </c>
      <c r="C64" s="20">
        <v>0</v>
      </c>
      <c r="D64" s="20">
        <v>94234.92215568862</v>
      </c>
      <c r="E64" s="20">
        <v>266931</v>
      </c>
      <c r="F64" s="20">
        <v>3976.562874251497</v>
      </c>
      <c r="G64" s="20">
        <v>1419.874251497006</v>
      </c>
      <c r="H64" s="20">
        <v>19272.0781</v>
      </c>
      <c r="I64" s="20">
        <v>0</v>
      </c>
      <c r="J64" s="20">
        <v>19272.0781</v>
      </c>
      <c r="K64" s="20">
        <f t="shared" si="27"/>
        <v>115.40166526946108</v>
      </c>
      <c r="L64" s="20">
        <f t="shared" si="28"/>
        <v>664086</v>
      </c>
      <c r="M64" s="20">
        <f t="shared" si="29"/>
        <v>237119</v>
      </c>
      <c r="N64" s="20">
        <f t="shared" si="35"/>
        <v>901205</v>
      </c>
      <c r="O64" s="20">
        <f t="shared" si="30"/>
        <v>644813.9219</v>
      </c>
      <c r="P64" s="23">
        <f t="shared" si="31"/>
        <v>0.04219839931189932</v>
      </c>
      <c r="Q64" s="23">
        <f t="shared" si="32"/>
        <v>0.040973782549561445</v>
      </c>
      <c r="R64" s="19">
        <f t="shared" si="33"/>
        <v>0.02138478825572428</v>
      </c>
      <c r="S64" s="19">
        <f t="shared" si="34"/>
        <v>0</v>
      </c>
    </row>
    <row r="65" spans="1:19" s="31" customFormat="1" ht="15.75" customHeight="1">
      <c r="A65" s="28" t="s">
        <v>68</v>
      </c>
      <c r="B65" s="20">
        <v>201</v>
      </c>
      <c r="C65" s="20">
        <v>0</v>
      </c>
      <c r="D65" s="20">
        <v>94262.3383084577</v>
      </c>
      <c r="E65" s="20">
        <v>236053</v>
      </c>
      <c r="F65" s="20">
        <v>3631.6417910447763</v>
      </c>
      <c r="G65" s="20">
        <v>1479.2189054726368</v>
      </c>
      <c r="H65" s="20">
        <v>24279.478100000008</v>
      </c>
      <c r="I65" s="20">
        <v>0</v>
      </c>
      <c r="J65" s="20">
        <v>24279.478100000008</v>
      </c>
      <c r="K65" s="20">
        <f t="shared" si="27"/>
        <v>120.79342338308462</v>
      </c>
      <c r="L65" s="20">
        <f t="shared" si="28"/>
        <v>729960</v>
      </c>
      <c r="M65" s="20">
        <f t="shared" si="29"/>
        <v>297323</v>
      </c>
      <c r="N65" s="20">
        <f t="shared" si="35"/>
        <v>1027283</v>
      </c>
      <c r="O65" s="20">
        <f t="shared" si="30"/>
        <v>705680.5219</v>
      </c>
      <c r="P65" s="23">
        <f t="shared" si="31"/>
        <v>0.038526964811342115</v>
      </c>
      <c r="Q65" s="23">
        <f t="shared" si="32"/>
        <v>0.037245504733534496</v>
      </c>
      <c r="R65" s="19">
        <f t="shared" si="33"/>
        <v>0.02363465383930232</v>
      </c>
      <c r="S65" s="19">
        <f t="shared" si="34"/>
        <v>0</v>
      </c>
    </row>
    <row r="66" spans="1:19" s="31" customFormat="1" ht="15.75" customHeight="1">
      <c r="A66" s="28" t="s">
        <v>69</v>
      </c>
      <c r="B66" s="20">
        <v>118</v>
      </c>
      <c r="C66" s="20">
        <v>0</v>
      </c>
      <c r="D66" s="20">
        <v>94411.29661016949</v>
      </c>
      <c r="E66" s="20">
        <v>233793</v>
      </c>
      <c r="F66" s="20">
        <v>3482.5169491525426</v>
      </c>
      <c r="G66" s="20">
        <v>1271.915254237288</v>
      </c>
      <c r="H66" s="20">
        <v>12371.4106</v>
      </c>
      <c r="I66" s="20">
        <v>0</v>
      </c>
      <c r="J66" s="20">
        <v>12371.4106</v>
      </c>
      <c r="K66" s="20">
        <f t="shared" si="27"/>
        <v>104.8424627118644</v>
      </c>
      <c r="L66" s="20">
        <f t="shared" si="28"/>
        <v>410937</v>
      </c>
      <c r="M66" s="20">
        <f t="shared" si="29"/>
        <v>150086</v>
      </c>
      <c r="N66" s="20">
        <f t="shared" si="35"/>
        <v>561023</v>
      </c>
      <c r="O66" s="20">
        <f t="shared" si="30"/>
        <v>398565.5894</v>
      </c>
      <c r="P66" s="23">
        <f t="shared" si="31"/>
        <v>0.03688665524351483</v>
      </c>
      <c r="Q66" s="23">
        <f t="shared" si="32"/>
        <v>0.03577616882423848</v>
      </c>
      <c r="R66" s="19">
        <f t="shared" si="33"/>
        <v>0.022051521238879688</v>
      </c>
      <c r="S66" s="19">
        <f t="shared" si="34"/>
        <v>0</v>
      </c>
    </row>
    <row r="67" spans="1:19" ht="15.75" customHeight="1">
      <c r="A67" s="28" t="s">
        <v>70</v>
      </c>
      <c r="B67" s="20">
        <v>381</v>
      </c>
      <c r="C67" s="20">
        <v>0</v>
      </c>
      <c r="D67" s="20">
        <v>94561.63779527559</v>
      </c>
      <c r="E67" s="20">
        <v>230996</v>
      </c>
      <c r="F67" s="20">
        <v>3514.530183727034</v>
      </c>
      <c r="G67" s="20">
        <v>1327.5590551181103</v>
      </c>
      <c r="H67" s="20">
        <v>39889.35120000002</v>
      </c>
      <c r="I67" s="20">
        <v>0</v>
      </c>
      <c r="J67" s="20">
        <v>39889.35120000002</v>
      </c>
      <c r="K67" s="20">
        <f t="shared" si="27"/>
        <v>104.69645984251973</v>
      </c>
      <c r="L67" s="20">
        <f t="shared" si="28"/>
        <v>1339036</v>
      </c>
      <c r="M67" s="20">
        <f t="shared" si="29"/>
        <v>505800.00000000006</v>
      </c>
      <c r="N67" s="20">
        <f t="shared" si="35"/>
        <v>1844836</v>
      </c>
      <c r="O67" s="20">
        <f t="shared" si="30"/>
        <v>1299146.6488</v>
      </c>
      <c r="P67" s="23">
        <f t="shared" si="31"/>
        <v>0.0371665536434123</v>
      </c>
      <c r="Q67" s="23">
        <f t="shared" si="32"/>
        <v>0.036059376755579776</v>
      </c>
      <c r="R67" s="19">
        <f t="shared" si="33"/>
        <v>0.021622166523203156</v>
      </c>
      <c r="S67" s="19">
        <f t="shared" si="34"/>
        <v>0</v>
      </c>
    </row>
    <row r="68" spans="1:19" ht="15.75" customHeight="1">
      <c r="A68" s="28" t="s">
        <v>71</v>
      </c>
      <c r="B68" s="20">
        <v>488</v>
      </c>
      <c r="C68" s="20">
        <v>0</v>
      </c>
      <c r="D68" s="20">
        <v>94333.62704918033</v>
      </c>
      <c r="E68" s="20">
        <v>255668</v>
      </c>
      <c r="F68" s="20">
        <v>3678.7336065573772</v>
      </c>
      <c r="G68" s="20">
        <v>1586.872950819672</v>
      </c>
      <c r="H68" s="20">
        <v>55335.13519999999</v>
      </c>
      <c r="I68" s="20">
        <v>0</v>
      </c>
      <c r="J68" s="20">
        <v>55335.13519999999</v>
      </c>
      <c r="K68" s="20">
        <f t="shared" si="27"/>
        <v>113.39167049180325</v>
      </c>
      <c r="L68" s="20">
        <f t="shared" si="28"/>
        <v>1795222</v>
      </c>
      <c r="M68" s="20">
        <f t="shared" si="29"/>
        <v>774394</v>
      </c>
      <c r="N68" s="20">
        <f t="shared" si="35"/>
        <v>2569616</v>
      </c>
      <c r="O68" s="20">
        <f t="shared" si="30"/>
        <v>1739886.8648</v>
      </c>
      <c r="P68" s="23">
        <f t="shared" si="31"/>
        <v>0.03899705462018851</v>
      </c>
      <c r="Q68" s="23">
        <f t="shared" si="32"/>
        <v>0.03779502652014856</v>
      </c>
      <c r="R68" s="19">
        <f t="shared" si="33"/>
        <v>0.021534398602748424</v>
      </c>
      <c r="S68" s="19">
        <f t="shared" si="34"/>
        <v>0</v>
      </c>
    </row>
    <row r="69" spans="1:19" ht="15.75" customHeight="1">
      <c r="A69" s="28" t="s">
        <v>72</v>
      </c>
      <c r="B69" s="20">
        <v>244</v>
      </c>
      <c r="C69" s="20">
        <v>0</v>
      </c>
      <c r="D69" s="20">
        <v>94259.23360655738</v>
      </c>
      <c r="E69" s="20">
        <v>250634.5</v>
      </c>
      <c r="F69" s="20">
        <v>3934.5122950819673</v>
      </c>
      <c r="G69" s="20">
        <v>1561.9918032786886</v>
      </c>
      <c r="H69" s="20">
        <v>30048.81060000003</v>
      </c>
      <c r="I69" s="20">
        <v>0</v>
      </c>
      <c r="J69" s="20">
        <v>30048.81060000003</v>
      </c>
      <c r="K69" s="20">
        <f t="shared" si="27"/>
        <v>123.15086311475422</v>
      </c>
      <c r="L69" s="20">
        <f t="shared" si="28"/>
        <v>960021</v>
      </c>
      <c r="M69" s="20">
        <f t="shared" si="29"/>
        <v>381126</v>
      </c>
      <c r="N69" s="20">
        <f t="shared" si="35"/>
        <v>1341147</v>
      </c>
      <c r="O69" s="20">
        <f t="shared" si="30"/>
        <v>929972.1893999999</v>
      </c>
      <c r="P69" s="23">
        <f t="shared" si="31"/>
        <v>0.04174139916631205</v>
      </c>
      <c r="Q69" s="23">
        <f t="shared" si="32"/>
        <v>0.04043488670697261</v>
      </c>
      <c r="R69" s="19">
        <f t="shared" si="33"/>
        <v>0.022405307248198766</v>
      </c>
      <c r="S69" s="19">
        <f t="shared" si="34"/>
        <v>0</v>
      </c>
    </row>
    <row r="70" spans="1:19" ht="15.75" customHeight="1">
      <c r="A70" s="28" t="s">
        <v>73</v>
      </c>
      <c r="B70" s="20">
        <v>425</v>
      </c>
      <c r="C70" s="20">
        <v>0</v>
      </c>
      <c r="D70" s="20">
        <v>94391.03764705882</v>
      </c>
      <c r="E70" s="20">
        <v>259471</v>
      </c>
      <c r="F70" s="20">
        <v>4404.64705882353</v>
      </c>
      <c r="G70" s="20">
        <v>1645.195294117647</v>
      </c>
      <c r="H70" s="20">
        <v>53144.7894</v>
      </c>
      <c r="I70" s="20">
        <v>0</v>
      </c>
      <c r="J70" s="20">
        <v>53144.7894</v>
      </c>
      <c r="K70" s="20">
        <f t="shared" si="27"/>
        <v>125.04656329411765</v>
      </c>
      <c r="L70" s="20">
        <f t="shared" si="28"/>
        <v>1871975.0000000002</v>
      </c>
      <c r="M70" s="20">
        <f t="shared" si="29"/>
        <v>699208</v>
      </c>
      <c r="N70" s="20">
        <f>L70+M70</f>
        <v>2571183</v>
      </c>
      <c r="O70" s="20">
        <f t="shared" si="30"/>
        <v>1818830.2106000003</v>
      </c>
      <c r="P70" s="23">
        <f t="shared" si="31"/>
        <v>0.04666382708168879</v>
      </c>
      <c r="Q70" s="23">
        <f t="shared" si="32"/>
        <v>0.04533905551003086</v>
      </c>
      <c r="R70" s="19">
        <f t="shared" si="33"/>
        <v>0.020669392026938575</v>
      </c>
      <c r="S70" s="19">
        <f t="shared" si="34"/>
        <v>0</v>
      </c>
    </row>
    <row r="71" spans="1:19" ht="15.75" customHeight="1">
      <c r="A71" s="28" t="s">
        <v>54</v>
      </c>
      <c r="B71" s="24">
        <f>State!B49</f>
        <v>5211</v>
      </c>
      <c r="C71" s="24">
        <f>State!C49</f>
        <v>0</v>
      </c>
      <c r="D71" s="24">
        <f>State!D49</f>
        <v>94333.25964306275</v>
      </c>
      <c r="E71" s="24">
        <f>State!E49</f>
        <v>255306</v>
      </c>
      <c r="F71" s="24">
        <f>State!F49</f>
        <v>3765.80675494147</v>
      </c>
      <c r="G71" s="24">
        <f>State!G49</f>
        <v>1438.024371521781</v>
      </c>
      <c r="H71" s="24">
        <f>State!H49</f>
        <v>600240.9294999986</v>
      </c>
      <c r="I71" s="24">
        <f>State!I49</f>
        <v>0</v>
      </c>
      <c r="J71" s="24">
        <f>State!J49</f>
        <v>600240.9294999986</v>
      </c>
      <c r="K71" s="20">
        <f t="shared" si="27"/>
        <v>115.18728257532116</v>
      </c>
      <c r="L71" s="20">
        <f t="shared" si="28"/>
        <v>19623619</v>
      </c>
      <c r="M71" s="20">
        <f t="shared" si="29"/>
        <v>7493545.000000001</v>
      </c>
      <c r="N71" s="20">
        <f>L71+M71</f>
        <v>27117164</v>
      </c>
      <c r="O71" s="20">
        <f t="shared" si="30"/>
        <v>19023378.0705</v>
      </c>
      <c r="P71" s="23">
        <f t="shared" si="31"/>
        <v>0.03992024413436462</v>
      </c>
      <c r="Q71" s="23">
        <f t="shared" si="32"/>
        <v>0.03869917658076618</v>
      </c>
      <c r="R71" s="19">
        <f t="shared" si="33"/>
        <v>0.02213509235331536</v>
      </c>
      <c r="S71" s="19">
        <f t="shared" si="34"/>
        <v>0</v>
      </c>
    </row>
    <row r="72" spans="1:19" ht="15.75" customHeight="1">
      <c r="A72" s="28"/>
      <c r="B72" s="20"/>
      <c r="C72" s="20"/>
      <c r="D72" s="20"/>
      <c r="E72" s="20"/>
      <c r="F72" s="20"/>
      <c r="G72" s="20"/>
      <c r="H72" s="20"/>
      <c r="I72" s="20"/>
      <c r="J72" s="20"/>
      <c r="K72" s="20"/>
      <c r="L72" s="20"/>
      <c r="M72" s="20"/>
      <c r="N72" s="20"/>
      <c r="O72" s="20"/>
      <c r="P72" s="23"/>
      <c r="Q72" s="23"/>
      <c r="R72" s="19"/>
      <c r="S72" s="19"/>
    </row>
    <row r="73" spans="1:18" ht="15.75" customHeight="1">
      <c r="A73" s="25" t="s">
        <v>80</v>
      </c>
      <c r="B73" s="12"/>
      <c r="C73" s="12"/>
      <c r="D73" s="12"/>
      <c r="E73" s="12"/>
      <c r="F73" s="12"/>
      <c r="G73" s="12"/>
      <c r="H73" s="12"/>
      <c r="I73" s="12"/>
      <c r="J73" s="12"/>
      <c r="K73" s="20"/>
      <c r="L73" s="20"/>
      <c r="M73" s="20"/>
      <c r="N73" s="20"/>
      <c r="O73" s="20"/>
      <c r="P73" s="23"/>
      <c r="Q73" s="23"/>
      <c r="R73" s="19"/>
    </row>
    <row r="74" spans="1:19" s="31" customFormat="1" ht="15.75" customHeight="1">
      <c r="A74" s="28" t="s">
        <v>60</v>
      </c>
      <c r="B74" s="20">
        <v>4715</v>
      </c>
      <c r="C74" s="20">
        <v>0</v>
      </c>
      <c r="D74" s="20">
        <v>60559.50371155886</v>
      </c>
      <c r="E74" s="20">
        <v>195826</v>
      </c>
      <c r="F74" s="20">
        <v>2904.676139978791</v>
      </c>
      <c r="G74" s="20">
        <v>1061.323435843054</v>
      </c>
      <c r="H74" s="20">
        <v>5254775.639200009</v>
      </c>
      <c r="I74" s="20">
        <v>0</v>
      </c>
      <c r="J74" s="20">
        <v>5254775.639200009</v>
      </c>
      <c r="K74" s="20">
        <f aca="true" t="shared" si="36" ref="K74:K88">J74/B74</f>
        <v>1114.4805173276795</v>
      </c>
      <c r="L74" s="20">
        <f aca="true" t="shared" si="37" ref="L74:L88">B74*F74</f>
        <v>13695548</v>
      </c>
      <c r="M74" s="20">
        <f aca="true" t="shared" si="38" ref="M74:M88">B74*G74</f>
        <v>5004140</v>
      </c>
      <c r="N74" s="20">
        <f>L74+M74</f>
        <v>18699688</v>
      </c>
      <c r="O74" s="20">
        <f aca="true" t="shared" si="39" ref="O74:O88">L74-H74</f>
        <v>8440772.36079999</v>
      </c>
      <c r="P74" s="23">
        <f aca="true" t="shared" si="40" ref="P74:P88">L74/(B74*D74)</f>
        <v>0.04796400171661879</v>
      </c>
      <c r="Q74" s="23">
        <f aca="true" t="shared" si="41" ref="Q74:Q88">O74/(B74*D74)</f>
        <v>0.029560936152609536</v>
      </c>
      <c r="R74" s="19">
        <f aca="true" t="shared" si="42" ref="R74:R88">J74/N74</f>
        <v>0.28100873336496357</v>
      </c>
      <c r="S74" s="19">
        <f aca="true" t="shared" si="43" ref="S74:S88">C74/B74</f>
        <v>0</v>
      </c>
    </row>
    <row r="75" spans="1:19" s="31" customFormat="1" ht="15.75" customHeight="1">
      <c r="A75" s="28" t="s">
        <v>61</v>
      </c>
      <c r="B75" s="20">
        <v>4494</v>
      </c>
      <c r="C75" s="20">
        <v>0</v>
      </c>
      <c r="D75" s="20">
        <v>54957.44815309301</v>
      </c>
      <c r="E75" s="20">
        <v>175008.5</v>
      </c>
      <c r="F75" s="20">
        <v>2631.968847352025</v>
      </c>
      <c r="G75" s="20">
        <v>904.1025812194036</v>
      </c>
      <c r="H75" s="20">
        <v>4992289.36739999</v>
      </c>
      <c r="I75" s="20">
        <v>0</v>
      </c>
      <c r="J75" s="20">
        <v>4992289.36739999</v>
      </c>
      <c r="K75" s="20">
        <f t="shared" si="36"/>
        <v>1110.878808945258</v>
      </c>
      <c r="L75" s="20">
        <f t="shared" si="37"/>
        <v>11828068</v>
      </c>
      <c r="M75" s="20">
        <f t="shared" si="38"/>
        <v>4063037</v>
      </c>
      <c r="N75" s="20">
        <f aca="true" t="shared" si="44" ref="N75:N86">L75+M75</f>
        <v>15891105</v>
      </c>
      <c r="O75" s="20">
        <f t="shared" si="39"/>
        <v>6835778.63260001</v>
      </c>
      <c r="P75" s="23">
        <f t="shared" si="40"/>
        <v>0.04789103089394258</v>
      </c>
      <c r="Q75" s="23">
        <f t="shared" si="41"/>
        <v>0.0276775958405041</v>
      </c>
      <c r="R75" s="19">
        <f t="shared" si="42"/>
        <v>0.31415621301350594</v>
      </c>
      <c r="S75" s="19">
        <f t="shared" si="43"/>
        <v>0</v>
      </c>
    </row>
    <row r="76" spans="1:19" s="31" customFormat="1" ht="15.75" customHeight="1">
      <c r="A76" s="28" t="s">
        <v>62</v>
      </c>
      <c r="B76" s="20">
        <v>3741</v>
      </c>
      <c r="C76" s="20">
        <v>0</v>
      </c>
      <c r="D76" s="20">
        <v>51303.81769580326</v>
      </c>
      <c r="E76" s="20">
        <v>144287</v>
      </c>
      <c r="F76" s="20">
        <v>2008.6356589147288</v>
      </c>
      <c r="G76" s="20">
        <v>995.947607591553</v>
      </c>
      <c r="H76" s="20">
        <v>2532171.8046999993</v>
      </c>
      <c r="I76" s="20">
        <v>0</v>
      </c>
      <c r="J76" s="20">
        <v>2532171.8046999993</v>
      </c>
      <c r="K76" s="20">
        <f t="shared" si="36"/>
        <v>676.8703033146215</v>
      </c>
      <c r="L76" s="20">
        <f t="shared" si="37"/>
        <v>7514306</v>
      </c>
      <c r="M76" s="20">
        <f t="shared" si="38"/>
        <v>3725840</v>
      </c>
      <c r="N76" s="20">
        <f t="shared" si="44"/>
        <v>11240146</v>
      </c>
      <c r="O76" s="20">
        <f t="shared" si="39"/>
        <v>4982134.195300001</v>
      </c>
      <c r="P76" s="23">
        <f t="shared" si="40"/>
        <v>0.03915177756993781</v>
      </c>
      <c r="Q76" s="23">
        <f t="shared" si="41"/>
        <v>0.02595840651657874</v>
      </c>
      <c r="R76" s="19">
        <f t="shared" si="42"/>
        <v>0.22527926280494925</v>
      </c>
      <c r="S76" s="19">
        <f t="shared" si="43"/>
        <v>0</v>
      </c>
    </row>
    <row r="77" spans="1:19" s="31" customFormat="1" ht="15.75" customHeight="1">
      <c r="A77" s="28" t="s">
        <v>63</v>
      </c>
      <c r="B77" s="20">
        <v>17229</v>
      </c>
      <c r="C77" s="20">
        <v>0</v>
      </c>
      <c r="D77" s="20">
        <v>65766.76429276221</v>
      </c>
      <c r="E77" s="20">
        <v>231624</v>
      </c>
      <c r="F77" s="20">
        <v>3187.69986650415</v>
      </c>
      <c r="G77" s="20">
        <v>1335.6785652098206</v>
      </c>
      <c r="H77" s="20">
        <v>22465286.825199943</v>
      </c>
      <c r="I77" s="20">
        <v>0</v>
      </c>
      <c r="J77" s="20">
        <v>22465286.825199943</v>
      </c>
      <c r="K77" s="20">
        <f t="shared" si="36"/>
        <v>1303.9228524696698</v>
      </c>
      <c r="L77" s="20">
        <f t="shared" si="37"/>
        <v>54920881</v>
      </c>
      <c r="M77" s="20">
        <f t="shared" si="38"/>
        <v>23012406</v>
      </c>
      <c r="N77" s="20">
        <f t="shared" si="44"/>
        <v>77933287</v>
      </c>
      <c r="O77" s="20">
        <f t="shared" si="39"/>
        <v>32455594.174800057</v>
      </c>
      <c r="P77" s="23">
        <f t="shared" si="40"/>
        <v>0.048469768898984196</v>
      </c>
      <c r="Q77" s="23">
        <f t="shared" si="41"/>
        <v>0.028643297785623224</v>
      </c>
      <c r="R77" s="19">
        <f t="shared" si="42"/>
        <v>0.28826304766536975</v>
      </c>
      <c r="S77" s="19">
        <f t="shared" si="43"/>
        <v>0</v>
      </c>
    </row>
    <row r="78" spans="1:19" s="31" customFormat="1" ht="15.75" customHeight="1">
      <c r="A78" s="28" t="s">
        <v>64</v>
      </c>
      <c r="B78" s="20">
        <v>1012</v>
      </c>
      <c r="C78" s="20">
        <v>0</v>
      </c>
      <c r="D78" s="20">
        <v>40993.76185770751</v>
      </c>
      <c r="E78" s="20">
        <v>110791</v>
      </c>
      <c r="F78" s="20">
        <v>1359.0029644268775</v>
      </c>
      <c r="G78" s="20">
        <v>589.6057312252965</v>
      </c>
      <c r="H78" s="20">
        <v>492963.97580000036</v>
      </c>
      <c r="I78" s="20">
        <v>0</v>
      </c>
      <c r="J78" s="20">
        <v>492963.97580000036</v>
      </c>
      <c r="K78" s="20">
        <f t="shared" si="36"/>
        <v>487.1185531620557</v>
      </c>
      <c r="L78" s="20">
        <f t="shared" si="37"/>
        <v>1375311</v>
      </c>
      <c r="M78" s="20">
        <f t="shared" si="38"/>
        <v>596681</v>
      </c>
      <c r="N78" s="20">
        <f t="shared" si="44"/>
        <v>1971992</v>
      </c>
      <c r="O78" s="20">
        <f t="shared" si="39"/>
        <v>882347.0241999996</v>
      </c>
      <c r="P78" s="23">
        <f t="shared" si="40"/>
        <v>0.03315145775457449</v>
      </c>
      <c r="Q78" s="23">
        <f t="shared" si="41"/>
        <v>0.021268709475631913</v>
      </c>
      <c r="R78" s="19">
        <f t="shared" si="42"/>
        <v>0.24998274627888975</v>
      </c>
      <c r="S78" s="19">
        <f t="shared" si="43"/>
        <v>0</v>
      </c>
    </row>
    <row r="79" spans="1:19" s="31" customFormat="1" ht="15.75" customHeight="1">
      <c r="A79" s="28" t="s">
        <v>65</v>
      </c>
      <c r="B79" s="20">
        <v>7178</v>
      </c>
      <c r="C79" s="20">
        <v>0</v>
      </c>
      <c r="D79" s="20">
        <v>56735.29506826414</v>
      </c>
      <c r="E79" s="20">
        <v>183196</v>
      </c>
      <c r="F79" s="20">
        <v>2171.042490944553</v>
      </c>
      <c r="G79" s="20">
        <v>861.462942323767</v>
      </c>
      <c r="H79" s="20">
        <v>5821469.054100004</v>
      </c>
      <c r="I79" s="20">
        <v>0</v>
      </c>
      <c r="J79" s="20">
        <v>5821469.054100004</v>
      </c>
      <c r="K79" s="20">
        <f t="shared" si="36"/>
        <v>811.0154714544447</v>
      </c>
      <c r="L79" s="20">
        <f t="shared" si="37"/>
        <v>15583743</v>
      </c>
      <c r="M79" s="20">
        <f t="shared" si="38"/>
        <v>6183581</v>
      </c>
      <c r="N79" s="20">
        <f t="shared" si="44"/>
        <v>21767324</v>
      </c>
      <c r="O79" s="20">
        <f t="shared" si="39"/>
        <v>9762273.945899997</v>
      </c>
      <c r="P79" s="23">
        <f t="shared" si="40"/>
        <v>0.03826617079072816</v>
      </c>
      <c r="Q79" s="23">
        <f t="shared" si="41"/>
        <v>0.02397144525032818</v>
      </c>
      <c r="R79" s="19">
        <f t="shared" si="42"/>
        <v>0.2674407315341107</v>
      </c>
      <c r="S79" s="19">
        <f t="shared" si="43"/>
        <v>0</v>
      </c>
    </row>
    <row r="80" spans="1:19" s="31" customFormat="1" ht="15.75" customHeight="1">
      <c r="A80" s="28" t="s">
        <v>66</v>
      </c>
      <c r="B80" s="20">
        <v>1250</v>
      </c>
      <c r="C80" s="20">
        <v>0</v>
      </c>
      <c r="D80" s="20">
        <v>56826.6112</v>
      </c>
      <c r="E80" s="20">
        <v>216392</v>
      </c>
      <c r="F80" s="20">
        <v>3118.3456</v>
      </c>
      <c r="G80" s="20">
        <v>645.54</v>
      </c>
      <c r="H80" s="20">
        <v>1824220.2056000035</v>
      </c>
      <c r="I80" s="20">
        <v>0</v>
      </c>
      <c r="J80" s="20">
        <v>1824220.2056000035</v>
      </c>
      <c r="K80" s="20">
        <f t="shared" si="36"/>
        <v>1459.3761644800027</v>
      </c>
      <c r="L80" s="20">
        <f t="shared" si="37"/>
        <v>3897932</v>
      </c>
      <c r="M80" s="20">
        <f t="shared" si="38"/>
        <v>806925</v>
      </c>
      <c r="N80" s="20">
        <f t="shared" si="44"/>
        <v>4704857</v>
      </c>
      <c r="O80" s="20">
        <f t="shared" si="39"/>
        <v>2073711.7943999965</v>
      </c>
      <c r="P80" s="23">
        <f t="shared" si="40"/>
        <v>0.05487474150139011</v>
      </c>
      <c r="Q80" s="23">
        <f t="shared" si="41"/>
        <v>0.02919353099697061</v>
      </c>
      <c r="R80" s="19">
        <f t="shared" si="42"/>
        <v>0.3877312754882887</v>
      </c>
      <c r="S80" s="19">
        <f t="shared" si="43"/>
        <v>0</v>
      </c>
    </row>
    <row r="81" spans="1:19" s="31" customFormat="1" ht="15.75" customHeight="1">
      <c r="A81" s="28" t="s">
        <v>67</v>
      </c>
      <c r="B81" s="20">
        <v>2846</v>
      </c>
      <c r="C81" s="20">
        <v>0</v>
      </c>
      <c r="D81" s="20">
        <v>57965.233309908646</v>
      </c>
      <c r="E81" s="20">
        <v>187456.5</v>
      </c>
      <c r="F81" s="20">
        <v>2645.003162333099</v>
      </c>
      <c r="G81" s="20">
        <v>1140.6423049894588</v>
      </c>
      <c r="H81" s="20">
        <v>2968487.8928</v>
      </c>
      <c r="I81" s="20">
        <v>0</v>
      </c>
      <c r="J81" s="20">
        <v>2968487.8928</v>
      </c>
      <c r="K81" s="20">
        <f t="shared" si="36"/>
        <v>1043.038613070977</v>
      </c>
      <c r="L81" s="20">
        <f t="shared" si="37"/>
        <v>7527679</v>
      </c>
      <c r="M81" s="20">
        <f t="shared" si="38"/>
        <v>3246267.9999999995</v>
      </c>
      <c r="N81" s="20">
        <f t="shared" si="44"/>
        <v>10773947</v>
      </c>
      <c r="O81" s="20">
        <f t="shared" si="39"/>
        <v>4559191.1072</v>
      </c>
      <c r="P81" s="23">
        <f t="shared" si="40"/>
        <v>0.0456308551057097</v>
      </c>
      <c r="Q81" s="23">
        <f t="shared" si="41"/>
        <v>0.027636644550316693</v>
      </c>
      <c r="R81" s="19">
        <f t="shared" si="42"/>
        <v>0.27552464225042134</v>
      </c>
      <c r="S81" s="19">
        <f t="shared" si="43"/>
        <v>0</v>
      </c>
    </row>
    <row r="82" spans="1:19" s="31" customFormat="1" ht="15.75" customHeight="1">
      <c r="A82" s="28" t="s">
        <v>68</v>
      </c>
      <c r="B82" s="20">
        <v>3771</v>
      </c>
      <c r="C82" s="20">
        <v>0</v>
      </c>
      <c r="D82" s="20">
        <v>57038.872182444975</v>
      </c>
      <c r="E82" s="20">
        <v>168235</v>
      </c>
      <c r="F82" s="20">
        <v>2432.266507557677</v>
      </c>
      <c r="G82" s="20">
        <v>1091.3770883054892</v>
      </c>
      <c r="H82" s="20">
        <v>3075755.1862000013</v>
      </c>
      <c r="I82" s="20">
        <v>0</v>
      </c>
      <c r="J82" s="20">
        <v>3075755.1862000013</v>
      </c>
      <c r="K82" s="20">
        <f t="shared" si="36"/>
        <v>815.6338335189608</v>
      </c>
      <c r="L82" s="20">
        <f t="shared" si="37"/>
        <v>9172077</v>
      </c>
      <c r="M82" s="20">
        <f t="shared" si="38"/>
        <v>4115583</v>
      </c>
      <c r="N82" s="20">
        <f t="shared" si="44"/>
        <v>13287660</v>
      </c>
      <c r="O82" s="20">
        <f t="shared" si="39"/>
        <v>6096321.813799999</v>
      </c>
      <c r="P82" s="23">
        <f t="shared" si="40"/>
        <v>0.04264226157519052</v>
      </c>
      <c r="Q82" s="23">
        <f t="shared" si="41"/>
        <v>0.02834264795537581</v>
      </c>
      <c r="R82" s="19">
        <f t="shared" si="42"/>
        <v>0.2314745550533353</v>
      </c>
      <c r="S82" s="19">
        <f t="shared" si="43"/>
        <v>0</v>
      </c>
    </row>
    <row r="83" spans="1:19" s="31" customFormat="1" ht="15.75" customHeight="1">
      <c r="A83" s="28" t="s">
        <v>69</v>
      </c>
      <c r="B83" s="20">
        <v>3894</v>
      </c>
      <c r="C83" s="20">
        <v>0</v>
      </c>
      <c r="D83" s="20">
        <v>47328.97123780174</v>
      </c>
      <c r="E83" s="20">
        <v>137475</v>
      </c>
      <c r="F83" s="20">
        <v>1829.6838726245505</v>
      </c>
      <c r="G83" s="20">
        <v>835.0020544427324</v>
      </c>
      <c r="H83" s="20">
        <v>2541505.0918000014</v>
      </c>
      <c r="I83" s="20">
        <v>0</v>
      </c>
      <c r="J83" s="20">
        <v>2541505.0918000014</v>
      </c>
      <c r="K83" s="20">
        <f t="shared" si="36"/>
        <v>652.6720831535699</v>
      </c>
      <c r="L83" s="20">
        <f t="shared" si="37"/>
        <v>7124789</v>
      </c>
      <c r="M83" s="20">
        <f t="shared" si="38"/>
        <v>3251498</v>
      </c>
      <c r="N83" s="20">
        <f t="shared" si="44"/>
        <v>10376287</v>
      </c>
      <c r="O83" s="20">
        <f t="shared" si="39"/>
        <v>4583283.908199999</v>
      </c>
      <c r="P83" s="23">
        <f t="shared" si="40"/>
        <v>0.03865885576577203</v>
      </c>
      <c r="Q83" s="23">
        <f t="shared" si="41"/>
        <v>0.02486873808342783</v>
      </c>
      <c r="R83" s="19">
        <f t="shared" si="42"/>
        <v>0.24493396258218392</v>
      </c>
      <c r="S83" s="19">
        <f t="shared" si="43"/>
        <v>0</v>
      </c>
    </row>
    <row r="84" spans="1:19" ht="15.75" customHeight="1">
      <c r="A84" s="28" t="s">
        <v>70</v>
      </c>
      <c r="B84" s="20">
        <v>7105</v>
      </c>
      <c r="C84" s="20">
        <v>0</v>
      </c>
      <c r="D84" s="20">
        <v>56056.338353272346</v>
      </c>
      <c r="E84" s="20">
        <v>166405</v>
      </c>
      <c r="F84" s="20">
        <v>2386.6975369458128</v>
      </c>
      <c r="G84" s="20">
        <v>975.1581984517945</v>
      </c>
      <c r="H84" s="20">
        <v>6144592.638700024</v>
      </c>
      <c r="I84" s="20">
        <v>0</v>
      </c>
      <c r="J84" s="20">
        <v>6144592.638700024</v>
      </c>
      <c r="K84" s="20">
        <f t="shared" si="36"/>
        <v>864.8265501337121</v>
      </c>
      <c r="L84" s="20">
        <f t="shared" si="37"/>
        <v>16957486</v>
      </c>
      <c r="M84" s="20">
        <f t="shared" si="38"/>
        <v>6928499</v>
      </c>
      <c r="N84" s="20">
        <f t="shared" si="44"/>
        <v>23885985</v>
      </c>
      <c r="O84" s="20">
        <f t="shared" si="39"/>
        <v>10812893.361299977</v>
      </c>
      <c r="P84" s="23">
        <f t="shared" si="40"/>
        <v>0.04257676485939234</v>
      </c>
      <c r="Q84" s="23">
        <f t="shared" si="41"/>
        <v>0.027148954632411522</v>
      </c>
      <c r="R84" s="19">
        <f t="shared" si="42"/>
        <v>0.2572467762455693</v>
      </c>
      <c r="S84" s="19">
        <f t="shared" si="43"/>
        <v>0</v>
      </c>
    </row>
    <row r="85" spans="1:19" ht="15.75" customHeight="1">
      <c r="A85" s="28" t="s">
        <v>71</v>
      </c>
      <c r="B85" s="20">
        <v>6589</v>
      </c>
      <c r="C85" s="20">
        <v>0</v>
      </c>
      <c r="D85" s="20">
        <v>60889.42388829868</v>
      </c>
      <c r="E85" s="20">
        <v>191186</v>
      </c>
      <c r="F85" s="20">
        <v>2630.364850508423</v>
      </c>
      <c r="G85" s="20">
        <v>1401.2021551069965</v>
      </c>
      <c r="H85" s="20">
        <v>6393757.120399989</v>
      </c>
      <c r="I85" s="20">
        <v>0</v>
      </c>
      <c r="J85" s="20">
        <v>6393757.120399989</v>
      </c>
      <c r="K85" s="20">
        <f t="shared" si="36"/>
        <v>970.3683594475625</v>
      </c>
      <c r="L85" s="20">
        <f t="shared" si="37"/>
        <v>17331474</v>
      </c>
      <c r="M85" s="20">
        <f t="shared" si="38"/>
        <v>9232521</v>
      </c>
      <c r="N85" s="20">
        <f t="shared" si="44"/>
        <v>26563995</v>
      </c>
      <c r="O85" s="20">
        <f t="shared" si="39"/>
        <v>10937716.87960001</v>
      </c>
      <c r="P85" s="23">
        <f t="shared" si="40"/>
        <v>0.04319904315951179</v>
      </c>
      <c r="Q85" s="23">
        <f t="shared" si="41"/>
        <v>0.027262476552678758</v>
      </c>
      <c r="R85" s="19">
        <f t="shared" si="42"/>
        <v>0.2406926036689884</v>
      </c>
      <c r="S85" s="19">
        <f t="shared" si="43"/>
        <v>0</v>
      </c>
    </row>
    <row r="86" spans="1:19" ht="15.75" customHeight="1">
      <c r="A86" s="28" t="s">
        <v>72</v>
      </c>
      <c r="B86" s="20">
        <v>4680</v>
      </c>
      <c r="C86" s="20">
        <v>0</v>
      </c>
      <c r="D86" s="20">
        <v>56938.115811965814</v>
      </c>
      <c r="E86" s="20">
        <v>184447</v>
      </c>
      <c r="F86" s="20">
        <v>2728.822863247863</v>
      </c>
      <c r="G86" s="20">
        <v>1143.4589743589743</v>
      </c>
      <c r="H86" s="20">
        <v>4918131.179700002</v>
      </c>
      <c r="I86" s="20">
        <v>0</v>
      </c>
      <c r="J86" s="20">
        <v>4918131.179700002</v>
      </c>
      <c r="K86" s="20">
        <f t="shared" si="36"/>
        <v>1050.8827307051286</v>
      </c>
      <c r="L86" s="20">
        <f t="shared" si="37"/>
        <v>12770891</v>
      </c>
      <c r="M86" s="20">
        <f t="shared" si="38"/>
        <v>5351388</v>
      </c>
      <c r="N86" s="20">
        <f t="shared" si="44"/>
        <v>18122279</v>
      </c>
      <c r="O86" s="20">
        <f t="shared" si="39"/>
        <v>7852759.820299998</v>
      </c>
      <c r="P86" s="23">
        <f t="shared" si="40"/>
        <v>0.04792611810794042</v>
      </c>
      <c r="Q86" s="23">
        <f t="shared" si="41"/>
        <v>0.029469540897419502</v>
      </c>
      <c r="R86" s="19">
        <f t="shared" si="42"/>
        <v>0.27138591011097457</v>
      </c>
      <c r="S86" s="19">
        <f t="shared" si="43"/>
        <v>0</v>
      </c>
    </row>
    <row r="87" spans="1:19" ht="15.75" customHeight="1">
      <c r="A87" s="28" t="s">
        <v>73</v>
      </c>
      <c r="B87" s="20">
        <v>6306</v>
      </c>
      <c r="C87" s="20">
        <v>0</v>
      </c>
      <c r="D87" s="20">
        <v>60134.66444655883</v>
      </c>
      <c r="E87" s="20">
        <v>189772</v>
      </c>
      <c r="F87" s="20">
        <v>3027.175547098002</v>
      </c>
      <c r="G87" s="20">
        <v>1295.9923882017126</v>
      </c>
      <c r="H87" s="20">
        <v>7347943.550299993</v>
      </c>
      <c r="I87" s="20">
        <v>0</v>
      </c>
      <c r="J87" s="20">
        <v>7347943.550299993</v>
      </c>
      <c r="K87" s="20">
        <f t="shared" si="36"/>
        <v>1165.230502743418</v>
      </c>
      <c r="L87" s="20">
        <f t="shared" si="37"/>
        <v>19089369</v>
      </c>
      <c r="M87" s="20">
        <f t="shared" si="38"/>
        <v>8172528</v>
      </c>
      <c r="N87" s="20">
        <f>L87+M87</f>
        <v>27261897</v>
      </c>
      <c r="O87" s="20">
        <f t="shared" si="39"/>
        <v>11741425.449700007</v>
      </c>
      <c r="P87" s="23">
        <f t="shared" si="40"/>
        <v>0.05033994244348411</v>
      </c>
      <c r="Q87" s="23">
        <f t="shared" si="41"/>
        <v>0.030962923988863012</v>
      </c>
      <c r="R87" s="19">
        <f t="shared" si="42"/>
        <v>0.26953163055014084</v>
      </c>
      <c r="S87" s="19">
        <f t="shared" si="43"/>
        <v>0</v>
      </c>
    </row>
    <row r="88" spans="1:19" ht="15.75" customHeight="1">
      <c r="A88" s="28" t="s">
        <v>13</v>
      </c>
      <c r="B88" s="24">
        <f>State!B64</f>
        <v>74810</v>
      </c>
      <c r="C88" s="24">
        <f>State!C64</f>
        <v>0</v>
      </c>
      <c r="D88" s="24">
        <f>State!D64</f>
        <v>58639.57791739072</v>
      </c>
      <c r="E88" s="24">
        <f>State!E64</f>
        <v>189994.5</v>
      </c>
      <c r="F88" s="24">
        <f>State!F64</f>
        <v>2657.2591097446866</v>
      </c>
      <c r="G88" s="24">
        <f>State!G64</f>
        <v>1118.71267210266</v>
      </c>
      <c r="H88" s="24">
        <f>State!H64</f>
        <v>76773349.5319006</v>
      </c>
      <c r="I88" s="24">
        <f>State!I64</f>
        <v>0</v>
      </c>
      <c r="J88" s="24">
        <f>State!J64</f>
        <v>76773349.5319006</v>
      </c>
      <c r="K88" s="20">
        <f t="shared" si="36"/>
        <v>1026.2444797741023</v>
      </c>
      <c r="L88" s="20">
        <f t="shared" si="37"/>
        <v>198789554</v>
      </c>
      <c r="M88" s="20">
        <f t="shared" si="38"/>
        <v>83690895</v>
      </c>
      <c r="N88" s="20">
        <f>L88+M88</f>
        <v>282480449</v>
      </c>
      <c r="O88" s="20">
        <f t="shared" si="39"/>
        <v>122016204.4680994</v>
      </c>
      <c r="P88" s="23">
        <f t="shared" si="40"/>
        <v>0.045315113173020026</v>
      </c>
      <c r="Q88" s="23">
        <f t="shared" si="41"/>
        <v>0.027814228681323345</v>
      </c>
      <c r="R88" s="19">
        <f t="shared" si="42"/>
        <v>0.2717828784387857</v>
      </c>
      <c r="S88" s="19">
        <f t="shared" si="43"/>
        <v>0</v>
      </c>
    </row>
    <row r="89" spans="1:19" ht="15.75" customHeight="1">
      <c r="A89" s="28"/>
      <c r="B89" s="20"/>
      <c r="C89" s="20"/>
      <c r="D89" s="20"/>
      <c r="E89" s="20"/>
      <c r="F89" s="20"/>
      <c r="G89" s="20"/>
      <c r="H89" s="20"/>
      <c r="I89" s="20"/>
      <c r="J89" s="20"/>
      <c r="K89" s="20"/>
      <c r="L89" s="20"/>
      <c r="M89" s="20"/>
      <c r="N89" s="20"/>
      <c r="O89" s="20"/>
      <c r="P89" s="23"/>
      <c r="Q89" s="23"/>
      <c r="R89" s="19"/>
      <c r="S89" s="19"/>
    </row>
    <row r="90" spans="1:18" ht="15.75" customHeight="1">
      <c r="A90" s="25" t="s">
        <v>81</v>
      </c>
      <c r="B90" s="12"/>
      <c r="C90" s="12"/>
      <c r="D90" s="12"/>
      <c r="E90" s="12"/>
      <c r="F90" s="12"/>
      <c r="G90" s="12"/>
      <c r="H90" s="12"/>
      <c r="I90" s="12"/>
      <c r="J90" s="12"/>
      <c r="K90" s="20"/>
      <c r="L90" s="20"/>
      <c r="M90" s="20"/>
      <c r="N90" s="20"/>
      <c r="O90" s="20"/>
      <c r="P90" s="23"/>
      <c r="Q90" s="23"/>
      <c r="R90" s="19"/>
    </row>
    <row r="91" spans="1:19" s="31" customFormat="1" ht="15.75" customHeight="1">
      <c r="A91" s="28" t="s">
        <v>60</v>
      </c>
      <c r="B91" s="20">
        <v>2118</v>
      </c>
      <c r="C91" s="20">
        <v>2118</v>
      </c>
      <c r="D91" s="20">
        <v>25886.614258734655</v>
      </c>
      <c r="E91" s="20">
        <v>182326.5</v>
      </c>
      <c r="F91" s="20">
        <v>2803.026912181303</v>
      </c>
      <c r="G91" s="20">
        <v>1070.2658168083096</v>
      </c>
      <c r="H91" s="20">
        <v>4330522.203499993</v>
      </c>
      <c r="I91" s="20">
        <v>1179484.2932999996</v>
      </c>
      <c r="J91" s="20">
        <v>5510006.4968</v>
      </c>
      <c r="K91" s="20">
        <f aca="true" t="shared" si="45" ref="K91:K105">J91/B91</f>
        <v>2601.513926723324</v>
      </c>
      <c r="L91" s="20">
        <f aca="true" t="shared" si="46" ref="L91:L105">B91*F91</f>
        <v>5936811</v>
      </c>
      <c r="M91" s="20">
        <f aca="true" t="shared" si="47" ref="M91:M105">B91*G91</f>
        <v>2266823</v>
      </c>
      <c r="N91" s="20">
        <f>L91+M91</f>
        <v>8203634</v>
      </c>
      <c r="O91" s="20">
        <f aca="true" t="shared" si="48" ref="O91:O105">L91-H91</f>
        <v>1606288.7965000067</v>
      </c>
      <c r="P91" s="23">
        <f aca="true" t="shared" si="49" ref="P91:P105">L91/(B91*D91)</f>
        <v>0.1082809394911699</v>
      </c>
      <c r="Q91" s="23">
        <f aca="true" t="shared" si="50" ref="Q91:Q105">O91/(B91*D91)</f>
        <v>0.029296950834237664</v>
      </c>
      <c r="R91" s="19">
        <f aca="true" t="shared" si="51" ref="R91:R105">J91/N91</f>
        <v>0.6716543542532493</v>
      </c>
      <c r="S91" s="19">
        <f aca="true" t="shared" si="52" ref="S91:S105">C91/B91</f>
        <v>1</v>
      </c>
    </row>
    <row r="92" spans="1:19" s="31" customFormat="1" ht="15.75" customHeight="1">
      <c r="A92" s="28" t="s">
        <v>61</v>
      </c>
      <c r="B92" s="20">
        <v>2093</v>
      </c>
      <c r="C92" s="20">
        <v>2093</v>
      </c>
      <c r="D92" s="20">
        <v>23858.630673674154</v>
      </c>
      <c r="E92" s="20">
        <v>154744</v>
      </c>
      <c r="F92" s="20">
        <v>2371.9116101290015</v>
      </c>
      <c r="G92" s="20">
        <v>1019.0812231247014</v>
      </c>
      <c r="H92" s="20">
        <v>3628300.0230000014</v>
      </c>
      <c r="I92" s="20">
        <v>998931.4369999988</v>
      </c>
      <c r="J92" s="20">
        <v>4627231.46</v>
      </c>
      <c r="K92" s="20">
        <f t="shared" si="45"/>
        <v>2210.81292881032</v>
      </c>
      <c r="L92" s="20">
        <f t="shared" si="46"/>
        <v>4964411</v>
      </c>
      <c r="M92" s="20">
        <f t="shared" si="47"/>
        <v>2132937</v>
      </c>
      <c r="N92" s="20">
        <f aca="true" t="shared" si="53" ref="N92:N103">L92+M92</f>
        <v>7097348</v>
      </c>
      <c r="O92" s="20">
        <f t="shared" si="48"/>
        <v>1336110.9769999986</v>
      </c>
      <c r="P92" s="23">
        <f t="shared" si="49"/>
        <v>0.09941524484664546</v>
      </c>
      <c r="Q92" s="23">
        <f t="shared" si="50"/>
        <v>0.02675640673601471</v>
      </c>
      <c r="R92" s="19">
        <f t="shared" si="51"/>
        <v>0.6519662640186166</v>
      </c>
      <c r="S92" s="19">
        <f t="shared" si="52"/>
        <v>1</v>
      </c>
    </row>
    <row r="93" spans="1:19" s="31" customFormat="1" ht="15.75" customHeight="1">
      <c r="A93" s="28" t="s">
        <v>62</v>
      </c>
      <c r="B93" s="20">
        <v>2130</v>
      </c>
      <c r="C93" s="20">
        <v>2130</v>
      </c>
      <c r="D93" s="20">
        <v>22990.711267605635</v>
      </c>
      <c r="E93" s="20">
        <v>132054.5</v>
      </c>
      <c r="F93" s="20">
        <v>1898.8723004694837</v>
      </c>
      <c r="G93" s="20">
        <v>959.1131455399061</v>
      </c>
      <c r="H93" s="20">
        <v>2737511.947000002</v>
      </c>
      <c r="I93" s="20">
        <v>986750.3805999993</v>
      </c>
      <c r="J93" s="20">
        <v>3724262.3276</v>
      </c>
      <c r="K93" s="20">
        <f t="shared" si="45"/>
        <v>1748.4799660093897</v>
      </c>
      <c r="L93" s="20">
        <f t="shared" si="46"/>
        <v>4044598</v>
      </c>
      <c r="M93" s="20">
        <f t="shared" si="47"/>
        <v>2042911</v>
      </c>
      <c r="N93" s="20">
        <f t="shared" si="53"/>
        <v>6087509</v>
      </c>
      <c r="O93" s="20">
        <f t="shared" si="48"/>
        <v>1307086.052999998</v>
      </c>
      <c r="P93" s="23">
        <f t="shared" si="49"/>
        <v>0.08259302108434688</v>
      </c>
      <c r="Q93" s="23">
        <f t="shared" si="50"/>
        <v>0.02669145016006154</v>
      </c>
      <c r="R93" s="19">
        <f t="shared" si="51"/>
        <v>0.6117875682155048</v>
      </c>
      <c r="S93" s="19">
        <f t="shared" si="52"/>
        <v>1</v>
      </c>
    </row>
    <row r="94" spans="1:19" s="31" customFormat="1" ht="15.75" customHeight="1">
      <c r="A94" s="28" t="s">
        <v>63</v>
      </c>
      <c r="B94" s="20">
        <v>5635</v>
      </c>
      <c r="C94" s="20">
        <v>5635</v>
      </c>
      <c r="D94" s="20">
        <v>28770.473114463177</v>
      </c>
      <c r="E94" s="20">
        <v>220760</v>
      </c>
      <c r="F94" s="20">
        <v>3009.8063886424134</v>
      </c>
      <c r="G94" s="20">
        <v>1266.6866015971607</v>
      </c>
      <c r="H94" s="20">
        <v>12516109.9434</v>
      </c>
      <c r="I94" s="20">
        <v>3358055.3730999962</v>
      </c>
      <c r="J94" s="20">
        <v>15874165.316499999</v>
      </c>
      <c r="K94" s="20">
        <f t="shared" si="45"/>
        <v>2817.0657172138417</v>
      </c>
      <c r="L94" s="20">
        <f t="shared" si="46"/>
        <v>16960259</v>
      </c>
      <c r="M94" s="20">
        <f t="shared" si="47"/>
        <v>7137779.000000001</v>
      </c>
      <c r="N94" s="20">
        <f t="shared" si="53"/>
        <v>24098038</v>
      </c>
      <c r="O94" s="20">
        <f t="shared" si="48"/>
        <v>4444149.056600001</v>
      </c>
      <c r="P94" s="23">
        <f t="shared" si="49"/>
        <v>0.1046144210652329</v>
      </c>
      <c r="Q94" s="23">
        <f t="shared" si="50"/>
        <v>0.02741243990930858</v>
      </c>
      <c r="R94" s="19">
        <f t="shared" si="51"/>
        <v>0.6587326867232925</v>
      </c>
      <c r="S94" s="19">
        <f t="shared" si="52"/>
        <v>1</v>
      </c>
    </row>
    <row r="95" spans="1:19" s="31" customFormat="1" ht="15.75" customHeight="1">
      <c r="A95" s="28" t="s">
        <v>64</v>
      </c>
      <c r="B95" s="20">
        <v>455</v>
      </c>
      <c r="C95" s="20">
        <v>455</v>
      </c>
      <c r="D95" s="20">
        <v>18738.956043956045</v>
      </c>
      <c r="E95" s="20">
        <v>109134</v>
      </c>
      <c r="F95" s="20">
        <v>1462.0879120879122</v>
      </c>
      <c r="G95" s="20">
        <v>723.1538461538462</v>
      </c>
      <c r="H95" s="20">
        <v>454189.12940000003</v>
      </c>
      <c r="I95" s="20">
        <v>148921.21060000002</v>
      </c>
      <c r="J95" s="20">
        <v>603110.3400000001</v>
      </c>
      <c r="K95" s="20">
        <f t="shared" si="45"/>
        <v>1325.517230769231</v>
      </c>
      <c r="L95" s="20">
        <f t="shared" si="46"/>
        <v>665250</v>
      </c>
      <c r="M95" s="20">
        <f t="shared" si="47"/>
        <v>329035</v>
      </c>
      <c r="N95" s="20">
        <f t="shared" si="53"/>
        <v>994285</v>
      </c>
      <c r="O95" s="20">
        <f t="shared" si="48"/>
        <v>211060.87059999997</v>
      </c>
      <c r="P95" s="23">
        <f t="shared" si="49"/>
        <v>0.0780239789590352</v>
      </c>
      <c r="Q95" s="23">
        <f t="shared" si="50"/>
        <v>0.024754316312318753</v>
      </c>
      <c r="R95" s="19">
        <f t="shared" si="51"/>
        <v>0.6065769271385971</v>
      </c>
      <c r="S95" s="19">
        <f t="shared" si="52"/>
        <v>1</v>
      </c>
    </row>
    <row r="96" spans="1:19" s="31" customFormat="1" ht="15.75" customHeight="1">
      <c r="A96" s="28" t="s">
        <v>65</v>
      </c>
      <c r="B96" s="20">
        <v>1990</v>
      </c>
      <c r="C96" s="20">
        <v>1990</v>
      </c>
      <c r="D96" s="20">
        <v>22912.96432160804</v>
      </c>
      <c r="E96" s="20">
        <v>157105</v>
      </c>
      <c r="F96" s="20">
        <v>1975.8185929648241</v>
      </c>
      <c r="G96" s="20">
        <v>952.013567839196</v>
      </c>
      <c r="H96" s="20">
        <v>2808868.395800001</v>
      </c>
      <c r="I96" s="20">
        <v>827701.6941000007</v>
      </c>
      <c r="J96" s="20">
        <v>3636570.0899</v>
      </c>
      <c r="K96" s="20">
        <f t="shared" si="45"/>
        <v>1827.4221557286432</v>
      </c>
      <c r="L96" s="20">
        <f t="shared" si="46"/>
        <v>3931879</v>
      </c>
      <c r="M96" s="20">
        <f t="shared" si="47"/>
        <v>1894507</v>
      </c>
      <c r="N96" s="20">
        <f t="shared" si="53"/>
        <v>5826386</v>
      </c>
      <c r="O96" s="20">
        <f t="shared" si="48"/>
        <v>1123010.604199999</v>
      </c>
      <c r="P96" s="23">
        <f t="shared" si="49"/>
        <v>0.08623146988892795</v>
      </c>
      <c r="Q96" s="23">
        <f t="shared" si="50"/>
        <v>0.024629154432529332</v>
      </c>
      <c r="R96" s="19">
        <f t="shared" si="51"/>
        <v>0.6241553666200625</v>
      </c>
      <c r="S96" s="19">
        <f t="shared" si="52"/>
        <v>1</v>
      </c>
    </row>
    <row r="97" spans="1:19" s="31" customFormat="1" ht="15.75" customHeight="1">
      <c r="A97" s="28" t="s">
        <v>66</v>
      </c>
      <c r="B97" s="20">
        <v>269</v>
      </c>
      <c r="C97" s="20">
        <v>268</v>
      </c>
      <c r="D97" s="20">
        <v>19715.910780669146</v>
      </c>
      <c r="E97" s="20">
        <v>219258</v>
      </c>
      <c r="F97" s="20">
        <v>3332.7063197026023</v>
      </c>
      <c r="G97" s="20">
        <v>739.1710037174721</v>
      </c>
      <c r="H97" s="20">
        <v>714598.6950999999</v>
      </c>
      <c r="I97" s="20">
        <v>90050.3049</v>
      </c>
      <c r="J97" s="20">
        <v>804994</v>
      </c>
      <c r="K97" s="20">
        <f t="shared" si="45"/>
        <v>2992.542750929368</v>
      </c>
      <c r="L97" s="20">
        <f t="shared" si="46"/>
        <v>896498</v>
      </c>
      <c r="M97" s="20">
        <f t="shared" si="47"/>
        <v>198837</v>
      </c>
      <c r="N97" s="20">
        <f t="shared" si="53"/>
        <v>1095335</v>
      </c>
      <c r="O97" s="20">
        <f t="shared" si="48"/>
        <v>181899.3049000001</v>
      </c>
      <c r="P97" s="23">
        <f t="shared" si="49"/>
        <v>0.16903638674253996</v>
      </c>
      <c r="Q97" s="23">
        <f t="shared" si="50"/>
        <v>0.034297456604783956</v>
      </c>
      <c r="R97" s="19">
        <f t="shared" si="51"/>
        <v>0.7349294964554223</v>
      </c>
      <c r="S97" s="19">
        <f t="shared" si="52"/>
        <v>0.9962825278810409</v>
      </c>
    </row>
    <row r="98" spans="1:19" s="31" customFormat="1" ht="15.75" customHeight="1">
      <c r="A98" s="28" t="s">
        <v>67</v>
      </c>
      <c r="B98" s="20">
        <v>1561</v>
      </c>
      <c r="C98" s="20">
        <v>1561</v>
      </c>
      <c r="D98" s="20">
        <v>24816.627162075594</v>
      </c>
      <c r="E98" s="20">
        <v>169616</v>
      </c>
      <c r="F98" s="20">
        <v>2436.8545803971815</v>
      </c>
      <c r="G98" s="20">
        <v>1059.6643177450353</v>
      </c>
      <c r="H98" s="20">
        <v>2731745.599600005</v>
      </c>
      <c r="I98" s="20">
        <v>777003.5892999999</v>
      </c>
      <c r="J98" s="20">
        <v>3508749.1889</v>
      </c>
      <c r="K98" s="20">
        <f t="shared" si="45"/>
        <v>2247.7573279308135</v>
      </c>
      <c r="L98" s="20">
        <f t="shared" si="46"/>
        <v>3803930.0000000005</v>
      </c>
      <c r="M98" s="20">
        <f t="shared" si="47"/>
        <v>1654136</v>
      </c>
      <c r="N98" s="20">
        <f t="shared" si="53"/>
        <v>5458066</v>
      </c>
      <c r="O98" s="20">
        <f t="shared" si="48"/>
        <v>1072184.4003999955</v>
      </c>
      <c r="P98" s="23">
        <f t="shared" si="49"/>
        <v>0.09819443087419821</v>
      </c>
      <c r="Q98" s="23">
        <f t="shared" si="50"/>
        <v>0.027677306624851405</v>
      </c>
      <c r="R98" s="19">
        <f t="shared" si="51"/>
        <v>0.6428557640929956</v>
      </c>
      <c r="S98" s="19">
        <f t="shared" si="52"/>
        <v>1</v>
      </c>
    </row>
    <row r="99" spans="1:19" s="31" customFormat="1" ht="15.75" customHeight="1">
      <c r="A99" s="28" t="s">
        <v>68</v>
      </c>
      <c r="B99" s="20">
        <v>2254</v>
      </c>
      <c r="C99" s="20">
        <v>2254</v>
      </c>
      <c r="D99" s="20">
        <v>25223.840283939662</v>
      </c>
      <c r="E99" s="20">
        <v>156103.5</v>
      </c>
      <c r="F99" s="20">
        <v>2332.9995563442767</v>
      </c>
      <c r="G99" s="20">
        <v>1021.9259094942324</v>
      </c>
      <c r="H99" s="20">
        <v>3614760.1928000036</v>
      </c>
      <c r="I99" s="20">
        <v>1152549.1671999947</v>
      </c>
      <c r="J99" s="20">
        <v>4767309.36</v>
      </c>
      <c r="K99" s="20">
        <f t="shared" si="45"/>
        <v>2115.044081632653</v>
      </c>
      <c r="L99" s="20">
        <f t="shared" si="46"/>
        <v>5258581</v>
      </c>
      <c r="M99" s="20">
        <f t="shared" si="47"/>
        <v>2303421</v>
      </c>
      <c r="N99" s="20">
        <f t="shared" si="53"/>
        <v>7562002</v>
      </c>
      <c r="O99" s="20">
        <f t="shared" si="48"/>
        <v>1643820.8071999964</v>
      </c>
      <c r="P99" s="23">
        <f t="shared" si="49"/>
        <v>0.0924918462090694</v>
      </c>
      <c r="Q99" s="23">
        <f t="shared" si="50"/>
        <v>0.028912746859810736</v>
      </c>
      <c r="R99" s="19">
        <f t="shared" si="51"/>
        <v>0.6304295291114708</v>
      </c>
      <c r="S99" s="19">
        <f t="shared" si="52"/>
        <v>1</v>
      </c>
    </row>
    <row r="100" spans="1:19" s="31" customFormat="1" ht="15.75" customHeight="1">
      <c r="A100" s="28" t="s">
        <v>69</v>
      </c>
      <c r="B100" s="20">
        <v>1882</v>
      </c>
      <c r="C100" s="20">
        <v>1882</v>
      </c>
      <c r="D100" s="20">
        <v>20854.387353878854</v>
      </c>
      <c r="E100" s="20">
        <v>126951</v>
      </c>
      <c r="F100" s="20">
        <v>1843.7837407013815</v>
      </c>
      <c r="G100" s="20">
        <v>868.875132837407</v>
      </c>
      <c r="H100" s="20">
        <v>2446739.7014000053</v>
      </c>
      <c r="I100" s="20">
        <v>805558.2585999997</v>
      </c>
      <c r="J100" s="20">
        <v>3252297.96</v>
      </c>
      <c r="K100" s="20">
        <f t="shared" si="45"/>
        <v>1728.107311370882</v>
      </c>
      <c r="L100" s="20">
        <f t="shared" si="46"/>
        <v>3470001</v>
      </c>
      <c r="M100" s="20">
        <f t="shared" si="47"/>
        <v>1635223</v>
      </c>
      <c r="N100" s="20">
        <f t="shared" si="53"/>
        <v>5105224</v>
      </c>
      <c r="O100" s="20">
        <f t="shared" si="48"/>
        <v>1023261.2985999947</v>
      </c>
      <c r="P100" s="23">
        <f t="shared" si="49"/>
        <v>0.0884122707329709</v>
      </c>
      <c r="Q100" s="23">
        <f t="shared" si="50"/>
        <v>0.0260717086140304</v>
      </c>
      <c r="R100" s="19">
        <f t="shared" si="51"/>
        <v>0.637052940282346</v>
      </c>
      <c r="S100" s="19">
        <f t="shared" si="52"/>
        <v>1</v>
      </c>
    </row>
    <row r="101" spans="1:19" ht="15.75" customHeight="1">
      <c r="A101" s="28" t="s">
        <v>70</v>
      </c>
      <c r="B101" s="20">
        <v>3890</v>
      </c>
      <c r="C101" s="20">
        <v>3890</v>
      </c>
      <c r="D101" s="20">
        <v>25556.878149100256</v>
      </c>
      <c r="E101" s="20">
        <v>143439.5</v>
      </c>
      <c r="F101" s="20">
        <v>2122.4478149100255</v>
      </c>
      <c r="G101" s="20">
        <v>1152.807969151671</v>
      </c>
      <c r="H101" s="20">
        <v>5589419.459199995</v>
      </c>
      <c r="I101" s="20">
        <v>2264442.702800001</v>
      </c>
      <c r="J101" s="20">
        <v>7853862.162</v>
      </c>
      <c r="K101" s="20">
        <f t="shared" si="45"/>
        <v>2018.9877023136246</v>
      </c>
      <c r="L101" s="20">
        <f t="shared" si="46"/>
        <v>8256321.999999999</v>
      </c>
      <c r="M101" s="20">
        <f t="shared" si="47"/>
        <v>4484423</v>
      </c>
      <c r="N101" s="20">
        <f t="shared" si="53"/>
        <v>12740745</v>
      </c>
      <c r="O101" s="20">
        <f t="shared" si="48"/>
        <v>2666902.5408000043</v>
      </c>
      <c r="P101" s="23">
        <f t="shared" si="49"/>
        <v>0.08304800776243272</v>
      </c>
      <c r="Q101" s="23">
        <f t="shared" si="50"/>
        <v>0.026825618345555118</v>
      </c>
      <c r="R101" s="19">
        <f t="shared" si="51"/>
        <v>0.6164366496621665</v>
      </c>
      <c r="S101" s="19">
        <f t="shared" si="52"/>
        <v>1</v>
      </c>
    </row>
    <row r="102" spans="1:19" ht="15.75" customHeight="1">
      <c r="A102" s="28" t="s">
        <v>71</v>
      </c>
      <c r="B102" s="20">
        <v>3640</v>
      </c>
      <c r="C102" s="20">
        <v>3640</v>
      </c>
      <c r="D102" s="20">
        <v>26996.620604395604</v>
      </c>
      <c r="E102" s="20">
        <v>157027.5</v>
      </c>
      <c r="F102" s="20">
        <v>2205.246153846154</v>
      </c>
      <c r="G102" s="20">
        <v>1318.6373626373627</v>
      </c>
      <c r="H102" s="20">
        <v>5431121.091699992</v>
      </c>
      <c r="I102" s="20">
        <v>2503539.4352999968</v>
      </c>
      <c r="J102" s="20">
        <v>7934660.527000001</v>
      </c>
      <c r="K102" s="20">
        <f t="shared" si="45"/>
        <v>2179.8517931318684</v>
      </c>
      <c r="L102" s="20">
        <f t="shared" si="46"/>
        <v>8027096</v>
      </c>
      <c r="M102" s="20">
        <f t="shared" si="47"/>
        <v>4799840</v>
      </c>
      <c r="N102" s="20">
        <f t="shared" si="53"/>
        <v>12826936</v>
      </c>
      <c r="O102" s="20">
        <f t="shared" si="48"/>
        <v>2595974.9083000077</v>
      </c>
      <c r="P102" s="23">
        <f t="shared" si="49"/>
        <v>0.08168600752521946</v>
      </c>
      <c r="Q102" s="23">
        <f t="shared" si="50"/>
        <v>0.026417377578974426</v>
      </c>
      <c r="R102" s="19">
        <f t="shared" si="51"/>
        <v>0.6185936007632689</v>
      </c>
      <c r="S102" s="19">
        <f t="shared" si="52"/>
        <v>1</v>
      </c>
    </row>
    <row r="103" spans="1:19" ht="15.75" customHeight="1">
      <c r="A103" s="28" t="s">
        <v>72</v>
      </c>
      <c r="B103" s="20">
        <v>3340</v>
      </c>
      <c r="C103" s="20">
        <v>3340</v>
      </c>
      <c r="D103" s="20">
        <v>25606.617964071855</v>
      </c>
      <c r="E103" s="20">
        <v>163137.5</v>
      </c>
      <c r="F103" s="20">
        <v>2518.623353293413</v>
      </c>
      <c r="G103" s="20">
        <v>1244.4835329341317</v>
      </c>
      <c r="H103" s="20">
        <v>5838809.189300011</v>
      </c>
      <c r="I103" s="20">
        <v>2473677.643700003</v>
      </c>
      <c r="J103" s="20">
        <v>8312486.833</v>
      </c>
      <c r="K103" s="20">
        <f t="shared" si="45"/>
        <v>2488.7685128742514</v>
      </c>
      <c r="L103" s="20">
        <f t="shared" si="46"/>
        <v>8412202</v>
      </c>
      <c r="M103" s="20">
        <f t="shared" si="47"/>
        <v>4156575</v>
      </c>
      <c r="N103" s="20">
        <f t="shared" si="53"/>
        <v>12568777</v>
      </c>
      <c r="O103" s="20">
        <f t="shared" si="48"/>
        <v>2573392.810699989</v>
      </c>
      <c r="P103" s="23">
        <f t="shared" si="49"/>
        <v>0.0983582977192554</v>
      </c>
      <c r="Q103" s="23">
        <f t="shared" si="50"/>
        <v>0.030088975065437205</v>
      </c>
      <c r="R103" s="19">
        <f t="shared" si="51"/>
        <v>0.6613600378939016</v>
      </c>
      <c r="S103" s="19">
        <f t="shared" si="52"/>
        <v>1</v>
      </c>
    </row>
    <row r="104" spans="1:19" ht="15.75" customHeight="1">
      <c r="A104" s="28" t="s">
        <v>73</v>
      </c>
      <c r="B104" s="20">
        <v>4291</v>
      </c>
      <c r="C104" s="20">
        <v>4291</v>
      </c>
      <c r="D104" s="20">
        <v>26999.077371242136</v>
      </c>
      <c r="E104" s="20">
        <v>161938</v>
      </c>
      <c r="F104" s="20">
        <v>2675.990212071778</v>
      </c>
      <c r="G104" s="20">
        <v>1297.7352598461896</v>
      </c>
      <c r="H104" s="20">
        <v>7916372.381200028</v>
      </c>
      <c r="I104" s="20">
        <v>3254896.150699999</v>
      </c>
      <c r="J104" s="20">
        <v>11171268.5319</v>
      </c>
      <c r="K104" s="20">
        <f t="shared" si="45"/>
        <v>2603.418441365649</v>
      </c>
      <c r="L104" s="20">
        <f t="shared" si="46"/>
        <v>11482674</v>
      </c>
      <c r="M104" s="20">
        <f t="shared" si="47"/>
        <v>5568582</v>
      </c>
      <c r="N104" s="20">
        <f>L104+M104</f>
        <v>17051256</v>
      </c>
      <c r="O104" s="20">
        <f t="shared" si="48"/>
        <v>3566301.6187999723</v>
      </c>
      <c r="P104" s="23">
        <f t="shared" si="49"/>
        <v>0.09911413546753597</v>
      </c>
      <c r="Q104" s="23">
        <f t="shared" si="50"/>
        <v>0.03078297805579374</v>
      </c>
      <c r="R104" s="19">
        <f t="shared" si="51"/>
        <v>0.6551581028341842</v>
      </c>
      <c r="S104" s="19">
        <f t="shared" si="52"/>
        <v>1</v>
      </c>
    </row>
    <row r="105" spans="1:19" ht="15.75" customHeight="1">
      <c r="A105" s="28" t="s">
        <v>13</v>
      </c>
      <c r="B105" s="24">
        <f>State!B77</f>
        <v>35548</v>
      </c>
      <c r="C105" s="24">
        <f>State!C77</f>
        <v>35547</v>
      </c>
      <c r="D105" s="24">
        <f>State!D77</f>
        <v>25576.31219759199</v>
      </c>
      <c r="E105" s="24">
        <f>State!E77</f>
        <v>165082</v>
      </c>
      <c r="F105" s="24">
        <f>State!F77</f>
        <v>2422.3729042421514</v>
      </c>
      <c r="G105" s="24">
        <f>State!G77</f>
        <v>1142.2591706987735</v>
      </c>
      <c r="H105" s="24">
        <f>State!H77</f>
        <v>60759067.95240002</v>
      </c>
      <c r="I105" s="24">
        <f>State!I77</f>
        <v>20821561.6412002</v>
      </c>
      <c r="J105" s="24">
        <f>State!J77</f>
        <v>81580974.5936</v>
      </c>
      <c r="K105" s="20">
        <f t="shared" si="45"/>
        <v>2294.9525878699224</v>
      </c>
      <c r="L105" s="20">
        <f t="shared" si="46"/>
        <v>86110512</v>
      </c>
      <c r="M105" s="20">
        <f t="shared" si="47"/>
        <v>40605029</v>
      </c>
      <c r="N105" s="20">
        <f>L105+M105</f>
        <v>126715541</v>
      </c>
      <c r="O105" s="20">
        <f t="shared" si="48"/>
        <v>25351444.04759998</v>
      </c>
      <c r="P105" s="23">
        <f t="shared" si="49"/>
        <v>0.09471157864855193</v>
      </c>
      <c r="Q105" s="23">
        <f t="shared" si="50"/>
        <v>0.027883648941358388</v>
      </c>
      <c r="R105" s="19">
        <f t="shared" si="51"/>
        <v>0.6438119109131216</v>
      </c>
      <c r="S105" s="19">
        <f t="shared" si="52"/>
        <v>0.9999718690221672</v>
      </c>
    </row>
    <row r="106" spans="1:19" ht="15.75" customHeight="1">
      <c r="A106" s="28"/>
      <c r="B106" s="20"/>
      <c r="C106" s="20"/>
      <c r="D106" s="20"/>
      <c r="E106" s="20"/>
      <c r="F106" s="20"/>
      <c r="G106" s="20"/>
      <c r="H106" s="20"/>
      <c r="I106" s="20"/>
      <c r="J106" s="20"/>
      <c r="K106" s="20"/>
      <c r="L106" s="20"/>
      <c r="M106" s="20"/>
      <c r="N106" s="20"/>
      <c r="O106" s="20"/>
      <c r="P106" s="23"/>
      <c r="Q106" s="23"/>
      <c r="R106" s="19"/>
      <c r="S106" s="19"/>
    </row>
    <row r="107" spans="1:19" ht="15.75" customHeight="1">
      <c r="A107" s="44" t="s">
        <v>98</v>
      </c>
      <c r="B107" s="44"/>
      <c r="C107" s="44"/>
      <c r="D107" s="44"/>
      <c r="E107" s="44"/>
      <c r="F107" s="44"/>
      <c r="G107" s="44"/>
      <c r="H107" s="44"/>
      <c r="I107" s="44"/>
      <c r="J107" s="44"/>
      <c r="K107" s="44"/>
      <c r="L107" s="20"/>
      <c r="M107" s="20"/>
      <c r="N107" s="20"/>
      <c r="O107" s="20"/>
      <c r="P107" s="23"/>
      <c r="Q107" s="23"/>
      <c r="R107" s="19"/>
      <c r="S107" s="19"/>
    </row>
    <row r="108" spans="1:19" ht="15.75" customHeight="1">
      <c r="A108" s="44"/>
      <c r="B108" s="44"/>
      <c r="C108" s="44"/>
      <c r="D108" s="44"/>
      <c r="E108" s="44"/>
      <c r="F108" s="44"/>
      <c r="G108" s="44"/>
      <c r="H108" s="44"/>
      <c r="I108" s="44"/>
      <c r="J108" s="44"/>
      <c r="K108" s="44"/>
      <c r="L108" s="20"/>
      <c r="M108" s="20"/>
      <c r="N108" s="20"/>
      <c r="O108" s="20"/>
      <c r="P108" s="23"/>
      <c r="Q108" s="23"/>
      <c r="R108" s="19"/>
      <c r="S108" s="19"/>
    </row>
    <row r="109" spans="1:19" ht="15">
      <c r="A109" s="28"/>
      <c r="B109" s="20"/>
      <c r="C109" s="20"/>
      <c r="D109" s="20"/>
      <c r="E109" s="20"/>
      <c r="F109" s="20"/>
      <c r="G109" s="20"/>
      <c r="H109" s="20"/>
      <c r="I109" s="20"/>
      <c r="J109" s="20"/>
      <c r="K109" s="20"/>
      <c r="L109" s="20"/>
      <c r="M109" s="20"/>
      <c r="N109" s="20"/>
      <c r="O109" s="20"/>
      <c r="P109" s="23"/>
      <c r="Q109" s="23"/>
      <c r="R109" s="19"/>
      <c r="S109" s="19"/>
    </row>
    <row r="110" spans="1:19" ht="15">
      <c r="A110" s="28"/>
      <c r="B110" s="20"/>
      <c r="C110" s="20"/>
      <c r="D110" s="20"/>
      <c r="E110" s="20"/>
      <c r="F110" s="20"/>
      <c r="G110" s="20"/>
      <c r="H110" s="20"/>
      <c r="I110" s="20"/>
      <c r="J110" s="20"/>
      <c r="K110" s="20"/>
      <c r="L110" s="20"/>
      <c r="M110" s="20"/>
      <c r="N110" s="20"/>
      <c r="O110" s="20"/>
      <c r="P110" s="23"/>
      <c r="Q110" s="23"/>
      <c r="R110" s="19"/>
      <c r="S110" s="19"/>
    </row>
    <row r="111" spans="1:19" ht="15">
      <c r="A111" s="28"/>
      <c r="B111" s="20"/>
      <c r="C111" s="20"/>
      <c r="D111" s="20"/>
      <c r="E111" s="20"/>
      <c r="F111" s="20"/>
      <c r="G111" s="20"/>
      <c r="H111" s="20"/>
      <c r="I111" s="20"/>
      <c r="J111" s="20"/>
      <c r="K111" s="20"/>
      <c r="L111" s="20"/>
      <c r="M111" s="20"/>
      <c r="N111" s="20"/>
      <c r="O111" s="20"/>
      <c r="P111" s="23"/>
      <c r="Q111" s="23"/>
      <c r="R111" s="19"/>
      <c r="S111" s="19"/>
    </row>
    <row r="112" spans="1:19" ht="15">
      <c r="A112" s="28"/>
      <c r="B112" s="20"/>
      <c r="C112" s="20"/>
      <c r="D112" s="20"/>
      <c r="E112" s="20"/>
      <c r="F112" s="20"/>
      <c r="G112" s="20"/>
      <c r="H112" s="20"/>
      <c r="I112" s="20"/>
      <c r="J112" s="20"/>
      <c r="K112" s="20"/>
      <c r="L112" s="20"/>
      <c r="M112" s="20"/>
      <c r="N112" s="20"/>
      <c r="O112" s="20"/>
      <c r="P112" s="23"/>
      <c r="Q112" s="23"/>
      <c r="R112" s="19"/>
      <c r="S112" s="19"/>
    </row>
    <row r="113" spans="1:19" ht="15">
      <c r="A113" s="28"/>
      <c r="B113" s="20"/>
      <c r="C113" s="20"/>
      <c r="D113" s="20"/>
      <c r="E113" s="20"/>
      <c r="F113" s="20"/>
      <c r="G113" s="20"/>
      <c r="H113" s="20"/>
      <c r="I113" s="20"/>
      <c r="J113" s="20"/>
      <c r="K113" s="20"/>
      <c r="L113" s="20"/>
      <c r="M113" s="20"/>
      <c r="N113" s="20"/>
      <c r="O113" s="20"/>
      <c r="P113" s="23"/>
      <c r="Q113" s="23"/>
      <c r="R113" s="19"/>
      <c r="S113" s="19"/>
    </row>
    <row r="114" spans="1:19" ht="15">
      <c r="A114" s="28"/>
      <c r="B114" s="20"/>
      <c r="C114" s="20"/>
      <c r="D114" s="20"/>
      <c r="E114" s="20"/>
      <c r="F114" s="20"/>
      <c r="G114" s="20"/>
      <c r="H114" s="20"/>
      <c r="I114" s="20"/>
      <c r="J114" s="20"/>
      <c r="K114" s="20"/>
      <c r="L114" s="20"/>
      <c r="M114" s="20"/>
      <c r="N114" s="20"/>
      <c r="O114" s="20"/>
      <c r="P114" s="23"/>
      <c r="Q114" s="23"/>
      <c r="R114" s="19"/>
      <c r="S114" s="19"/>
    </row>
    <row r="115" spans="1:19" ht="15">
      <c r="A115" s="28"/>
      <c r="B115" s="20"/>
      <c r="C115" s="20"/>
      <c r="D115" s="20"/>
      <c r="E115" s="20"/>
      <c r="F115" s="20"/>
      <c r="G115" s="20"/>
      <c r="H115" s="20"/>
      <c r="I115" s="20"/>
      <c r="J115" s="20"/>
      <c r="K115" s="20"/>
      <c r="L115" s="20"/>
      <c r="M115" s="20"/>
      <c r="N115" s="20"/>
      <c r="O115" s="20"/>
      <c r="P115" s="23"/>
      <c r="Q115" s="23"/>
      <c r="R115" s="19"/>
      <c r="S115" s="19"/>
    </row>
    <row r="116" spans="1:19" ht="15">
      <c r="A116" s="28"/>
      <c r="B116" s="20"/>
      <c r="C116" s="20"/>
      <c r="D116" s="20"/>
      <c r="E116" s="20"/>
      <c r="F116" s="20"/>
      <c r="G116" s="20"/>
      <c r="H116" s="20"/>
      <c r="I116" s="20"/>
      <c r="J116" s="20"/>
      <c r="K116" s="20"/>
      <c r="L116" s="20"/>
      <c r="M116" s="20"/>
      <c r="N116" s="20"/>
      <c r="O116" s="20"/>
      <c r="P116" s="23"/>
      <c r="Q116" s="23"/>
      <c r="R116" s="19"/>
      <c r="S116" s="19"/>
    </row>
    <row r="117" spans="1:19" ht="15">
      <c r="A117" s="28"/>
      <c r="B117" s="20"/>
      <c r="C117" s="20"/>
      <c r="D117" s="20"/>
      <c r="E117" s="20"/>
      <c r="F117" s="20"/>
      <c r="G117" s="20"/>
      <c r="H117" s="20"/>
      <c r="I117" s="20"/>
      <c r="J117" s="20"/>
      <c r="K117" s="20"/>
      <c r="L117" s="20"/>
      <c r="M117" s="20"/>
      <c r="N117" s="20"/>
      <c r="O117" s="20"/>
      <c r="P117" s="23"/>
      <c r="Q117" s="23"/>
      <c r="R117" s="19"/>
      <c r="S117" s="19"/>
    </row>
    <row r="118" spans="1:19" ht="15">
      <c r="A118" s="28"/>
      <c r="B118" s="20"/>
      <c r="C118" s="20"/>
      <c r="D118" s="20"/>
      <c r="E118" s="20"/>
      <c r="F118" s="20"/>
      <c r="G118" s="20"/>
      <c r="H118" s="20"/>
      <c r="I118" s="20"/>
      <c r="J118" s="20"/>
      <c r="K118" s="20"/>
      <c r="L118" s="20"/>
      <c r="M118" s="20"/>
      <c r="N118" s="20"/>
      <c r="O118" s="20"/>
      <c r="P118" s="23"/>
      <c r="Q118" s="23"/>
      <c r="R118" s="19"/>
      <c r="S118" s="19"/>
    </row>
    <row r="119" spans="1:19" ht="15">
      <c r="A119" s="28"/>
      <c r="B119" s="20"/>
      <c r="C119" s="20"/>
      <c r="D119" s="20"/>
      <c r="E119" s="20"/>
      <c r="F119" s="20"/>
      <c r="G119" s="20"/>
      <c r="H119" s="20"/>
      <c r="I119" s="20"/>
      <c r="J119" s="20"/>
      <c r="K119" s="20"/>
      <c r="L119" s="20"/>
      <c r="M119" s="20"/>
      <c r="N119" s="20"/>
      <c r="O119" s="20"/>
      <c r="P119" s="23"/>
      <c r="Q119" s="23"/>
      <c r="R119" s="19"/>
      <c r="S119" s="19"/>
    </row>
    <row r="120" spans="1:19" ht="15">
      <c r="A120" s="28"/>
      <c r="B120" s="20"/>
      <c r="C120" s="20"/>
      <c r="D120" s="20"/>
      <c r="E120" s="20"/>
      <c r="F120" s="20"/>
      <c r="G120" s="20"/>
      <c r="H120" s="20"/>
      <c r="I120" s="20"/>
      <c r="J120" s="20"/>
      <c r="K120" s="20"/>
      <c r="L120" s="20"/>
      <c r="M120" s="20"/>
      <c r="N120" s="20"/>
      <c r="O120" s="20"/>
      <c r="P120" s="23"/>
      <c r="Q120" s="23"/>
      <c r="R120" s="19"/>
      <c r="S120" s="19"/>
    </row>
    <row r="121" spans="1:19" ht="15">
      <c r="A121" s="28"/>
      <c r="B121" s="20"/>
      <c r="C121" s="20"/>
      <c r="D121" s="20"/>
      <c r="E121" s="20"/>
      <c r="F121" s="20"/>
      <c r="G121" s="20"/>
      <c r="H121" s="20"/>
      <c r="I121" s="20"/>
      <c r="J121" s="20"/>
      <c r="K121" s="20"/>
      <c r="L121" s="20"/>
      <c r="M121" s="20"/>
      <c r="N121" s="20"/>
      <c r="O121" s="20"/>
      <c r="P121" s="23"/>
      <c r="Q121" s="23"/>
      <c r="R121" s="19"/>
      <c r="S121" s="19"/>
    </row>
    <row r="122" spans="1:19" ht="15">
      <c r="A122" s="28"/>
      <c r="B122" s="20"/>
      <c r="C122" s="20"/>
      <c r="D122" s="20"/>
      <c r="E122" s="20"/>
      <c r="F122" s="20"/>
      <c r="G122" s="20"/>
      <c r="H122" s="20"/>
      <c r="I122" s="20"/>
      <c r="J122" s="20"/>
      <c r="K122" s="20"/>
      <c r="L122" s="20"/>
      <c r="M122" s="20"/>
      <c r="N122" s="20"/>
      <c r="O122" s="20"/>
      <c r="P122" s="23"/>
      <c r="Q122" s="23"/>
      <c r="R122" s="19"/>
      <c r="S122" s="19"/>
    </row>
    <row r="123" spans="1:19" ht="15">
      <c r="A123" s="28"/>
      <c r="B123" s="20"/>
      <c r="C123" s="20"/>
      <c r="D123" s="20"/>
      <c r="E123" s="20"/>
      <c r="F123" s="20"/>
      <c r="G123" s="20"/>
      <c r="H123" s="20"/>
      <c r="I123" s="20"/>
      <c r="J123" s="20"/>
      <c r="K123" s="20"/>
      <c r="L123" s="20"/>
      <c r="M123" s="20"/>
      <c r="N123" s="20"/>
      <c r="O123" s="20"/>
      <c r="P123" s="23"/>
      <c r="Q123" s="23"/>
      <c r="R123" s="19"/>
      <c r="S123" s="19"/>
    </row>
    <row r="124" spans="1:19" ht="15">
      <c r="A124" s="28"/>
      <c r="B124" s="20"/>
      <c r="C124" s="20"/>
      <c r="D124" s="20"/>
      <c r="E124" s="20"/>
      <c r="F124" s="20"/>
      <c r="G124" s="20"/>
      <c r="H124" s="20"/>
      <c r="I124" s="20"/>
      <c r="J124" s="20"/>
      <c r="K124" s="20"/>
      <c r="L124" s="20"/>
      <c r="M124" s="20"/>
      <c r="N124" s="20"/>
      <c r="O124" s="20"/>
      <c r="P124" s="23"/>
      <c r="Q124" s="23"/>
      <c r="R124" s="19"/>
      <c r="S124" s="19"/>
    </row>
    <row r="125" spans="1:19" ht="15">
      <c r="A125" s="28"/>
      <c r="B125" s="20"/>
      <c r="C125" s="20"/>
      <c r="D125" s="20"/>
      <c r="E125" s="20"/>
      <c r="F125" s="20"/>
      <c r="G125" s="20"/>
      <c r="H125" s="20"/>
      <c r="I125" s="20"/>
      <c r="J125" s="20"/>
      <c r="K125" s="20"/>
      <c r="L125" s="20"/>
      <c r="M125" s="20"/>
      <c r="N125" s="20"/>
      <c r="O125" s="20"/>
      <c r="P125" s="23"/>
      <c r="Q125" s="23"/>
      <c r="R125" s="19"/>
      <c r="S125" s="19"/>
    </row>
    <row r="126" spans="1:19" ht="15">
      <c r="A126" s="28"/>
      <c r="B126" s="20"/>
      <c r="C126" s="20"/>
      <c r="D126" s="20"/>
      <c r="E126" s="20"/>
      <c r="F126" s="20"/>
      <c r="G126" s="20"/>
      <c r="H126" s="20"/>
      <c r="I126" s="20"/>
      <c r="J126" s="20"/>
      <c r="K126" s="20"/>
      <c r="L126" s="20"/>
      <c r="M126" s="20"/>
      <c r="N126" s="20"/>
      <c r="O126" s="20"/>
      <c r="P126" s="23"/>
      <c r="Q126" s="23"/>
      <c r="R126" s="19"/>
      <c r="S126" s="19"/>
    </row>
    <row r="127" spans="1:19" ht="15">
      <c r="A127" s="28"/>
      <c r="B127" s="20"/>
      <c r="C127" s="20"/>
      <c r="D127" s="20"/>
      <c r="E127" s="20"/>
      <c r="F127" s="20"/>
      <c r="G127" s="20"/>
      <c r="H127" s="20"/>
      <c r="I127" s="20"/>
      <c r="J127" s="20"/>
      <c r="K127" s="20"/>
      <c r="L127" s="20"/>
      <c r="M127" s="20"/>
      <c r="N127" s="20"/>
      <c r="O127" s="20"/>
      <c r="P127" s="23"/>
      <c r="Q127" s="23"/>
      <c r="R127" s="19"/>
      <c r="S127" s="19"/>
    </row>
    <row r="128" spans="1:19" ht="15">
      <c r="A128" s="28"/>
      <c r="B128" s="20"/>
      <c r="C128" s="20"/>
      <c r="D128" s="20"/>
      <c r="E128" s="20"/>
      <c r="F128" s="20"/>
      <c r="G128" s="20"/>
      <c r="H128" s="20"/>
      <c r="I128" s="20"/>
      <c r="J128" s="20"/>
      <c r="K128" s="20"/>
      <c r="L128" s="20"/>
      <c r="M128" s="20"/>
      <c r="N128" s="20"/>
      <c r="O128" s="20"/>
      <c r="P128" s="23"/>
      <c r="Q128" s="23"/>
      <c r="R128" s="19"/>
      <c r="S128" s="19"/>
    </row>
    <row r="129" spans="1:19" ht="15">
      <c r="A129" s="28"/>
      <c r="B129" s="20"/>
      <c r="C129" s="20"/>
      <c r="D129" s="20"/>
      <c r="E129" s="20"/>
      <c r="F129" s="20"/>
      <c r="G129" s="20"/>
      <c r="H129" s="20"/>
      <c r="I129" s="20"/>
      <c r="J129" s="20"/>
      <c r="K129" s="20"/>
      <c r="L129" s="20"/>
      <c r="M129" s="20"/>
      <c r="N129" s="20"/>
      <c r="O129" s="20"/>
      <c r="P129" s="23"/>
      <c r="Q129" s="23"/>
      <c r="R129" s="19"/>
      <c r="S129" s="19"/>
    </row>
    <row r="130" spans="1:19" ht="15">
      <c r="A130" s="28"/>
      <c r="B130" s="20"/>
      <c r="C130" s="20"/>
      <c r="D130" s="20"/>
      <c r="E130" s="20"/>
      <c r="F130" s="20"/>
      <c r="G130" s="20"/>
      <c r="H130" s="20"/>
      <c r="I130" s="20"/>
      <c r="J130" s="20"/>
      <c r="K130" s="20"/>
      <c r="L130" s="20"/>
      <c r="M130" s="20"/>
      <c r="N130" s="20"/>
      <c r="O130" s="20"/>
      <c r="P130" s="23"/>
      <c r="Q130" s="23"/>
      <c r="R130" s="19"/>
      <c r="S130" s="19"/>
    </row>
    <row r="131" spans="1:19" ht="15">
      <c r="A131" s="28"/>
      <c r="B131" s="20"/>
      <c r="C131" s="20"/>
      <c r="D131" s="20"/>
      <c r="E131" s="20"/>
      <c r="F131" s="20"/>
      <c r="G131" s="20"/>
      <c r="H131" s="20"/>
      <c r="I131" s="20"/>
      <c r="J131" s="20"/>
      <c r="K131" s="20"/>
      <c r="L131" s="20"/>
      <c r="M131" s="20"/>
      <c r="N131" s="20"/>
      <c r="O131" s="20"/>
      <c r="P131" s="23"/>
      <c r="Q131" s="23"/>
      <c r="R131" s="19"/>
      <c r="S131" s="19"/>
    </row>
    <row r="132" spans="1:19" ht="15">
      <c r="A132" s="28"/>
      <c r="B132" s="20"/>
      <c r="C132" s="20"/>
      <c r="D132" s="20"/>
      <c r="E132" s="20"/>
      <c r="F132" s="20"/>
      <c r="G132" s="20"/>
      <c r="H132" s="20"/>
      <c r="I132" s="20"/>
      <c r="J132" s="20"/>
      <c r="K132" s="20"/>
      <c r="L132" s="20"/>
      <c r="M132" s="20"/>
      <c r="N132" s="20"/>
      <c r="O132" s="20"/>
      <c r="P132" s="23"/>
      <c r="Q132" s="23"/>
      <c r="R132" s="19"/>
      <c r="S132" s="19"/>
    </row>
    <row r="133" spans="1:19" ht="15">
      <c r="A133" s="28"/>
      <c r="B133" s="20"/>
      <c r="C133" s="20"/>
      <c r="D133" s="20"/>
      <c r="E133" s="20"/>
      <c r="F133" s="20"/>
      <c r="G133" s="20"/>
      <c r="H133" s="20"/>
      <c r="I133" s="20"/>
      <c r="J133" s="20"/>
      <c r="K133" s="20"/>
      <c r="L133" s="20"/>
      <c r="M133" s="20"/>
      <c r="N133" s="20"/>
      <c r="O133" s="20"/>
      <c r="P133" s="23"/>
      <c r="Q133" s="23"/>
      <c r="R133" s="19"/>
      <c r="S133" s="19"/>
    </row>
    <row r="134" spans="1:19" ht="15">
      <c r="A134" s="28"/>
      <c r="B134" s="20"/>
      <c r="C134" s="20"/>
      <c r="D134" s="20"/>
      <c r="E134" s="20"/>
      <c r="F134" s="20"/>
      <c r="G134" s="20"/>
      <c r="H134" s="20"/>
      <c r="I134" s="20"/>
      <c r="J134" s="20"/>
      <c r="K134" s="20"/>
      <c r="L134" s="20"/>
      <c r="M134" s="20"/>
      <c r="N134" s="20"/>
      <c r="O134" s="20"/>
      <c r="P134" s="23"/>
      <c r="Q134" s="23"/>
      <c r="R134" s="19"/>
      <c r="S134" s="19"/>
    </row>
    <row r="135" spans="1:19" ht="15">
      <c r="A135" s="28"/>
      <c r="B135" s="20"/>
      <c r="C135" s="20"/>
      <c r="D135" s="20"/>
      <c r="E135" s="20"/>
      <c r="F135" s="20"/>
      <c r="G135" s="20"/>
      <c r="H135" s="20"/>
      <c r="I135" s="20"/>
      <c r="J135" s="20"/>
      <c r="K135" s="20"/>
      <c r="L135" s="20"/>
      <c r="M135" s="20"/>
      <c r="N135" s="20"/>
      <c r="O135" s="20"/>
      <c r="P135" s="23"/>
      <c r="Q135" s="23"/>
      <c r="R135" s="19"/>
      <c r="S135" s="19"/>
    </row>
    <row r="136" spans="1:19" ht="15">
      <c r="A136" s="28"/>
      <c r="B136" s="20"/>
      <c r="C136" s="20"/>
      <c r="D136" s="20"/>
      <c r="E136" s="20"/>
      <c r="F136" s="20"/>
      <c r="G136" s="20"/>
      <c r="H136" s="20"/>
      <c r="I136" s="20"/>
      <c r="J136" s="20"/>
      <c r="K136" s="20"/>
      <c r="L136" s="20"/>
      <c r="M136" s="20"/>
      <c r="N136" s="20"/>
      <c r="O136" s="20"/>
      <c r="P136" s="23"/>
      <c r="Q136" s="23"/>
      <c r="R136" s="19"/>
      <c r="S136" s="19"/>
    </row>
    <row r="137" spans="1:19" ht="15">
      <c r="A137" s="28"/>
      <c r="B137" s="20"/>
      <c r="C137" s="20"/>
      <c r="D137" s="20"/>
      <c r="E137" s="20"/>
      <c r="F137" s="20"/>
      <c r="G137" s="20"/>
      <c r="H137" s="20"/>
      <c r="I137" s="20"/>
      <c r="J137" s="20"/>
      <c r="K137" s="20"/>
      <c r="L137" s="20"/>
      <c r="M137" s="20"/>
      <c r="N137" s="20"/>
      <c r="O137" s="20"/>
      <c r="P137" s="23"/>
      <c r="Q137" s="23"/>
      <c r="R137" s="19"/>
      <c r="S137" s="19"/>
    </row>
    <row r="138" spans="1:19" ht="15">
      <c r="A138" s="28"/>
      <c r="B138" s="20"/>
      <c r="C138" s="20"/>
      <c r="D138" s="20"/>
      <c r="E138" s="20"/>
      <c r="F138" s="20"/>
      <c r="G138" s="20"/>
      <c r="H138" s="20"/>
      <c r="I138" s="20"/>
      <c r="J138" s="20"/>
      <c r="K138" s="20"/>
      <c r="L138" s="20"/>
      <c r="M138" s="20"/>
      <c r="N138" s="20"/>
      <c r="O138" s="20"/>
      <c r="P138" s="23"/>
      <c r="Q138" s="23"/>
      <c r="R138" s="19"/>
      <c r="S138" s="19"/>
    </row>
    <row r="139" spans="1:19" ht="15">
      <c r="A139" s="28"/>
      <c r="B139" s="20"/>
      <c r="C139" s="20"/>
      <c r="D139" s="20"/>
      <c r="E139" s="20"/>
      <c r="F139" s="20"/>
      <c r="G139" s="20"/>
      <c r="H139" s="20"/>
      <c r="I139" s="20"/>
      <c r="J139" s="20"/>
      <c r="K139" s="20"/>
      <c r="L139" s="20"/>
      <c r="M139" s="20"/>
      <c r="N139" s="20"/>
      <c r="O139" s="20"/>
      <c r="P139" s="23"/>
      <c r="Q139" s="23"/>
      <c r="R139" s="19"/>
      <c r="S139" s="19"/>
    </row>
    <row r="140" spans="1:19" ht="15">
      <c r="A140" s="28"/>
      <c r="B140" s="20"/>
      <c r="C140" s="20"/>
      <c r="D140" s="20"/>
      <c r="E140" s="20"/>
      <c r="F140" s="20"/>
      <c r="G140" s="20"/>
      <c r="H140" s="20"/>
      <c r="I140" s="20"/>
      <c r="J140" s="20"/>
      <c r="K140" s="20"/>
      <c r="L140" s="20"/>
      <c r="M140" s="20"/>
      <c r="N140" s="20"/>
      <c r="O140" s="20"/>
      <c r="P140" s="23"/>
      <c r="Q140" s="23"/>
      <c r="R140" s="19"/>
      <c r="S140" s="19"/>
    </row>
    <row r="141" spans="1:19" ht="15">
      <c r="A141" s="28"/>
      <c r="B141" s="20"/>
      <c r="C141" s="20"/>
      <c r="D141" s="20"/>
      <c r="E141" s="20"/>
      <c r="F141" s="20"/>
      <c r="G141" s="20"/>
      <c r="H141" s="20"/>
      <c r="I141" s="20"/>
      <c r="J141" s="20"/>
      <c r="K141" s="20"/>
      <c r="L141" s="20"/>
      <c r="M141" s="20"/>
      <c r="N141" s="20"/>
      <c r="O141" s="20"/>
      <c r="P141" s="23"/>
      <c r="Q141" s="23"/>
      <c r="R141" s="19"/>
      <c r="S141" s="19"/>
    </row>
    <row r="142" spans="1:19" ht="15">
      <c r="A142" s="28"/>
      <c r="B142" s="20"/>
      <c r="C142" s="20"/>
      <c r="D142" s="20"/>
      <c r="E142" s="20"/>
      <c r="F142" s="20"/>
      <c r="G142" s="20"/>
      <c r="H142" s="20"/>
      <c r="I142" s="20"/>
      <c r="J142" s="20"/>
      <c r="K142" s="20"/>
      <c r="L142" s="20"/>
      <c r="M142" s="20"/>
      <c r="N142" s="20"/>
      <c r="O142" s="20"/>
      <c r="P142" s="23"/>
      <c r="Q142" s="23"/>
      <c r="R142" s="19"/>
      <c r="S142" s="19"/>
    </row>
    <row r="143" spans="1:19" ht="15">
      <c r="A143" s="28"/>
      <c r="B143" s="20"/>
      <c r="C143" s="20"/>
      <c r="D143" s="20"/>
      <c r="E143" s="20"/>
      <c r="F143" s="20"/>
      <c r="G143" s="20"/>
      <c r="H143" s="20"/>
      <c r="I143" s="20"/>
      <c r="J143" s="20"/>
      <c r="K143" s="20"/>
      <c r="L143" s="20"/>
      <c r="M143" s="20"/>
      <c r="N143" s="20"/>
      <c r="O143" s="20"/>
      <c r="P143" s="23"/>
      <c r="Q143" s="23"/>
      <c r="R143" s="19"/>
      <c r="S143" s="19"/>
    </row>
    <row r="144" spans="1:19" ht="15">
      <c r="A144" s="28"/>
      <c r="B144" s="20"/>
      <c r="C144" s="20"/>
      <c r="D144" s="20"/>
      <c r="E144" s="20"/>
      <c r="F144" s="20"/>
      <c r="G144" s="20"/>
      <c r="H144" s="20"/>
      <c r="I144" s="20"/>
      <c r="J144" s="20"/>
      <c r="K144" s="20"/>
      <c r="L144" s="20"/>
      <c r="M144" s="20"/>
      <c r="N144" s="20"/>
      <c r="O144" s="20"/>
      <c r="P144" s="23"/>
      <c r="Q144" s="23"/>
      <c r="R144" s="19"/>
      <c r="S144" s="19"/>
    </row>
    <row r="145" spans="1:19" ht="15">
      <c r="A145" s="28"/>
      <c r="B145" s="20"/>
      <c r="C145" s="20"/>
      <c r="D145" s="20"/>
      <c r="E145" s="20"/>
      <c r="F145" s="20"/>
      <c r="G145" s="20"/>
      <c r="H145" s="20"/>
      <c r="I145" s="20"/>
      <c r="J145" s="20"/>
      <c r="K145" s="20"/>
      <c r="L145" s="20"/>
      <c r="M145" s="20"/>
      <c r="N145" s="20"/>
      <c r="O145" s="20"/>
      <c r="P145" s="23"/>
      <c r="Q145" s="23"/>
      <c r="R145" s="19"/>
      <c r="S145" s="19"/>
    </row>
    <row r="146" spans="1:19" ht="15">
      <c r="A146" s="28"/>
      <c r="B146" s="20"/>
      <c r="C146" s="20"/>
      <c r="D146" s="20"/>
      <c r="E146" s="20"/>
      <c r="F146" s="20"/>
      <c r="G146" s="20"/>
      <c r="H146" s="20"/>
      <c r="I146" s="20"/>
      <c r="J146" s="20"/>
      <c r="K146" s="20"/>
      <c r="L146" s="20"/>
      <c r="M146" s="20"/>
      <c r="N146" s="20"/>
      <c r="O146" s="20"/>
      <c r="P146" s="23"/>
      <c r="Q146" s="23"/>
      <c r="R146" s="19"/>
      <c r="S146" s="19"/>
    </row>
    <row r="147" spans="1:19" ht="15">
      <c r="A147" s="28"/>
      <c r="B147" s="20"/>
      <c r="C147" s="20"/>
      <c r="D147" s="20"/>
      <c r="E147" s="20"/>
      <c r="F147" s="20"/>
      <c r="G147" s="20"/>
      <c r="H147" s="20"/>
      <c r="I147" s="20"/>
      <c r="J147" s="20"/>
      <c r="K147" s="20"/>
      <c r="L147" s="20"/>
      <c r="M147" s="20"/>
      <c r="N147" s="20"/>
      <c r="O147" s="20"/>
      <c r="P147" s="23"/>
      <c r="Q147" s="23"/>
      <c r="R147" s="19"/>
      <c r="S147" s="19"/>
    </row>
    <row r="148" spans="1:19" ht="15">
      <c r="A148" s="28"/>
      <c r="B148" s="20"/>
      <c r="C148" s="20"/>
      <c r="D148" s="20"/>
      <c r="E148" s="20"/>
      <c r="F148" s="20"/>
      <c r="G148" s="20"/>
      <c r="H148" s="20"/>
      <c r="I148" s="20"/>
      <c r="J148" s="20"/>
      <c r="K148" s="20"/>
      <c r="L148" s="20"/>
      <c r="M148" s="20"/>
      <c r="N148" s="20"/>
      <c r="O148" s="20"/>
      <c r="P148" s="23"/>
      <c r="Q148" s="23"/>
      <c r="R148" s="19"/>
      <c r="S148" s="19"/>
    </row>
    <row r="149" spans="1:19" ht="15">
      <c r="A149" s="28"/>
      <c r="B149" s="20"/>
      <c r="C149" s="20"/>
      <c r="D149" s="20"/>
      <c r="E149" s="20"/>
      <c r="F149" s="20"/>
      <c r="G149" s="20"/>
      <c r="H149" s="20"/>
      <c r="I149" s="20"/>
      <c r="J149" s="20"/>
      <c r="K149" s="20"/>
      <c r="L149" s="20"/>
      <c r="M149" s="20"/>
      <c r="N149" s="20"/>
      <c r="O149" s="20"/>
      <c r="P149" s="23"/>
      <c r="Q149" s="23"/>
      <c r="R149" s="19"/>
      <c r="S149" s="19"/>
    </row>
    <row r="150" spans="1:19" ht="15">
      <c r="A150" s="28"/>
      <c r="B150" s="20"/>
      <c r="C150" s="20"/>
      <c r="D150" s="20"/>
      <c r="E150" s="20"/>
      <c r="F150" s="20"/>
      <c r="G150" s="20"/>
      <c r="H150" s="20"/>
      <c r="I150" s="20"/>
      <c r="J150" s="20"/>
      <c r="K150" s="20"/>
      <c r="L150" s="20"/>
      <c r="M150" s="20"/>
      <c r="N150" s="20"/>
      <c r="O150" s="20"/>
      <c r="P150" s="23"/>
      <c r="Q150" s="23"/>
      <c r="R150" s="19"/>
      <c r="S150" s="19"/>
    </row>
    <row r="151" spans="1:19" ht="15">
      <c r="A151" s="28"/>
      <c r="B151" s="20"/>
      <c r="C151" s="20"/>
      <c r="D151" s="20"/>
      <c r="E151" s="20"/>
      <c r="F151" s="20"/>
      <c r="G151" s="20"/>
      <c r="H151" s="20"/>
      <c r="I151" s="20"/>
      <c r="J151" s="20"/>
      <c r="K151" s="20"/>
      <c r="L151" s="20"/>
      <c r="M151" s="20"/>
      <c r="N151" s="20"/>
      <c r="O151" s="20"/>
      <c r="P151" s="23"/>
      <c r="Q151" s="23"/>
      <c r="R151" s="19"/>
      <c r="S151" s="19"/>
    </row>
    <row r="152" spans="1:19" ht="15">
      <c r="A152" s="28"/>
      <c r="B152" s="20"/>
      <c r="C152" s="20"/>
      <c r="D152" s="20"/>
      <c r="E152" s="20"/>
      <c r="F152" s="20"/>
      <c r="G152" s="20"/>
      <c r="H152" s="20"/>
      <c r="I152" s="20"/>
      <c r="J152" s="20"/>
      <c r="K152" s="20"/>
      <c r="L152" s="20"/>
      <c r="M152" s="20"/>
      <c r="N152" s="20"/>
      <c r="O152" s="20"/>
      <c r="P152" s="23"/>
      <c r="Q152" s="23"/>
      <c r="R152" s="19"/>
      <c r="S152" s="19"/>
    </row>
    <row r="153" spans="1:19" ht="15">
      <c r="A153" s="28"/>
      <c r="B153" s="20"/>
      <c r="C153" s="20"/>
      <c r="D153" s="20"/>
      <c r="E153" s="20"/>
      <c r="F153" s="20"/>
      <c r="G153" s="20"/>
      <c r="H153" s="20"/>
      <c r="I153" s="20"/>
      <c r="J153" s="20"/>
      <c r="K153" s="20"/>
      <c r="L153" s="20"/>
      <c r="M153" s="20"/>
      <c r="N153" s="20"/>
      <c r="O153" s="20"/>
      <c r="P153" s="23"/>
      <c r="Q153" s="23"/>
      <c r="R153" s="19"/>
      <c r="S153" s="19"/>
    </row>
    <row r="154" spans="1:19" ht="15">
      <c r="A154" s="28"/>
      <c r="B154" s="20"/>
      <c r="C154" s="20"/>
      <c r="D154" s="20"/>
      <c r="E154" s="20"/>
      <c r="F154" s="20"/>
      <c r="G154" s="20"/>
      <c r="H154" s="20"/>
      <c r="I154" s="20"/>
      <c r="J154" s="20"/>
      <c r="K154" s="20"/>
      <c r="L154" s="20"/>
      <c r="M154" s="20"/>
      <c r="N154" s="20"/>
      <c r="O154" s="20"/>
      <c r="P154" s="23"/>
      <c r="Q154" s="23"/>
      <c r="R154" s="19"/>
      <c r="S154" s="19"/>
    </row>
    <row r="155" spans="1:19" ht="15">
      <c r="A155" s="28"/>
      <c r="B155" s="20"/>
      <c r="C155" s="20"/>
      <c r="D155" s="20"/>
      <c r="E155" s="20"/>
      <c r="F155" s="20"/>
      <c r="G155" s="20"/>
      <c r="H155" s="20"/>
      <c r="I155" s="20"/>
      <c r="J155" s="20"/>
      <c r="K155" s="20"/>
      <c r="L155" s="20"/>
      <c r="M155" s="20"/>
      <c r="N155" s="20"/>
      <c r="O155" s="20"/>
      <c r="P155" s="23"/>
      <c r="Q155" s="23"/>
      <c r="R155" s="19"/>
      <c r="S155" s="19"/>
    </row>
    <row r="156" spans="1:19" ht="15">
      <c r="A156" s="28"/>
      <c r="B156" s="20"/>
      <c r="C156" s="20"/>
      <c r="D156" s="20"/>
      <c r="E156" s="20"/>
      <c r="F156" s="20"/>
      <c r="G156" s="20"/>
      <c r="H156" s="20"/>
      <c r="I156" s="20"/>
      <c r="J156" s="20"/>
      <c r="K156" s="20"/>
      <c r="L156" s="20"/>
      <c r="M156" s="20"/>
      <c r="N156" s="20"/>
      <c r="O156" s="20"/>
      <c r="P156" s="23"/>
      <c r="Q156" s="23"/>
      <c r="R156" s="19"/>
      <c r="S156" s="19"/>
    </row>
    <row r="157" spans="1:19" ht="15">
      <c r="A157" s="28"/>
      <c r="B157" s="20"/>
      <c r="C157" s="20"/>
      <c r="D157" s="20"/>
      <c r="E157" s="20"/>
      <c r="F157" s="20"/>
      <c r="G157" s="20"/>
      <c r="H157" s="20"/>
      <c r="I157" s="20"/>
      <c r="J157" s="20"/>
      <c r="K157" s="20"/>
      <c r="L157" s="20"/>
      <c r="M157" s="20"/>
      <c r="N157" s="20"/>
      <c r="O157" s="20"/>
      <c r="P157" s="23"/>
      <c r="Q157" s="23"/>
      <c r="R157" s="19"/>
      <c r="S157" s="19"/>
    </row>
    <row r="158" spans="1:19" ht="15">
      <c r="A158" s="28"/>
      <c r="B158" s="20"/>
      <c r="C158" s="20"/>
      <c r="D158" s="20"/>
      <c r="E158" s="20"/>
      <c r="F158" s="20"/>
      <c r="G158" s="20"/>
      <c r="H158" s="20"/>
      <c r="I158" s="20"/>
      <c r="J158" s="20"/>
      <c r="K158" s="20"/>
      <c r="L158" s="20"/>
      <c r="M158" s="20"/>
      <c r="N158" s="20"/>
      <c r="O158" s="20"/>
      <c r="P158" s="23"/>
      <c r="Q158" s="23"/>
      <c r="R158" s="19"/>
      <c r="S158" s="19"/>
    </row>
    <row r="159" spans="1:19" ht="15">
      <c r="A159" s="28"/>
      <c r="B159" s="20"/>
      <c r="C159" s="20"/>
      <c r="D159" s="20"/>
      <c r="E159" s="20"/>
      <c r="F159" s="20"/>
      <c r="G159" s="20"/>
      <c r="H159" s="20"/>
      <c r="I159" s="20"/>
      <c r="J159" s="20"/>
      <c r="K159" s="20"/>
      <c r="L159" s="20"/>
      <c r="M159" s="20"/>
      <c r="N159" s="20"/>
      <c r="O159" s="20"/>
      <c r="P159" s="23"/>
      <c r="Q159" s="23"/>
      <c r="R159" s="19"/>
      <c r="S159" s="19"/>
    </row>
    <row r="160" spans="1:19" ht="15">
      <c r="A160" s="28"/>
      <c r="B160" s="20"/>
      <c r="C160" s="20"/>
      <c r="D160" s="20"/>
      <c r="E160" s="20"/>
      <c r="F160" s="20"/>
      <c r="G160" s="20"/>
      <c r="H160" s="20"/>
      <c r="I160" s="20"/>
      <c r="J160" s="20"/>
      <c r="K160" s="20"/>
      <c r="L160" s="20"/>
      <c r="M160" s="20"/>
      <c r="N160" s="20"/>
      <c r="O160" s="20"/>
      <c r="P160" s="23"/>
      <c r="Q160" s="23"/>
      <c r="R160" s="19"/>
      <c r="S160" s="19"/>
    </row>
    <row r="161" spans="1:19" ht="15">
      <c r="A161" s="28"/>
      <c r="B161" s="20"/>
      <c r="C161" s="20"/>
      <c r="D161" s="20"/>
      <c r="E161" s="20"/>
      <c r="F161" s="20"/>
      <c r="G161" s="20"/>
      <c r="H161" s="20"/>
      <c r="I161" s="20"/>
      <c r="J161" s="20"/>
      <c r="K161" s="20"/>
      <c r="L161" s="20"/>
      <c r="M161" s="20"/>
      <c r="N161" s="20"/>
      <c r="O161" s="20"/>
      <c r="P161" s="23"/>
      <c r="Q161" s="23"/>
      <c r="R161" s="19"/>
      <c r="S161" s="19"/>
    </row>
    <row r="162" spans="1:19" ht="15">
      <c r="A162" s="28"/>
      <c r="B162" s="20"/>
      <c r="C162" s="20"/>
      <c r="D162" s="20"/>
      <c r="E162" s="20"/>
      <c r="F162" s="20"/>
      <c r="G162" s="20"/>
      <c r="H162" s="20"/>
      <c r="I162" s="20"/>
      <c r="J162" s="20"/>
      <c r="K162" s="20"/>
      <c r="L162" s="20"/>
      <c r="M162" s="20"/>
      <c r="N162" s="20"/>
      <c r="O162" s="20"/>
      <c r="P162" s="23"/>
      <c r="Q162" s="23"/>
      <c r="R162" s="19"/>
      <c r="S162" s="19"/>
    </row>
    <row r="163" spans="1:19" ht="15">
      <c r="A163" s="28"/>
      <c r="B163" s="20"/>
      <c r="C163" s="20"/>
      <c r="D163" s="20"/>
      <c r="E163" s="20"/>
      <c r="F163" s="20"/>
      <c r="G163" s="20"/>
      <c r="H163" s="20"/>
      <c r="I163" s="20"/>
      <c r="J163" s="20"/>
      <c r="K163" s="20"/>
      <c r="L163" s="20"/>
      <c r="M163" s="20"/>
      <c r="N163" s="20"/>
      <c r="O163" s="20"/>
      <c r="P163" s="23"/>
      <c r="Q163" s="23"/>
      <c r="R163" s="19"/>
      <c r="S163" s="19"/>
    </row>
    <row r="164" spans="1:19" ht="15">
      <c r="A164" s="28"/>
      <c r="B164" s="20"/>
      <c r="C164" s="20"/>
      <c r="D164" s="20"/>
      <c r="E164" s="20"/>
      <c r="F164" s="20"/>
      <c r="G164" s="20"/>
      <c r="H164" s="20"/>
      <c r="I164" s="20"/>
      <c r="J164" s="20"/>
      <c r="K164" s="20"/>
      <c r="L164" s="20"/>
      <c r="M164" s="20"/>
      <c r="N164" s="20"/>
      <c r="O164" s="20"/>
      <c r="P164" s="23"/>
      <c r="Q164" s="23"/>
      <c r="R164" s="19"/>
      <c r="S164" s="19"/>
    </row>
    <row r="165" spans="1:19" ht="15">
      <c r="A165" s="28"/>
      <c r="B165" s="20"/>
      <c r="C165" s="20"/>
      <c r="D165" s="20"/>
      <c r="E165" s="20"/>
      <c r="F165" s="20"/>
      <c r="G165" s="20"/>
      <c r="H165" s="20"/>
      <c r="I165" s="20"/>
      <c r="J165" s="20"/>
      <c r="K165" s="20"/>
      <c r="L165" s="20"/>
      <c r="M165" s="20"/>
      <c r="N165" s="20"/>
      <c r="O165" s="20"/>
      <c r="P165" s="23"/>
      <c r="Q165" s="23"/>
      <c r="R165" s="19"/>
      <c r="S165" s="19"/>
    </row>
    <row r="166" spans="1:19" ht="15">
      <c r="A166" s="28"/>
      <c r="B166" s="20"/>
      <c r="C166" s="20"/>
      <c r="D166" s="20"/>
      <c r="E166" s="20"/>
      <c r="F166" s="20"/>
      <c r="G166" s="20"/>
      <c r="H166" s="20"/>
      <c r="I166" s="20"/>
      <c r="J166" s="20"/>
      <c r="K166" s="20"/>
      <c r="L166" s="20"/>
      <c r="M166" s="20"/>
      <c r="N166" s="20"/>
      <c r="O166" s="20"/>
      <c r="P166" s="23"/>
      <c r="Q166" s="23"/>
      <c r="R166" s="19"/>
      <c r="S166" s="19"/>
    </row>
    <row r="167" spans="1:19" ht="15">
      <c r="A167" s="28"/>
      <c r="B167" s="20"/>
      <c r="C167" s="20"/>
      <c r="D167" s="20"/>
      <c r="E167" s="20"/>
      <c r="F167" s="20"/>
      <c r="G167" s="20"/>
      <c r="H167" s="20"/>
      <c r="I167" s="20"/>
      <c r="J167" s="20"/>
      <c r="K167" s="20"/>
      <c r="L167" s="20"/>
      <c r="M167" s="20"/>
      <c r="N167" s="20"/>
      <c r="O167" s="20"/>
      <c r="P167" s="23"/>
      <c r="Q167" s="23"/>
      <c r="R167" s="19"/>
      <c r="S167" s="19"/>
    </row>
    <row r="168" spans="1:19" ht="15">
      <c r="A168" s="28"/>
      <c r="B168" s="20"/>
      <c r="C168" s="20"/>
      <c r="D168" s="20"/>
      <c r="E168" s="20"/>
      <c r="F168" s="20"/>
      <c r="G168" s="20"/>
      <c r="H168" s="20"/>
      <c r="I168" s="20"/>
      <c r="J168" s="20"/>
      <c r="K168" s="20"/>
      <c r="L168" s="20"/>
      <c r="M168" s="20"/>
      <c r="N168" s="20"/>
      <c r="O168" s="20"/>
      <c r="P168" s="23"/>
      <c r="Q168" s="23"/>
      <c r="R168" s="19"/>
      <c r="S168" s="19"/>
    </row>
    <row r="169" spans="1:19" ht="15">
      <c r="A169" s="28"/>
      <c r="B169" s="20"/>
      <c r="C169" s="20"/>
      <c r="D169" s="20"/>
      <c r="E169" s="20"/>
      <c r="F169" s="20"/>
      <c r="G169" s="20"/>
      <c r="H169" s="20"/>
      <c r="I169" s="20"/>
      <c r="J169" s="20"/>
      <c r="K169" s="20"/>
      <c r="L169" s="20"/>
      <c r="M169" s="20"/>
      <c r="N169" s="20"/>
      <c r="O169" s="20"/>
      <c r="P169" s="23"/>
      <c r="Q169" s="23"/>
      <c r="R169" s="19"/>
      <c r="S169" s="19"/>
    </row>
    <row r="170" spans="1:19" ht="15">
      <c r="A170" s="28"/>
      <c r="B170" s="20"/>
      <c r="C170" s="20"/>
      <c r="D170" s="20"/>
      <c r="E170" s="20"/>
      <c r="F170" s="20"/>
      <c r="G170" s="20"/>
      <c r="H170" s="20"/>
      <c r="I170" s="20"/>
      <c r="J170" s="20"/>
      <c r="K170" s="20"/>
      <c r="L170" s="20"/>
      <c r="M170" s="20"/>
      <c r="N170" s="20"/>
      <c r="O170" s="20"/>
      <c r="P170" s="23"/>
      <c r="Q170" s="23"/>
      <c r="R170" s="19"/>
      <c r="S170" s="19"/>
    </row>
    <row r="171" spans="1:19" ht="15">
      <c r="A171" s="28"/>
      <c r="B171" s="20"/>
      <c r="C171" s="20"/>
      <c r="D171" s="20"/>
      <c r="E171" s="20"/>
      <c r="F171" s="20"/>
      <c r="G171" s="20"/>
      <c r="H171" s="20"/>
      <c r="I171" s="20"/>
      <c r="J171" s="20"/>
      <c r="K171" s="20"/>
      <c r="L171" s="20"/>
      <c r="M171" s="20"/>
      <c r="N171" s="20"/>
      <c r="O171" s="20"/>
      <c r="P171" s="23"/>
      <c r="Q171" s="23"/>
      <c r="R171" s="19"/>
      <c r="S171" s="19"/>
    </row>
    <row r="172" spans="1:19" ht="15">
      <c r="A172" s="28"/>
      <c r="B172" s="20"/>
      <c r="C172" s="20"/>
      <c r="D172" s="20"/>
      <c r="E172" s="20"/>
      <c r="F172" s="20"/>
      <c r="G172" s="20"/>
      <c r="H172" s="20"/>
      <c r="I172" s="20"/>
      <c r="J172" s="20"/>
      <c r="K172" s="20"/>
      <c r="L172" s="20"/>
      <c r="M172" s="20"/>
      <c r="N172" s="20"/>
      <c r="O172" s="20"/>
      <c r="P172" s="23"/>
      <c r="Q172" s="23"/>
      <c r="R172" s="19"/>
      <c r="S172" s="19"/>
    </row>
    <row r="173" spans="1:19" ht="15">
      <c r="A173" s="28"/>
      <c r="B173" s="20"/>
      <c r="C173" s="20"/>
      <c r="D173" s="20"/>
      <c r="E173" s="20"/>
      <c r="F173" s="20"/>
      <c r="G173" s="20"/>
      <c r="H173" s="20"/>
      <c r="I173" s="20"/>
      <c r="J173" s="20"/>
      <c r="K173" s="20"/>
      <c r="L173" s="20"/>
      <c r="M173" s="20"/>
      <c r="N173" s="20"/>
      <c r="O173" s="20"/>
      <c r="P173" s="23"/>
      <c r="Q173" s="23"/>
      <c r="R173" s="19"/>
      <c r="S173" s="19"/>
    </row>
    <row r="174" spans="1:19" ht="15">
      <c r="A174" s="28"/>
      <c r="B174" s="20"/>
      <c r="C174" s="20"/>
      <c r="D174" s="20"/>
      <c r="E174" s="20"/>
      <c r="F174" s="20"/>
      <c r="G174" s="20"/>
      <c r="H174" s="20"/>
      <c r="I174" s="20"/>
      <c r="J174" s="20"/>
      <c r="K174" s="20"/>
      <c r="L174" s="20"/>
      <c r="M174" s="20"/>
      <c r="N174" s="20"/>
      <c r="O174" s="20"/>
      <c r="P174" s="23"/>
      <c r="Q174" s="23"/>
      <c r="R174" s="19"/>
      <c r="S174" s="19"/>
    </row>
    <row r="175" spans="1:19" ht="15">
      <c r="A175" s="28"/>
      <c r="B175" s="20"/>
      <c r="C175" s="20"/>
      <c r="D175" s="20"/>
      <c r="E175" s="20"/>
      <c r="F175" s="20"/>
      <c r="G175" s="20"/>
      <c r="H175" s="20"/>
      <c r="I175" s="20"/>
      <c r="J175" s="20"/>
      <c r="K175" s="20"/>
      <c r="L175" s="20"/>
      <c r="M175" s="20"/>
      <c r="N175" s="20"/>
      <c r="O175" s="20"/>
      <c r="P175" s="23"/>
      <c r="Q175" s="23"/>
      <c r="R175" s="19"/>
      <c r="S175" s="19"/>
    </row>
    <row r="176" spans="1:19" ht="15">
      <c r="A176" s="28"/>
      <c r="B176" s="20"/>
      <c r="C176" s="20"/>
      <c r="D176" s="20"/>
      <c r="E176" s="20"/>
      <c r="F176" s="20"/>
      <c r="G176" s="20"/>
      <c r="H176" s="20"/>
      <c r="I176" s="20"/>
      <c r="J176" s="20"/>
      <c r="K176" s="20"/>
      <c r="L176" s="20"/>
      <c r="M176" s="20"/>
      <c r="N176" s="20"/>
      <c r="O176" s="20"/>
      <c r="P176" s="23"/>
      <c r="Q176" s="23"/>
      <c r="R176" s="19"/>
      <c r="S176" s="19"/>
    </row>
    <row r="177" spans="1:19" ht="15">
      <c r="A177" s="28"/>
      <c r="B177" s="20"/>
      <c r="C177" s="20"/>
      <c r="D177" s="20"/>
      <c r="E177" s="20"/>
      <c r="F177" s="20"/>
      <c r="G177" s="20"/>
      <c r="H177" s="20"/>
      <c r="I177" s="20"/>
      <c r="J177" s="20"/>
      <c r="K177" s="20"/>
      <c r="L177" s="20"/>
      <c r="M177" s="20"/>
      <c r="N177" s="20"/>
      <c r="O177" s="20"/>
      <c r="P177" s="23"/>
      <c r="Q177" s="23"/>
      <c r="R177" s="19"/>
      <c r="S177" s="19"/>
    </row>
    <row r="178" spans="1:19" ht="15">
      <c r="A178" s="28"/>
      <c r="B178" s="20"/>
      <c r="C178" s="20"/>
      <c r="D178" s="20"/>
      <c r="E178" s="20"/>
      <c r="F178" s="20"/>
      <c r="G178" s="20"/>
      <c r="H178" s="20"/>
      <c r="I178" s="20"/>
      <c r="J178" s="20"/>
      <c r="K178" s="20"/>
      <c r="L178" s="20"/>
      <c r="M178" s="20"/>
      <c r="N178" s="20"/>
      <c r="O178" s="20"/>
      <c r="P178" s="23"/>
      <c r="Q178" s="23"/>
      <c r="R178" s="19"/>
      <c r="S178" s="19"/>
    </row>
    <row r="179" spans="1:19" ht="15">
      <c r="A179" s="28"/>
      <c r="B179" s="20"/>
      <c r="C179" s="20"/>
      <c r="D179" s="20"/>
      <c r="E179" s="20"/>
      <c r="F179" s="20"/>
      <c r="G179" s="20"/>
      <c r="H179" s="20"/>
      <c r="I179" s="20"/>
      <c r="J179" s="20"/>
      <c r="K179" s="20"/>
      <c r="L179" s="20"/>
      <c r="M179" s="20"/>
      <c r="N179" s="20"/>
      <c r="O179" s="20"/>
      <c r="P179" s="23"/>
      <c r="Q179" s="23"/>
      <c r="R179" s="19"/>
      <c r="S179" s="19"/>
    </row>
    <row r="180" spans="1:19" ht="15">
      <c r="A180" s="28"/>
      <c r="B180" s="20"/>
      <c r="C180" s="20"/>
      <c r="D180" s="20"/>
      <c r="E180" s="20"/>
      <c r="F180" s="20"/>
      <c r="G180" s="20"/>
      <c r="H180" s="20"/>
      <c r="I180" s="20"/>
      <c r="J180" s="20"/>
      <c r="K180" s="20"/>
      <c r="L180" s="20"/>
      <c r="M180" s="20"/>
      <c r="N180" s="20"/>
      <c r="O180" s="20"/>
      <c r="P180" s="23"/>
      <c r="Q180" s="23"/>
      <c r="R180" s="19"/>
      <c r="S180" s="19"/>
    </row>
    <row r="181" spans="1:19" ht="15">
      <c r="A181" s="28"/>
      <c r="B181" s="20"/>
      <c r="C181" s="20"/>
      <c r="D181" s="20"/>
      <c r="E181" s="20"/>
      <c r="F181" s="20"/>
      <c r="G181" s="20"/>
      <c r="H181" s="20"/>
      <c r="I181" s="20"/>
      <c r="J181" s="20"/>
      <c r="K181" s="20"/>
      <c r="L181" s="20"/>
      <c r="M181" s="20"/>
      <c r="N181" s="20"/>
      <c r="O181" s="20"/>
      <c r="P181" s="23"/>
      <c r="Q181" s="23"/>
      <c r="R181" s="19"/>
      <c r="S181" s="19"/>
    </row>
    <row r="182" spans="1:19" ht="15">
      <c r="A182" s="28"/>
      <c r="B182" s="20"/>
      <c r="C182" s="20"/>
      <c r="D182" s="20"/>
      <c r="E182" s="20"/>
      <c r="F182" s="20"/>
      <c r="G182" s="20"/>
      <c r="H182" s="20"/>
      <c r="I182" s="20"/>
      <c r="J182" s="20"/>
      <c r="K182" s="20"/>
      <c r="L182" s="20"/>
      <c r="M182" s="20"/>
      <c r="N182" s="20"/>
      <c r="O182" s="20"/>
      <c r="P182" s="23"/>
      <c r="Q182" s="23"/>
      <c r="R182" s="19"/>
      <c r="S182" s="19"/>
    </row>
    <row r="183" spans="1:19" ht="15">
      <c r="A183" s="28"/>
      <c r="B183" s="20"/>
      <c r="C183" s="20"/>
      <c r="D183" s="20"/>
      <c r="E183" s="20"/>
      <c r="F183" s="20"/>
      <c r="G183" s="20"/>
      <c r="H183" s="20"/>
      <c r="I183" s="20"/>
      <c r="J183" s="20"/>
      <c r="K183" s="20"/>
      <c r="L183" s="20"/>
      <c r="M183" s="20"/>
      <c r="N183" s="20"/>
      <c r="O183" s="20"/>
      <c r="P183" s="23"/>
      <c r="Q183" s="23"/>
      <c r="R183" s="19"/>
      <c r="S183" s="19"/>
    </row>
    <row r="184" spans="1:19" ht="15">
      <c r="A184" s="28"/>
      <c r="B184" s="20"/>
      <c r="C184" s="20"/>
      <c r="D184" s="20"/>
      <c r="E184" s="20"/>
      <c r="F184" s="20"/>
      <c r="G184" s="20"/>
      <c r="H184" s="20"/>
      <c r="I184" s="20"/>
      <c r="J184" s="20"/>
      <c r="K184" s="20"/>
      <c r="L184" s="20"/>
      <c r="M184" s="20"/>
      <c r="N184" s="20"/>
      <c r="O184" s="20"/>
      <c r="P184" s="23"/>
      <c r="Q184" s="23"/>
      <c r="R184" s="19"/>
      <c r="S184" s="19"/>
    </row>
    <row r="185" spans="1:19" ht="15">
      <c r="A185" s="28"/>
      <c r="B185" s="20"/>
      <c r="C185" s="20"/>
      <c r="D185" s="20"/>
      <c r="E185" s="20"/>
      <c r="F185" s="20"/>
      <c r="G185" s="20"/>
      <c r="H185" s="20"/>
      <c r="I185" s="20"/>
      <c r="J185" s="20"/>
      <c r="K185" s="20"/>
      <c r="L185" s="20"/>
      <c r="M185" s="20"/>
      <c r="N185" s="20"/>
      <c r="O185" s="20"/>
      <c r="P185" s="23"/>
      <c r="Q185" s="23"/>
      <c r="R185" s="19"/>
      <c r="S185" s="19"/>
    </row>
    <row r="186" spans="1:19" ht="15">
      <c r="A186" s="28"/>
      <c r="B186" s="20"/>
      <c r="C186" s="20"/>
      <c r="D186" s="20"/>
      <c r="E186" s="20"/>
      <c r="F186" s="20"/>
      <c r="G186" s="20"/>
      <c r="H186" s="20"/>
      <c r="I186" s="20"/>
      <c r="J186" s="20"/>
      <c r="K186" s="20"/>
      <c r="L186" s="20"/>
      <c r="M186" s="20"/>
      <c r="N186" s="20"/>
      <c r="O186" s="20"/>
      <c r="P186" s="23"/>
      <c r="Q186" s="23"/>
      <c r="R186" s="19"/>
      <c r="S186" s="19"/>
    </row>
    <row r="187" spans="1:19" ht="15">
      <c r="A187" s="28"/>
      <c r="B187" s="20"/>
      <c r="C187" s="20"/>
      <c r="D187" s="20"/>
      <c r="E187" s="20"/>
      <c r="F187" s="20"/>
      <c r="G187" s="20"/>
      <c r="H187" s="20"/>
      <c r="I187" s="20"/>
      <c r="J187" s="20"/>
      <c r="K187" s="20"/>
      <c r="L187" s="20"/>
      <c r="M187" s="20"/>
      <c r="N187" s="20"/>
      <c r="O187" s="20"/>
      <c r="P187" s="23"/>
      <c r="Q187" s="23"/>
      <c r="R187" s="19"/>
      <c r="S187" s="19"/>
    </row>
    <row r="188" spans="1:19" ht="15">
      <c r="A188" s="28"/>
      <c r="B188" s="20"/>
      <c r="C188" s="20"/>
      <c r="D188" s="20"/>
      <c r="E188" s="20"/>
      <c r="F188" s="20"/>
      <c r="G188" s="20"/>
      <c r="H188" s="20"/>
      <c r="I188" s="20"/>
      <c r="J188" s="20"/>
      <c r="K188" s="20"/>
      <c r="L188" s="20"/>
      <c r="M188" s="20"/>
      <c r="N188" s="20"/>
      <c r="O188" s="20"/>
      <c r="P188" s="23"/>
      <c r="Q188" s="23"/>
      <c r="R188" s="19"/>
      <c r="S188" s="19"/>
    </row>
    <row r="189" spans="1:19" ht="15">
      <c r="A189" s="28"/>
      <c r="B189" s="20"/>
      <c r="C189" s="20"/>
      <c r="D189" s="20"/>
      <c r="E189" s="20"/>
      <c r="F189" s="20"/>
      <c r="G189" s="20"/>
      <c r="H189" s="20"/>
      <c r="I189" s="20"/>
      <c r="J189" s="20"/>
      <c r="K189" s="20"/>
      <c r="L189" s="20"/>
      <c r="M189" s="20"/>
      <c r="N189" s="20"/>
      <c r="O189" s="20"/>
      <c r="P189" s="23"/>
      <c r="Q189" s="23"/>
      <c r="R189" s="19"/>
      <c r="S189" s="19"/>
    </row>
    <row r="190" spans="1:19" ht="15">
      <c r="A190" s="28"/>
      <c r="B190" s="20"/>
      <c r="C190" s="20"/>
      <c r="D190" s="20"/>
      <c r="E190" s="20"/>
      <c r="F190" s="20"/>
      <c r="G190" s="20"/>
      <c r="H190" s="20"/>
      <c r="I190" s="20"/>
      <c r="J190" s="20"/>
      <c r="K190" s="20"/>
      <c r="L190" s="20"/>
      <c r="M190" s="20"/>
      <c r="N190" s="20"/>
      <c r="O190" s="20"/>
      <c r="P190" s="23"/>
      <c r="Q190" s="23"/>
      <c r="R190" s="19"/>
      <c r="S190" s="19"/>
    </row>
    <row r="191" spans="1:19" ht="15">
      <c r="A191" s="28"/>
      <c r="B191" s="20"/>
      <c r="C191" s="20"/>
      <c r="D191" s="20"/>
      <c r="E191" s="20"/>
      <c r="F191" s="20"/>
      <c r="G191" s="20"/>
      <c r="H191" s="20"/>
      <c r="I191" s="20"/>
      <c r="J191" s="20"/>
      <c r="K191" s="20"/>
      <c r="L191" s="20"/>
      <c r="M191" s="20"/>
      <c r="N191" s="20"/>
      <c r="O191" s="20"/>
      <c r="P191" s="23"/>
      <c r="Q191" s="23"/>
      <c r="R191" s="19"/>
      <c r="S191" s="19"/>
    </row>
    <row r="192" spans="1:19" ht="15">
      <c r="A192" s="28"/>
      <c r="B192" s="20"/>
      <c r="C192" s="20"/>
      <c r="D192" s="20"/>
      <c r="E192" s="20"/>
      <c r="F192" s="20"/>
      <c r="G192" s="20"/>
      <c r="H192" s="20"/>
      <c r="I192" s="20"/>
      <c r="J192" s="20"/>
      <c r="K192" s="20"/>
      <c r="L192" s="20"/>
      <c r="M192" s="20"/>
      <c r="N192" s="20"/>
      <c r="O192" s="20"/>
      <c r="P192" s="23"/>
      <c r="Q192" s="23"/>
      <c r="R192" s="19"/>
      <c r="S192" s="19"/>
    </row>
    <row r="193" spans="1:19" ht="15">
      <c r="A193" s="28"/>
      <c r="B193" s="20"/>
      <c r="C193" s="20"/>
      <c r="D193" s="20"/>
      <c r="E193" s="20"/>
      <c r="F193" s="20"/>
      <c r="G193" s="20"/>
      <c r="H193" s="20"/>
      <c r="I193" s="20"/>
      <c r="J193" s="20"/>
      <c r="K193" s="20"/>
      <c r="L193" s="20"/>
      <c r="M193" s="20"/>
      <c r="N193" s="20"/>
      <c r="O193" s="20"/>
      <c r="P193" s="23"/>
      <c r="Q193" s="23"/>
      <c r="R193" s="19"/>
      <c r="S193" s="19"/>
    </row>
    <row r="194" spans="1:19" ht="15">
      <c r="A194" s="28"/>
      <c r="B194" s="20"/>
      <c r="C194" s="20"/>
      <c r="D194" s="20"/>
      <c r="E194" s="20"/>
      <c r="F194" s="20"/>
      <c r="G194" s="20"/>
      <c r="H194" s="20"/>
      <c r="I194" s="20"/>
      <c r="J194" s="20"/>
      <c r="K194" s="20"/>
      <c r="L194" s="20"/>
      <c r="M194" s="20"/>
      <c r="N194" s="20"/>
      <c r="O194" s="20"/>
      <c r="P194" s="23"/>
      <c r="Q194" s="23"/>
      <c r="R194" s="19"/>
      <c r="S194" s="19"/>
    </row>
    <row r="195" spans="1:19" ht="15">
      <c r="A195" s="28"/>
      <c r="B195" s="20"/>
      <c r="C195" s="20"/>
      <c r="D195" s="20"/>
      <c r="E195" s="20"/>
      <c r="F195" s="20"/>
      <c r="G195" s="20"/>
      <c r="H195" s="20"/>
      <c r="I195" s="20"/>
      <c r="J195" s="20"/>
      <c r="K195" s="20"/>
      <c r="L195" s="20"/>
      <c r="M195" s="20"/>
      <c r="N195" s="20"/>
      <c r="O195" s="20"/>
      <c r="P195" s="23"/>
      <c r="Q195" s="23"/>
      <c r="R195" s="19"/>
      <c r="S195" s="19"/>
    </row>
    <row r="196" spans="1:19" ht="15">
      <c r="A196" s="28"/>
      <c r="B196" s="20"/>
      <c r="C196" s="20"/>
      <c r="D196" s="20"/>
      <c r="E196" s="20"/>
      <c r="F196" s="20"/>
      <c r="G196" s="20"/>
      <c r="H196" s="20"/>
      <c r="I196" s="20"/>
      <c r="J196" s="20"/>
      <c r="K196" s="20"/>
      <c r="L196" s="20"/>
      <c r="M196" s="20"/>
      <c r="N196" s="20"/>
      <c r="O196" s="20"/>
      <c r="P196" s="23"/>
      <c r="Q196" s="23"/>
      <c r="R196" s="19"/>
      <c r="S196" s="19"/>
    </row>
    <row r="197" spans="1:19" ht="15">
      <c r="A197" s="28"/>
      <c r="B197" s="20"/>
      <c r="C197" s="20"/>
      <c r="D197" s="20"/>
      <c r="E197" s="20"/>
      <c r="F197" s="20"/>
      <c r="G197" s="20"/>
      <c r="H197" s="20"/>
      <c r="I197" s="20"/>
      <c r="J197" s="20"/>
      <c r="K197" s="20"/>
      <c r="L197" s="20"/>
      <c r="M197" s="20"/>
      <c r="N197" s="20"/>
      <c r="O197" s="20"/>
      <c r="P197" s="23"/>
      <c r="Q197" s="23"/>
      <c r="R197" s="19"/>
      <c r="S197" s="19"/>
    </row>
    <row r="198" spans="1:19" ht="15">
      <c r="A198" s="28"/>
      <c r="B198" s="20"/>
      <c r="C198" s="20"/>
      <c r="D198" s="20"/>
      <c r="E198" s="20"/>
      <c r="F198" s="20"/>
      <c r="G198" s="20"/>
      <c r="H198" s="20"/>
      <c r="I198" s="20"/>
      <c r="J198" s="20"/>
      <c r="K198" s="20"/>
      <c r="L198" s="20"/>
      <c r="M198" s="20"/>
      <c r="N198" s="20"/>
      <c r="O198" s="20"/>
      <c r="P198" s="23"/>
      <c r="Q198" s="23"/>
      <c r="R198" s="19"/>
      <c r="S198" s="19"/>
    </row>
    <row r="199" spans="1:19" ht="15">
      <c r="A199" s="28"/>
      <c r="B199" s="20"/>
      <c r="C199" s="20"/>
      <c r="D199" s="20"/>
      <c r="E199" s="20"/>
      <c r="F199" s="20"/>
      <c r="G199" s="20"/>
      <c r="H199" s="20"/>
      <c r="I199" s="20"/>
      <c r="J199" s="20"/>
      <c r="K199" s="20"/>
      <c r="L199" s="20"/>
      <c r="M199" s="20"/>
      <c r="N199" s="20"/>
      <c r="O199" s="20"/>
      <c r="P199" s="23"/>
      <c r="Q199" s="23"/>
      <c r="R199" s="19"/>
      <c r="S199" s="19"/>
    </row>
    <row r="200" spans="1:19" ht="15">
      <c r="A200" s="28"/>
      <c r="B200" s="20"/>
      <c r="C200" s="20"/>
      <c r="D200" s="20"/>
      <c r="E200" s="20"/>
      <c r="F200" s="20"/>
      <c r="G200" s="20"/>
      <c r="H200" s="20"/>
      <c r="I200" s="20"/>
      <c r="J200" s="20"/>
      <c r="K200" s="20"/>
      <c r="L200" s="20"/>
      <c r="M200" s="20"/>
      <c r="N200" s="20"/>
      <c r="O200" s="20"/>
      <c r="P200" s="23"/>
      <c r="Q200" s="23"/>
      <c r="R200" s="19"/>
      <c r="S200" s="19"/>
    </row>
    <row r="201" spans="1:19" ht="15">
      <c r="A201" s="28"/>
      <c r="B201" s="20"/>
      <c r="C201" s="20"/>
      <c r="D201" s="20"/>
      <c r="E201" s="20"/>
      <c r="F201" s="20"/>
      <c r="G201" s="20"/>
      <c r="H201" s="20"/>
      <c r="I201" s="20"/>
      <c r="J201" s="20"/>
      <c r="K201" s="20"/>
      <c r="L201" s="20"/>
      <c r="M201" s="20"/>
      <c r="N201" s="20"/>
      <c r="O201" s="20"/>
      <c r="P201" s="23"/>
      <c r="Q201" s="23"/>
      <c r="R201" s="19"/>
      <c r="S201" s="19"/>
    </row>
    <row r="202" spans="1:19" ht="15">
      <c r="A202" s="28"/>
      <c r="B202" s="20"/>
      <c r="C202" s="20"/>
      <c r="D202" s="20"/>
      <c r="E202" s="20"/>
      <c r="F202" s="20"/>
      <c r="G202" s="20"/>
      <c r="H202" s="20"/>
      <c r="I202" s="20"/>
      <c r="J202" s="20"/>
      <c r="K202" s="20"/>
      <c r="L202" s="20"/>
      <c r="M202" s="20"/>
      <c r="N202" s="20"/>
      <c r="O202" s="20"/>
      <c r="P202" s="23"/>
      <c r="Q202" s="23"/>
      <c r="R202" s="19"/>
      <c r="S202" s="19"/>
    </row>
    <row r="203" spans="1:19" ht="15">
      <c r="A203" s="28"/>
      <c r="B203" s="20"/>
      <c r="C203" s="20"/>
      <c r="D203" s="20"/>
      <c r="E203" s="20"/>
      <c r="F203" s="20"/>
      <c r="G203" s="20"/>
      <c r="H203" s="20"/>
      <c r="I203" s="20"/>
      <c r="J203" s="20"/>
      <c r="K203" s="20"/>
      <c r="L203" s="20"/>
      <c r="M203" s="20"/>
      <c r="N203" s="20"/>
      <c r="O203" s="20"/>
      <c r="P203" s="23"/>
      <c r="Q203" s="23"/>
      <c r="R203" s="19"/>
      <c r="S203" s="19"/>
    </row>
    <row r="204" spans="1:19" ht="15">
      <c r="A204" s="28"/>
      <c r="B204" s="20"/>
      <c r="C204" s="20"/>
      <c r="D204" s="20"/>
      <c r="E204" s="20"/>
      <c r="F204" s="20"/>
      <c r="G204" s="20"/>
      <c r="H204" s="20"/>
      <c r="I204" s="20"/>
      <c r="J204" s="20"/>
      <c r="K204" s="20"/>
      <c r="L204" s="20"/>
      <c r="M204" s="20"/>
      <c r="N204" s="20"/>
      <c r="O204" s="20"/>
      <c r="P204" s="23"/>
      <c r="Q204" s="23"/>
      <c r="R204" s="19"/>
      <c r="S204" s="19"/>
    </row>
    <row r="205" spans="1:19" ht="15">
      <c r="A205" s="28"/>
      <c r="B205" s="20"/>
      <c r="C205" s="20"/>
      <c r="D205" s="20"/>
      <c r="E205" s="20"/>
      <c r="F205" s="20"/>
      <c r="G205" s="20"/>
      <c r="H205" s="20"/>
      <c r="I205" s="20"/>
      <c r="J205" s="20"/>
      <c r="K205" s="20"/>
      <c r="L205" s="20"/>
      <c r="M205" s="20"/>
      <c r="N205" s="20"/>
      <c r="O205" s="20"/>
      <c r="P205" s="23"/>
      <c r="Q205" s="23"/>
      <c r="R205" s="19"/>
      <c r="S205" s="19"/>
    </row>
    <row r="206" spans="1:19" ht="15">
      <c r="A206" s="28"/>
      <c r="B206" s="20"/>
      <c r="C206" s="20"/>
      <c r="D206" s="20"/>
      <c r="E206" s="20"/>
      <c r="F206" s="20"/>
      <c r="G206" s="20"/>
      <c r="H206" s="20"/>
      <c r="I206" s="20"/>
      <c r="J206" s="20"/>
      <c r="K206" s="20"/>
      <c r="L206" s="20"/>
      <c r="M206" s="20"/>
      <c r="N206" s="20"/>
      <c r="O206" s="20"/>
      <c r="P206" s="23"/>
      <c r="Q206" s="23"/>
      <c r="R206" s="19"/>
      <c r="S206" s="19"/>
    </row>
    <row r="207" spans="1:19" ht="15">
      <c r="A207" s="28"/>
      <c r="B207" s="20"/>
      <c r="C207" s="20"/>
      <c r="D207" s="20"/>
      <c r="E207" s="20"/>
      <c r="F207" s="20"/>
      <c r="G207" s="20"/>
      <c r="H207" s="20"/>
      <c r="I207" s="20"/>
      <c r="J207" s="20"/>
      <c r="K207" s="20"/>
      <c r="L207" s="20"/>
      <c r="M207" s="20"/>
      <c r="N207" s="20"/>
      <c r="O207" s="20"/>
      <c r="P207" s="23"/>
      <c r="Q207" s="23"/>
      <c r="R207" s="19"/>
      <c r="S207" s="19"/>
    </row>
    <row r="208" spans="1:19" ht="15">
      <c r="A208" s="28"/>
      <c r="B208" s="20"/>
      <c r="C208" s="20"/>
      <c r="D208" s="20"/>
      <c r="E208" s="20"/>
      <c r="F208" s="20"/>
      <c r="G208" s="20"/>
      <c r="H208" s="20"/>
      <c r="I208" s="20"/>
      <c r="J208" s="20"/>
      <c r="K208" s="20"/>
      <c r="L208" s="20"/>
      <c r="M208" s="20"/>
      <c r="N208" s="20"/>
      <c r="O208" s="20"/>
      <c r="P208" s="23"/>
      <c r="Q208" s="23"/>
      <c r="R208" s="19"/>
      <c r="S208" s="19"/>
    </row>
    <row r="209" spans="1:19" ht="15">
      <c r="A209" s="28"/>
      <c r="B209" s="20"/>
      <c r="C209" s="20"/>
      <c r="D209" s="20"/>
      <c r="E209" s="20"/>
      <c r="F209" s="20"/>
      <c r="G209" s="20"/>
      <c r="H209" s="20"/>
      <c r="I209" s="20"/>
      <c r="J209" s="20"/>
      <c r="K209" s="20"/>
      <c r="L209" s="20"/>
      <c r="M209" s="20"/>
      <c r="N209" s="20"/>
      <c r="O209" s="20"/>
      <c r="P209" s="23"/>
      <c r="Q209" s="23"/>
      <c r="R209" s="19"/>
      <c r="S209" s="19"/>
    </row>
    <row r="210" spans="1:19" ht="15">
      <c r="A210" s="28"/>
      <c r="B210" s="20"/>
      <c r="C210" s="20"/>
      <c r="D210" s="20"/>
      <c r="E210" s="20"/>
      <c r="F210" s="20"/>
      <c r="G210" s="20"/>
      <c r="H210" s="20"/>
      <c r="I210" s="20"/>
      <c r="J210" s="20"/>
      <c r="K210" s="20"/>
      <c r="L210" s="20"/>
      <c r="M210" s="20"/>
      <c r="N210" s="20"/>
      <c r="O210" s="20"/>
      <c r="P210" s="23"/>
      <c r="Q210" s="23"/>
      <c r="R210" s="19"/>
      <c r="S210" s="19"/>
    </row>
    <row r="211" spans="1:19" ht="15">
      <c r="A211" s="28"/>
      <c r="B211" s="20"/>
      <c r="C211" s="20"/>
      <c r="D211" s="20"/>
      <c r="E211" s="20"/>
      <c r="F211" s="20"/>
      <c r="G211" s="20"/>
      <c r="H211" s="20"/>
      <c r="I211" s="20"/>
      <c r="J211" s="20"/>
      <c r="K211" s="20"/>
      <c r="L211" s="20"/>
      <c r="M211" s="20"/>
      <c r="N211" s="20"/>
      <c r="O211" s="20"/>
      <c r="P211" s="23"/>
      <c r="Q211" s="23"/>
      <c r="R211" s="19"/>
      <c r="S211" s="19"/>
    </row>
    <row r="212" spans="1:19" ht="15">
      <c r="A212" s="28"/>
      <c r="B212" s="20"/>
      <c r="C212" s="20"/>
      <c r="D212" s="20"/>
      <c r="E212" s="20"/>
      <c r="F212" s="20"/>
      <c r="G212" s="20"/>
      <c r="H212" s="20"/>
      <c r="I212" s="20"/>
      <c r="J212" s="20"/>
      <c r="K212" s="20"/>
      <c r="L212" s="20"/>
      <c r="M212" s="20"/>
      <c r="N212" s="20"/>
      <c r="O212" s="20"/>
      <c r="P212" s="23"/>
      <c r="Q212" s="23"/>
      <c r="R212" s="19"/>
      <c r="S212" s="19"/>
    </row>
    <row r="213" spans="1:19" ht="15">
      <c r="A213" s="28"/>
      <c r="B213" s="20"/>
      <c r="C213" s="20"/>
      <c r="D213" s="20"/>
      <c r="E213" s="20"/>
      <c r="F213" s="20"/>
      <c r="G213" s="20"/>
      <c r="H213" s="20"/>
      <c r="I213" s="20"/>
      <c r="J213" s="20"/>
      <c r="K213" s="20"/>
      <c r="L213" s="20"/>
      <c r="M213" s="20"/>
      <c r="N213" s="20"/>
      <c r="O213" s="20"/>
      <c r="P213" s="23"/>
      <c r="Q213" s="23"/>
      <c r="R213" s="19"/>
      <c r="S213" s="19"/>
    </row>
    <row r="214" spans="1:19" ht="15">
      <c r="A214" s="28"/>
      <c r="B214" s="20"/>
      <c r="C214" s="20"/>
      <c r="D214" s="20"/>
      <c r="E214" s="20"/>
      <c r="F214" s="20"/>
      <c r="G214" s="20"/>
      <c r="H214" s="20"/>
      <c r="I214" s="20"/>
      <c r="J214" s="20"/>
      <c r="K214" s="20"/>
      <c r="L214" s="20"/>
      <c r="M214" s="20"/>
      <c r="N214" s="20"/>
      <c r="O214" s="20"/>
      <c r="P214" s="23"/>
      <c r="Q214" s="23"/>
      <c r="R214" s="19"/>
      <c r="S214" s="19"/>
    </row>
    <row r="215" spans="1:19" ht="15">
      <c r="A215" s="28"/>
      <c r="B215" s="20"/>
      <c r="C215" s="20"/>
      <c r="D215" s="20"/>
      <c r="E215" s="20"/>
      <c r="F215" s="20"/>
      <c r="G215" s="20"/>
      <c r="H215" s="20"/>
      <c r="I215" s="20"/>
      <c r="J215" s="20"/>
      <c r="K215" s="20"/>
      <c r="L215" s="20"/>
      <c r="M215" s="20"/>
      <c r="N215" s="20"/>
      <c r="O215" s="20"/>
      <c r="P215" s="23"/>
      <c r="Q215" s="23"/>
      <c r="R215" s="19"/>
      <c r="S215" s="19"/>
    </row>
    <row r="216" spans="1:19" ht="15">
      <c r="A216" s="28"/>
      <c r="B216" s="20"/>
      <c r="C216" s="20"/>
      <c r="D216" s="20"/>
      <c r="E216" s="20"/>
      <c r="F216" s="20"/>
      <c r="G216" s="20"/>
      <c r="H216" s="20"/>
      <c r="I216" s="20"/>
      <c r="J216" s="20"/>
      <c r="K216" s="20"/>
      <c r="L216" s="20"/>
      <c r="M216" s="20"/>
      <c r="N216" s="20"/>
      <c r="O216" s="20"/>
      <c r="P216" s="23"/>
      <c r="Q216" s="23"/>
      <c r="R216" s="19"/>
      <c r="S216" s="19"/>
    </row>
    <row r="217" spans="1:19" ht="15">
      <c r="A217" s="28"/>
      <c r="B217" s="20"/>
      <c r="C217" s="20"/>
      <c r="D217" s="20"/>
      <c r="E217" s="20"/>
      <c r="F217" s="20"/>
      <c r="G217" s="20"/>
      <c r="H217" s="20"/>
      <c r="I217" s="20"/>
      <c r="J217" s="20"/>
      <c r="K217" s="20"/>
      <c r="L217" s="20"/>
      <c r="M217" s="20"/>
      <c r="N217" s="20"/>
      <c r="O217" s="20"/>
      <c r="P217" s="23"/>
      <c r="Q217" s="23"/>
      <c r="R217" s="19"/>
      <c r="S217" s="19"/>
    </row>
    <row r="218" spans="1:19" ht="15">
      <c r="A218" s="28"/>
      <c r="B218" s="20"/>
      <c r="C218" s="20"/>
      <c r="D218" s="20"/>
      <c r="E218" s="20"/>
      <c r="F218" s="20"/>
      <c r="G218" s="20"/>
      <c r="H218" s="20"/>
      <c r="I218" s="20"/>
      <c r="J218" s="20"/>
      <c r="K218" s="20"/>
      <c r="L218" s="20"/>
      <c r="M218" s="20"/>
      <c r="N218" s="20"/>
      <c r="O218" s="20"/>
      <c r="P218" s="23"/>
      <c r="Q218" s="23"/>
      <c r="R218" s="19"/>
      <c r="S218" s="19"/>
    </row>
    <row r="219" spans="1:19" ht="15">
      <c r="A219" s="28"/>
      <c r="B219" s="20"/>
      <c r="C219" s="20"/>
      <c r="D219" s="20"/>
      <c r="E219" s="20"/>
      <c r="F219" s="20"/>
      <c r="G219" s="20"/>
      <c r="H219" s="20"/>
      <c r="I219" s="20"/>
      <c r="J219" s="20"/>
      <c r="K219" s="20"/>
      <c r="L219" s="20"/>
      <c r="M219" s="20"/>
      <c r="N219" s="20"/>
      <c r="O219" s="20"/>
      <c r="P219" s="23"/>
      <c r="Q219" s="23"/>
      <c r="R219" s="19"/>
      <c r="S219" s="19"/>
    </row>
    <row r="220" spans="1:19" ht="15">
      <c r="A220" s="28"/>
      <c r="B220" s="20"/>
      <c r="C220" s="20"/>
      <c r="D220" s="20"/>
      <c r="E220" s="20"/>
      <c r="F220" s="20"/>
      <c r="G220" s="20"/>
      <c r="H220" s="20"/>
      <c r="I220" s="20"/>
      <c r="J220" s="20"/>
      <c r="K220" s="20"/>
      <c r="L220" s="20"/>
      <c r="M220" s="20"/>
      <c r="N220" s="20"/>
      <c r="O220" s="20"/>
      <c r="P220" s="23"/>
      <c r="Q220" s="23"/>
      <c r="R220" s="19"/>
      <c r="S220" s="19"/>
    </row>
    <row r="221" spans="1:19" ht="15">
      <c r="A221" s="28"/>
      <c r="B221" s="20"/>
      <c r="C221" s="20"/>
      <c r="D221" s="20"/>
      <c r="E221" s="20"/>
      <c r="F221" s="20"/>
      <c r="G221" s="20"/>
      <c r="H221" s="20"/>
      <c r="I221" s="20"/>
      <c r="J221" s="20"/>
      <c r="K221" s="20"/>
      <c r="L221" s="20"/>
      <c r="M221" s="20"/>
      <c r="N221" s="20"/>
      <c r="O221" s="20"/>
      <c r="P221" s="23"/>
      <c r="Q221" s="23"/>
      <c r="R221" s="19"/>
      <c r="S221" s="19"/>
    </row>
    <row r="222" spans="1:19" ht="15">
      <c r="A222" s="28"/>
      <c r="B222" s="20"/>
      <c r="C222" s="20"/>
      <c r="D222" s="20"/>
      <c r="E222" s="20"/>
      <c r="F222" s="20"/>
      <c r="G222" s="20"/>
      <c r="H222" s="20"/>
      <c r="I222" s="20"/>
      <c r="J222" s="20"/>
      <c r="K222" s="20"/>
      <c r="L222" s="20"/>
      <c r="M222" s="20"/>
      <c r="N222" s="20"/>
      <c r="O222" s="20"/>
      <c r="P222" s="23"/>
      <c r="Q222" s="23"/>
      <c r="R222" s="19"/>
      <c r="S222" s="19"/>
    </row>
    <row r="223" spans="1:19" ht="15">
      <c r="A223" s="28"/>
      <c r="B223" s="20"/>
      <c r="C223" s="20"/>
      <c r="D223" s="20"/>
      <c r="E223" s="20"/>
      <c r="F223" s="20"/>
      <c r="G223" s="20"/>
      <c r="H223" s="20"/>
      <c r="I223" s="20"/>
      <c r="J223" s="20"/>
      <c r="K223" s="20"/>
      <c r="L223" s="20"/>
      <c r="M223" s="20"/>
      <c r="N223" s="20"/>
      <c r="O223" s="20"/>
      <c r="P223" s="23"/>
      <c r="Q223" s="23"/>
      <c r="R223" s="19"/>
      <c r="S223" s="19"/>
    </row>
    <row r="224" spans="1:19" ht="15">
      <c r="A224" s="28"/>
      <c r="B224" s="20"/>
      <c r="C224" s="20"/>
      <c r="D224" s="20"/>
      <c r="E224" s="20"/>
      <c r="F224" s="20"/>
      <c r="G224" s="20"/>
      <c r="H224" s="20"/>
      <c r="I224" s="20"/>
      <c r="J224" s="20"/>
      <c r="K224" s="20"/>
      <c r="L224" s="20"/>
      <c r="M224" s="20"/>
      <c r="N224" s="20"/>
      <c r="O224" s="20"/>
      <c r="P224" s="23"/>
      <c r="Q224" s="23"/>
      <c r="R224" s="19"/>
      <c r="S224" s="19"/>
    </row>
    <row r="225" spans="1:19" ht="15">
      <c r="A225" s="28"/>
      <c r="B225" s="20"/>
      <c r="C225" s="20"/>
      <c r="D225" s="20"/>
      <c r="E225" s="20"/>
      <c r="F225" s="20"/>
      <c r="G225" s="20"/>
      <c r="H225" s="20"/>
      <c r="I225" s="20"/>
      <c r="J225" s="20"/>
      <c r="K225" s="20"/>
      <c r="L225" s="20"/>
      <c r="M225" s="20"/>
      <c r="N225" s="20"/>
      <c r="O225" s="20"/>
      <c r="P225" s="23"/>
      <c r="Q225" s="23"/>
      <c r="R225" s="19"/>
      <c r="S225" s="19"/>
    </row>
    <row r="226" spans="1:19" ht="15">
      <c r="A226" s="28"/>
      <c r="B226" s="20"/>
      <c r="C226" s="20"/>
      <c r="D226" s="20"/>
      <c r="E226" s="20"/>
      <c r="F226" s="20"/>
      <c r="G226" s="20"/>
      <c r="H226" s="20"/>
      <c r="I226" s="20"/>
      <c r="J226" s="20"/>
      <c r="K226" s="20"/>
      <c r="L226" s="20"/>
      <c r="M226" s="20"/>
      <c r="N226" s="20"/>
      <c r="O226" s="20"/>
      <c r="P226" s="23"/>
      <c r="Q226" s="23"/>
      <c r="R226" s="19"/>
      <c r="S226" s="19"/>
    </row>
    <row r="227" spans="1:19" ht="15">
      <c r="A227" s="28"/>
      <c r="B227" s="20"/>
      <c r="C227" s="20"/>
      <c r="D227" s="20"/>
      <c r="E227" s="20"/>
      <c r="F227" s="20"/>
      <c r="G227" s="20"/>
      <c r="H227" s="20"/>
      <c r="I227" s="20"/>
      <c r="J227" s="20"/>
      <c r="K227" s="20"/>
      <c r="L227" s="20"/>
      <c r="M227" s="20"/>
      <c r="N227" s="20"/>
      <c r="O227" s="20"/>
      <c r="P227" s="23"/>
      <c r="Q227" s="23"/>
      <c r="R227" s="19"/>
      <c r="S227" s="19"/>
    </row>
    <row r="228" spans="1:19" ht="15">
      <c r="A228" s="28"/>
      <c r="B228" s="20"/>
      <c r="C228" s="20"/>
      <c r="D228" s="20"/>
      <c r="E228" s="20"/>
      <c r="F228" s="20"/>
      <c r="G228" s="20"/>
      <c r="H228" s="20"/>
      <c r="I228" s="20"/>
      <c r="J228" s="20"/>
      <c r="K228" s="20"/>
      <c r="L228" s="20"/>
      <c r="M228" s="20"/>
      <c r="N228" s="20"/>
      <c r="O228" s="20"/>
      <c r="P228" s="23"/>
      <c r="Q228" s="23"/>
      <c r="R228" s="19"/>
      <c r="S228" s="19"/>
    </row>
    <row r="229" spans="1:19" ht="15">
      <c r="A229" s="28"/>
      <c r="B229" s="20"/>
      <c r="C229" s="20"/>
      <c r="D229" s="20"/>
      <c r="E229" s="20"/>
      <c r="F229" s="20"/>
      <c r="G229" s="20"/>
      <c r="H229" s="20"/>
      <c r="I229" s="20"/>
      <c r="J229" s="20"/>
      <c r="K229" s="20"/>
      <c r="L229" s="20"/>
      <c r="M229" s="20"/>
      <c r="N229" s="20"/>
      <c r="O229" s="20"/>
      <c r="P229" s="23"/>
      <c r="Q229" s="23"/>
      <c r="R229" s="19"/>
      <c r="S229" s="19"/>
    </row>
    <row r="230" spans="1:19" ht="15">
      <c r="A230" s="28"/>
      <c r="B230" s="20"/>
      <c r="C230" s="20"/>
      <c r="D230" s="20"/>
      <c r="E230" s="20"/>
      <c r="F230" s="20"/>
      <c r="G230" s="20"/>
      <c r="H230" s="20"/>
      <c r="I230" s="20"/>
      <c r="J230" s="20"/>
      <c r="K230" s="20"/>
      <c r="L230" s="20"/>
      <c r="M230" s="20"/>
      <c r="N230" s="20"/>
      <c r="O230" s="20"/>
      <c r="P230" s="23"/>
      <c r="Q230" s="23"/>
      <c r="R230" s="19"/>
      <c r="S230" s="19"/>
    </row>
    <row r="231" spans="1:19" ht="15">
      <c r="A231" s="28"/>
      <c r="B231" s="20"/>
      <c r="C231" s="20"/>
      <c r="D231" s="20"/>
      <c r="E231" s="20"/>
      <c r="F231" s="20"/>
      <c r="G231" s="20"/>
      <c r="H231" s="20"/>
      <c r="I231" s="20"/>
      <c r="J231" s="20"/>
      <c r="K231" s="20"/>
      <c r="L231" s="20"/>
      <c r="M231" s="20"/>
      <c r="N231" s="20"/>
      <c r="O231" s="20"/>
      <c r="P231" s="23"/>
      <c r="Q231" s="23"/>
      <c r="R231" s="19"/>
      <c r="S231" s="19"/>
    </row>
    <row r="232" spans="1:19" ht="15">
      <c r="A232" s="28"/>
      <c r="B232" s="20"/>
      <c r="C232" s="20"/>
      <c r="D232" s="20"/>
      <c r="E232" s="20"/>
      <c r="F232" s="20"/>
      <c r="G232" s="20"/>
      <c r="H232" s="20"/>
      <c r="I232" s="20"/>
      <c r="J232" s="20"/>
      <c r="K232" s="20"/>
      <c r="L232" s="20"/>
      <c r="M232" s="20"/>
      <c r="N232" s="20"/>
      <c r="O232" s="20"/>
      <c r="P232" s="23"/>
      <c r="Q232" s="23"/>
      <c r="R232" s="19"/>
      <c r="S232" s="19"/>
    </row>
    <row r="233" spans="1:19" ht="15">
      <c r="A233" s="28"/>
      <c r="B233" s="20"/>
      <c r="C233" s="20"/>
      <c r="D233" s="20"/>
      <c r="E233" s="20"/>
      <c r="F233" s="20"/>
      <c r="G233" s="20"/>
      <c r="H233" s="20"/>
      <c r="I233" s="20"/>
      <c r="J233" s="20"/>
      <c r="K233" s="20"/>
      <c r="L233" s="20"/>
      <c r="M233" s="20"/>
      <c r="N233" s="20"/>
      <c r="O233" s="20"/>
      <c r="P233" s="23"/>
      <c r="Q233" s="23"/>
      <c r="R233" s="19"/>
      <c r="S233" s="19"/>
    </row>
    <row r="234" spans="1:19" ht="15">
      <c r="A234" s="28"/>
      <c r="B234" s="20"/>
      <c r="C234" s="20"/>
      <c r="D234" s="20"/>
      <c r="E234" s="20"/>
      <c r="F234" s="20"/>
      <c r="G234" s="20"/>
      <c r="H234" s="20"/>
      <c r="I234" s="20"/>
      <c r="J234" s="20"/>
      <c r="K234" s="20"/>
      <c r="L234" s="20"/>
      <c r="M234" s="20"/>
      <c r="N234" s="20"/>
      <c r="O234" s="20"/>
      <c r="P234" s="23"/>
      <c r="Q234" s="23"/>
      <c r="R234" s="19"/>
      <c r="S234" s="19"/>
    </row>
    <row r="235" spans="1:19" ht="15">
      <c r="A235" s="28"/>
      <c r="B235" s="20"/>
      <c r="C235" s="20"/>
      <c r="D235" s="20"/>
      <c r="E235" s="20"/>
      <c r="F235" s="20"/>
      <c r="G235" s="20"/>
      <c r="H235" s="20"/>
      <c r="I235" s="20"/>
      <c r="J235" s="20"/>
      <c r="K235" s="20"/>
      <c r="L235" s="20"/>
      <c r="M235" s="20"/>
      <c r="N235" s="20"/>
      <c r="O235" s="20"/>
      <c r="P235" s="23"/>
      <c r="Q235" s="23"/>
      <c r="R235" s="19"/>
      <c r="S235" s="19"/>
    </row>
    <row r="236" spans="1:19" ht="15">
      <c r="A236" s="28"/>
      <c r="B236" s="20"/>
      <c r="C236" s="20"/>
      <c r="D236" s="20"/>
      <c r="E236" s="20"/>
      <c r="F236" s="20"/>
      <c r="G236" s="20"/>
      <c r="H236" s="20"/>
      <c r="I236" s="20"/>
      <c r="J236" s="20"/>
      <c r="K236" s="20"/>
      <c r="L236" s="20"/>
      <c r="M236" s="20"/>
      <c r="N236" s="20"/>
      <c r="O236" s="20"/>
      <c r="P236" s="23"/>
      <c r="Q236" s="23"/>
      <c r="R236" s="19"/>
      <c r="S236" s="19"/>
    </row>
    <row r="237" spans="1:19" ht="15">
      <c r="A237" s="28"/>
      <c r="B237" s="20"/>
      <c r="C237" s="20"/>
      <c r="D237" s="20"/>
      <c r="E237" s="20"/>
      <c r="F237" s="20"/>
      <c r="G237" s="20"/>
      <c r="H237" s="20"/>
      <c r="I237" s="20"/>
      <c r="J237" s="20"/>
      <c r="K237" s="20"/>
      <c r="L237" s="20"/>
      <c r="M237" s="20"/>
      <c r="N237" s="20"/>
      <c r="O237" s="20"/>
      <c r="P237" s="23"/>
      <c r="Q237" s="23"/>
      <c r="R237" s="19"/>
      <c r="S237" s="19"/>
    </row>
    <row r="238" spans="1:19" ht="15">
      <c r="A238" s="28"/>
      <c r="B238" s="20"/>
      <c r="C238" s="20"/>
      <c r="D238" s="20"/>
      <c r="E238" s="20"/>
      <c r="F238" s="20"/>
      <c r="G238" s="20"/>
      <c r="H238" s="20"/>
      <c r="I238" s="20"/>
      <c r="J238" s="20"/>
      <c r="K238" s="20"/>
      <c r="L238" s="20"/>
      <c r="M238" s="20"/>
      <c r="N238" s="20"/>
      <c r="O238" s="20"/>
      <c r="P238" s="23"/>
      <c r="Q238" s="23"/>
      <c r="R238" s="19"/>
      <c r="S238" s="19"/>
    </row>
    <row r="239" spans="1:19" ht="15">
      <c r="A239" s="28"/>
      <c r="B239" s="20"/>
      <c r="C239" s="20"/>
      <c r="D239" s="20"/>
      <c r="E239" s="20"/>
      <c r="F239" s="20"/>
      <c r="G239" s="20"/>
      <c r="H239" s="20"/>
      <c r="I239" s="20"/>
      <c r="J239" s="20"/>
      <c r="K239" s="20"/>
      <c r="L239" s="20"/>
      <c r="M239" s="20"/>
      <c r="N239" s="20"/>
      <c r="O239" s="20"/>
      <c r="P239" s="23"/>
      <c r="Q239" s="23"/>
      <c r="R239" s="19"/>
      <c r="S239" s="19"/>
    </row>
    <row r="240" spans="1:19" ht="15">
      <c r="A240" s="28"/>
      <c r="B240" s="20"/>
      <c r="C240" s="20"/>
      <c r="D240" s="20"/>
      <c r="E240" s="20"/>
      <c r="F240" s="20"/>
      <c r="G240" s="20"/>
      <c r="H240" s="20"/>
      <c r="I240" s="20"/>
      <c r="J240" s="20"/>
      <c r="K240" s="20"/>
      <c r="L240" s="20"/>
      <c r="M240" s="20"/>
      <c r="N240" s="20"/>
      <c r="O240" s="20"/>
      <c r="P240" s="23"/>
      <c r="Q240" s="23"/>
      <c r="R240" s="19"/>
      <c r="S240" s="19"/>
    </row>
    <row r="241" spans="1:19" ht="15">
      <c r="A241" s="28"/>
      <c r="B241" s="20"/>
      <c r="C241" s="20"/>
      <c r="D241" s="20"/>
      <c r="E241" s="20"/>
      <c r="F241" s="20"/>
      <c r="G241" s="20"/>
      <c r="H241" s="20"/>
      <c r="I241" s="20"/>
      <c r="J241" s="20"/>
      <c r="K241" s="20"/>
      <c r="L241" s="20"/>
      <c r="M241" s="20"/>
      <c r="N241" s="20"/>
      <c r="O241" s="20"/>
      <c r="P241" s="23"/>
      <c r="Q241" s="23"/>
      <c r="R241" s="19"/>
      <c r="S241" s="19"/>
    </row>
    <row r="242" spans="1:19" ht="15">
      <c r="A242" s="28"/>
      <c r="B242" s="20"/>
      <c r="C242" s="20"/>
      <c r="D242" s="20"/>
      <c r="E242" s="20"/>
      <c r="F242" s="20"/>
      <c r="G242" s="20"/>
      <c r="H242" s="20"/>
      <c r="I242" s="20"/>
      <c r="J242" s="20"/>
      <c r="K242" s="20"/>
      <c r="L242" s="20"/>
      <c r="M242" s="20"/>
      <c r="N242" s="20"/>
      <c r="O242" s="20"/>
      <c r="P242" s="23"/>
      <c r="Q242" s="23"/>
      <c r="R242" s="19"/>
      <c r="S242" s="19"/>
    </row>
    <row r="243" spans="1:19" ht="15">
      <c r="A243" s="28"/>
      <c r="B243" s="20"/>
      <c r="C243" s="20"/>
      <c r="D243" s="20"/>
      <c r="E243" s="20"/>
      <c r="F243" s="20"/>
      <c r="G243" s="20"/>
      <c r="H243" s="20"/>
      <c r="I243" s="20"/>
      <c r="J243" s="20"/>
      <c r="K243" s="20"/>
      <c r="L243" s="20"/>
      <c r="M243" s="20"/>
      <c r="N243" s="20"/>
      <c r="O243" s="20"/>
      <c r="P243" s="23"/>
      <c r="Q243" s="23"/>
      <c r="R243" s="19"/>
      <c r="S243" s="19"/>
    </row>
    <row r="244" spans="1:19" ht="15">
      <c r="A244" s="28"/>
      <c r="B244" s="20"/>
      <c r="C244" s="20"/>
      <c r="D244" s="20"/>
      <c r="E244" s="20"/>
      <c r="F244" s="20"/>
      <c r="G244" s="20"/>
      <c r="H244" s="20"/>
      <c r="I244" s="20"/>
      <c r="J244" s="20"/>
      <c r="K244" s="20"/>
      <c r="L244" s="20"/>
      <c r="M244" s="20"/>
      <c r="N244" s="20"/>
      <c r="O244" s="20"/>
      <c r="P244" s="23"/>
      <c r="Q244" s="23"/>
      <c r="R244" s="19"/>
      <c r="S244" s="19"/>
    </row>
    <row r="245" spans="1:19" ht="15">
      <c r="A245" s="28"/>
      <c r="B245" s="20"/>
      <c r="C245" s="20"/>
      <c r="D245" s="20"/>
      <c r="E245" s="20"/>
      <c r="F245" s="20"/>
      <c r="G245" s="20"/>
      <c r="H245" s="20"/>
      <c r="I245" s="20"/>
      <c r="J245" s="20"/>
      <c r="K245" s="20"/>
      <c r="L245" s="20"/>
      <c r="M245" s="20"/>
      <c r="N245" s="20"/>
      <c r="O245" s="20"/>
      <c r="P245" s="23"/>
      <c r="Q245" s="23"/>
      <c r="R245" s="19"/>
      <c r="S245" s="19"/>
    </row>
    <row r="246" spans="1:19" ht="15">
      <c r="A246" s="28"/>
      <c r="B246" s="20"/>
      <c r="C246" s="20"/>
      <c r="D246" s="20"/>
      <c r="E246" s="20"/>
      <c r="F246" s="20"/>
      <c r="G246" s="20"/>
      <c r="H246" s="20"/>
      <c r="I246" s="20"/>
      <c r="J246" s="20"/>
      <c r="K246" s="20"/>
      <c r="L246" s="20"/>
      <c r="M246" s="20"/>
      <c r="N246" s="20"/>
      <c r="O246" s="20"/>
      <c r="P246" s="23"/>
      <c r="Q246" s="23"/>
      <c r="R246" s="19"/>
      <c r="S246" s="19"/>
    </row>
    <row r="247" spans="1:19" ht="15">
      <c r="A247" s="28"/>
      <c r="B247" s="20"/>
      <c r="C247" s="20"/>
      <c r="D247" s="20"/>
      <c r="E247" s="20"/>
      <c r="F247" s="20"/>
      <c r="G247" s="20"/>
      <c r="H247" s="20"/>
      <c r="I247" s="20"/>
      <c r="J247" s="20"/>
      <c r="K247" s="20"/>
      <c r="L247" s="20"/>
      <c r="M247" s="20"/>
      <c r="N247" s="20"/>
      <c r="O247" s="20"/>
      <c r="P247" s="23"/>
      <c r="Q247" s="23"/>
      <c r="R247" s="19"/>
      <c r="S247" s="19"/>
    </row>
    <row r="248" spans="1:19" ht="15">
      <c r="A248" s="28"/>
      <c r="B248" s="20"/>
      <c r="C248" s="20"/>
      <c r="D248" s="20"/>
      <c r="E248" s="20"/>
      <c r="F248" s="20"/>
      <c r="G248" s="20"/>
      <c r="H248" s="20"/>
      <c r="I248" s="20"/>
      <c r="J248" s="20"/>
      <c r="K248" s="20"/>
      <c r="L248" s="20"/>
      <c r="M248" s="20"/>
      <c r="N248" s="20"/>
      <c r="O248" s="20"/>
      <c r="P248" s="23"/>
      <c r="Q248" s="23"/>
      <c r="R248" s="19"/>
      <c r="S248" s="19"/>
    </row>
    <row r="249" spans="1:19" ht="15">
      <c r="A249" s="28"/>
      <c r="B249" s="20"/>
      <c r="C249" s="20"/>
      <c r="D249" s="20"/>
      <c r="E249" s="20"/>
      <c r="F249" s="20"/>
      <c r="G249" s="20"/>
      <c r="H249" s="20"/>
      <c r="I249" s="20"/>
      <c r="J249" s="20"/>
      <c r="K249" s="20"/>
      <c r="L249" s="20"/>
      <c r="M249" s="20"/>
      <c r="N249" s="20"/>
      <c r="O249" s="20"/>
      <c r="P249" s="23"/>
      <c r="Q249" s="23"/>
      <c r="R249" s="19"/>
      <c r="S249" s="19"/>
    </row>
    <row r="250" spans="1:19" ht="15">
      <c r="A250" s="28"/>
      <c r="B250" s="20"/>
      <c r="C250" s="20"/>
      <c r="D250" s="20"/>
      <c r="E250" s="20"/>
      <c r="F250" s="20"/>
      <c r="G250" s="20"/>
      <c r="H250" s="20"/>
      <c r="I250" s="20"/>
      <c r="J250" s="20"/>
      <c r="K250" s="20"/>
      <c r="L250" s="20"/>
      <c r="M250" s="20"/>
      <c r="N250" s="20"/>
      <c r="O250" s="20"/>
      <c r="P250" s="23"/>
      <c r="Q250" s="23"/>
      <c r="R250" s="19"/>
      <c r="S250" s="19"/>
    </row>
    <row r="251" spans="1:19" ht="15">
      <c r="A251" s="28"/>
      <c r="B251" s="20"/>
      <c r="C251" s="20"/>
      <c r="D251" s="20"/>
      <c r="E251" s="20"/>
      <c r="F251" s="20"/>
      <c r="G251" s="20"/>
      <c r="H251" s="20"/>
      <c r="I251" s="20"/>
      <c r="J251" s="20"/>
      <c r="K251" s="20"/>
      <c r="L251" s="20"/>
      <c r="M251" s="20"/>
      <c r="N251" s="20"/>
      <c r="O251" s="20"/>
      <c r="P251" s="23"/>
      <c r="Q251" s="23"/>
      <c r="R251" s="19"/>
      <c r="S251" s="19"/>
    </row>
    <row r="252" spans="1:19" ht="15">
      <c r="A252" s="28"/>
      <c r="B252" s="20"/>
      <c r="C252" s="20"/>
      <c r="D252" s="20"/>
      <c r="E252" s="20"/>
      <c r="F252" s="20"/>
      <c r="G252" s="20"/>
      <c r="H252" s="20"/>
      <c r="I252" s="20"/>
      <c r="J252" s="20"/>
      <c r="K252" s="20"/>
      <c r="L252" s="20"/>
      <c r="M252" s="20"/>
      <c r="N252" s="20"/>
      <c r="O252" s="20"/>
      <c r="P252" s="23"/>
      <c r="Q252" s="23"/>
      <c r="R252" s="19"/>
      <c r="S252" s="19"/>
    </row>
    <row r="253" spans="1:19" ht="15">
      <c r="A253" s="28"/>
      <c r="B253" s="20"/>
      <c r="C253" s="20"/>
      <c r="D253" s="20"/>
      <c r="E253" s="20"/>
      <c r="F253" s="20"/>
      <c r="G253" s="20"/>
      <c r="H253" s="20"/>
      <c r="I253" s="20"/>
      <c r="J253" s="20"/>
      <c r="K253" s="20"/>
      <c r="L253" s="20"/>
      <c r="M253" s="20"/>
      <c r="N253" s="20"/>
      <c r="O253" s="20"/>
      <c r="P253" s="23"/>
      <c r="Q253" s="23"/>
      <c r="R253" s="19"/>
      <c r="S253" s="19"/>
    </row>
    <row r="254" spans="1:19" ht="15">
      <c r="A254" s="28"/>
      <c r="B254" s="20"/>
      <c r="C254" s="20"/>
      <c r="D254" s="20"/>
      <c r="E254" s="20"/>
      <c r="F254" s="20"/>
      <c r="G254" s="20"/>
      <c r="H254" s="20"/>
      <c r="I254" s="20"/>
      <c r="J254" s="20"/>
      <c r="K254" s="20"/>
      <c r="L254" s="20"/>
      <c r="M254" s="20"/>
      <c r="N254" s="20"/>
      <c r="O254" s="20"/>
      <c r="P254" s="23"/>
      <c r="Q254" s="23"/>
      <c r="R254" s="19"/>
      <c r="S254" s="19"/>
    </row>
    <row r="255" spans="1:19" ht="15">
      <c r="A255" s="28"/>
      <c r="B255" s="20"/>
      <c r="C255" s="20"/>
      <c r="D255" s="20"/>
      <c r="E255" s="20"/>
      <c r="F255" s="20"/>
      <c r="G255" s="20"/>
      <c r="H255" s="20"/>
      <c r="I255" s="20"/>
      <c r="J255" s="20"/>
      <c r="K255" s="20"/>
      <c r="L255" s="20"/>
      <c r="M255" s="20"/>
      <c r="N255" s="20"/>
      <c r="O255" s="20"/>
      <c r="P255" s="23"/>
      <c r="Q255" s="23"/>
      <c r="R255" s="19"/>
      <c r="S255" s="19"/>
    </row>
    <row r="256" spans="1:19" ht="15">
      <c r="A256" s="28"/>
      <c r="B256" s="20"/>
      <c r="C256" s="20"/>
      <c r="D256" s="20"/>
      <c r="E256" s="20"/>
      <c r="F256" s="20"/>
      <c r="G256" s="20"/>
      <c r="H256" s="20"/>
      <c r="I256" s="20"/>
      <c r="J256" s="20"/>
      <c r="K256" s="20"/>
      <c r="L256" s="20"/>
      <c r="M256" s="20"/>
      <c r="N256" s="20"/>
      <c r="O256" s="20"/>
      <c r="P256" s="23"/>
      <c r="Q256" s="23"/>
      <c r="R256" s="19"/>
      <c r="S256" s="19"/>
    </row>
    <row r="257" spans="1:19" ht="15">
      <c r="A257" s="28"/>
      <c r="B257" s="20"/>
      <c r="C257" s="20"/>
      <c r="D257" s="20"/>
      <c r="E257" s="20"/>
      <c r="F257" s="20"/>
      <c r="G257" s="20"/>
      <c r="H257" s="20"/>
      <c r="I257" s="20"/>
      <c r="J257" s="20"/>
      <c r="K257" s="20"/>
      <c r="L257" s="20"/>
      <c r="M257" s="20"/>
      <c r="N257" s="20"/>
      <c r="O257" s="20"/>
      <c r="P257" s="23"/>
      <c r="Q257" s="23"/>
      <c r="R257" s="19"/>
      <c r="S257" s="19"/>
    </row>
    <row r="258" spans="1:19" ht="15">
      <c r="A258" s="28"/>
      <c r="B258" s="20"/>
      <c r="C258" s="20"/>
      <c r="D258" s="20"/>
      <c r="E258" s="20"/>
      <c r="F258" s="20"/>
      <c r="G258" s="20"/>
      <c r="H258" s="20"/>
      <c r="I258" s="20"/>
      <c r="J258" s="20"/>
      <c r="K258" s="20"/>
      <c r="L258" s="20"/>
      <c r="M258" s="20"/>
      <c r="N258" s="20"/>
      <c r="O258" s="20"/>
      <c r="P258" s="23"/>
      <c r="Q258" s="23"/>
      <c r="R258" s="19"/>
      <c r="S258" s="19"/>
    </row>
    <row r="259" spans="1:19" ht="15">
      <c r="A259" s="28"/>
      <c r="B259" s="20"/>
      <c r="C259" s="20"/>
      <c r="D259" s="20"/>
      <c r="E259" s="20"/>
      <c r="F259" s="20"/>
      <c r="G259" s="20"/>
      <c r="H259" s="20"/>
      <c r="I259" s="20"/>
      <c r="J259" s="20"/>
      <c r="K259" s="20"/>
      <c r="L259" s="20"/>
      <c r="M259" s="20"/>
      <c r="N259" s="20"/>
      <c r="O259" s="20"/>
      <c r="P259" s="23"/>
      <c r="Q259" s="23"/>
      <c r="R259" s="19"/>
      <c r="S259" s="19"/>
    </row>
    <row r="260" spans="1:19" ht="15">
      <c r="A260" s="28"/>
      <c r="B260" s="20"/>
      <c r="C260" s="20"/>
      <c r="D260" s="20"/>
      <c r="E260" s="20"/>
      <c r="F260" s="20"/>
      <c r="G260" s="20"/>
      <c r="H260" s="20"/>
      <c r="I260" s="20"/>
      <c r="J260" s="20"/>
      <c r="K260" s="20"/>
      <c r="L260" s="20"/>
      <c r="M260" s="20"/>
      <c r="N260" s="20"/>
      <c r="O260" s="20"/>
      <c r="P260" s="23"/>
      <c r="Q260" s="23"/>
      <c r="R260" s="19"/>
      <c r="S260" s="19"/>
    </row>
    <row r="261" spans="1:19" ht="15">
      <c r="A261" s="28"/>
      <c r="B261" s="20"/>
      <c r="C261" s="20"/>
      <c r="D261" s="20"/>
      <c r="E261" s="20"/>
      <c r="F261" s="20"/>
      <c r="G261" s="20"/>
      <c r="H261" s="20"/>
      <c r="I261" s="20"/>
      <c r="J261" s="20"/>
      <c r="K261" s="20"/>
      <c r="L261" s="20"/>
      <c r="M261" s="20"/>
      <c r="N261" s="20"/>
      <c r="O261" s="20"/>
      <c r="P261" s="23"/>
      <c r="Q261" s="23"/>
      <c r="R261" s="19"/>
      <c r="S261" s="19"/>
    </row>
    <row r="262" spans="1:19" ht="15">
      <c r="A262" s="28"/>
      <c r="B262" s="20"/>
      <c r="C262" s="20"/>
      <c r="D262" s="20"/>
      <c r="E262" s="20"/>
      <c r="F262" s="20"/>
      <c r="G262" s="20"/>
      <c r="H262" s="20"/>
      <c r="I262" s="20"/>
      <c r="J262" s="20"/>
      <c r="K262" s="20"/>
      <c r="L262" s="20"/>
      <c r="M262" s="20"/>
      <c r="N262" s="20"/>
      <c r="O262" s="20"/>
      <c r="P262" s="23"/>
      <c r="Q262" s="23"/>
      <c r="R262" s="19"/>
      <c r="S262" s="19"/>
    </row>
    <row r="263" spans="1:19" ht="15">
      <c r="A263" s="28"/>
      <c r="B263" s="20"/>
      <c r="C263" s="20"/>
      <c r="D263" s="20"/>
      <c r="E263" s="20"/>
      <c r="F263" s="20"/>
      <c r="G263" s="20"/>
      <c r="H263" s="20"/>
      <c r="I263" s="20"/>
      <c r="J263" s="20"/>
      <c r="K263" s="20"/>
      <c r="L263" s="20"/>
      <c r="M263" s="20"/>
      <c r="N263" s="20"/>
      <c r="O263" s="20"/>
      <c r="P263" s="23"/>
      <c r="Q263" s="23"/>
      <c r="R263" s="19"/>
      <c r="S263" s="19"/>
    </row>
    <row r="264" spans="1:19" ht="15">
      <c r="A264" s="28"/>
      <c r="B264" s="20"/>
      <c r="C264" s="20"/>
      <c r="D264" s="20"/>
      <c r="E264" s="20"/>
      <c r="F264" s="20"/>
      <c r="G264" s="20"/>
      <c r="H264" s="20"/>
      <c r="I264" s="20"/>
      <c r="J264" s="20"/>
      <c r="K264" s="20"/>
      <c r="L264" s="20"/>
      <c r="M264" s="20"/>
      <c r="N264" s="20"/>
      <c r="O264" s="20"/>
      <c r="P264" s="23"/>
      <c r="Q264" s="23"/>
      <c r="R264" s="19"/>
      <c r="S264" s="19"/>
    </row>
    <row r="265" spans="1:19" ht="15">
      <c r="A265" s="28"/>
      <c r="B265" s="20"/>
      <c r="C265" s="20"/>
      <c r="D265" s="20"/>
      <c r="E265" s="20"/>
      <c r="F265" s="20"/>
      <c r="G265" s="20"/>
      <c r="H265" s="20"/>
      <c r="I265" s="20"/>
      <c r="J265" s="20"/>
      <c r="K265" s="20"/>
      <c r="L265" s="20"/>
      <c r="M265" s="20"/>
      <c r="N265" s="20"/>
      <c r="O265" s="20"/>
      <c r="P265" s="23"/>
      <c r="Q265" s="23"/>
      <c r="R265" s="19"/>
      <c r="S265" s="19"/>
    </row>
  </sheetData>
  <sheetProtection/>
  <mergeCells count="5">
    <mergeCell ref="F2:G2"/>
    <mergeCell ref="H2:J2"/>
    <mergeCell ref="P2:Q2"/>
    <mergeCell ref="A1:K1"/>
    <mergeCell ref="A107:K108"/>
  </mergeCells>
  <printOptions horizontalCentered="1"/>
  <pageMargins left="0.5" right="0.5" top="1" bottom="1" header="0.5" footer="0.5"/>
  <pageSetup firstPageNumber="47" useFirstPageNumber="1" fitToHeight="7" horizontalDpi="600" verticalDpi="600" orientation="landscape" scale="88" r:id="rId1"/>
  <headerFooter>
    <oddFooter>&amp;LVermont Tax Department&amp;C- &amp;P -&amp;RDecember 2013</oddFooter>
  </headerFooter>
  <rowBreaks count="5" manualBreakCount="5">
    <brk id="21" max="10" man="1"/>
    <brk id="38" max="10" man="1"/>
    <brk id="55" max="10" man="1"/>
    <brk id="72" max="10" man="1"/>
    <brk id="89" max="10" man="1"/>
  </rowBreaks>
</worksheet>
</file>

<file path=xl/worksheets/sheet5.xml><?xml version="1.0" encoding="utf-8"?>
<worksheet xmlns="http://schemas.openxmlformats.org/spreadsheetml/2006/main" xmlns:r="http://schemas.openxmlformats.org/officeDocument/2006/relationships">
  <dimension ref="A1:R270"/>
  <sheetViews>
    <sheetView zoomScaleSheetLayoutView="90" zoomScalePageLayoutView="0" workbookViewId="0" topLeftCell="A1">
      <selection activeCell="D244" sqref="D244"/>
    </sheetView>
  </sheetViews>
  <sheetFormatPr defaultColWidth="9.140625" defaultRowHeight="15"/>
  <cols>
    <col min="1" max="1" width="19.28125" style="11" customWidth="1"/>
    <col min="2" max="2" width="12.00390625" style="11" customWidth="1"/>
    <col min="3" max="3" width="10.00390625" style="11" customWidth="1"/>
    <col min="4" max="4" width="12.8515625" style="11" customWidth="1"/>
    <col min="5" max="5" width="12.140625" style="11" customWidth="1"/>
    <col min="6" max="6" width="8.421875" style="11" bestFit="1" customWidth="1"/>
    <col min="7" max="7" width="12.00390625" style="11" customWidth="1"/>
    <col min="8" max="8" width="11.8515625" style="11" customWidth="1"/>
    <col min="9" max="9" width="12.140625" style="11" bestFit="1" customWidth="1"/>
    <col min="10" max="10" width="11.7109375" style="11" customWidth="1"/>
    <col min="11" max="11" width="13.140625" style="11" customWidth="1"/>
    <col min="12" max="15" width="12.7109375" style="11" customWidth="1"/>
    <col min="16" max="16" width="13.140625" style="11" customWidth="1"/>
    <col min="17" max="17" width="12.7109375" style="11" customWidth="1"/>
    <col min="18" max="18" width="10.28125" style="11" bestFit="1" customWidth="1"/>
    <col min="19" max="16384" width="9.140625" style="11" customWidth="1"/>
  </cols>
  <sheetData>
    <row r="1" spans="1:18" s="31" customFormat="1" ht="18.75" thickBot="1">
      <c r="A1" s="41" t="s">
        <v>104</v>
      </c>
      <c r="B1" s="42"/>
      <c r="C1" s="42"/>
      <c r="D1" s="42"/>
      <c r="E1" s="42"/>
      <c r="F1" s="42"/>
      <c r="G1" s="42"/>
      <c r="H1" s="42"/>
      <c r="I1" s="42"/>
      <c r="J1" s="42"/>
      <c r="K1" s="43"/>
      <c r="L1" s="21"/>
      <c r="M1" s="21"/>
      <c r="N1" s="21"/>
      <c r="O1" s="21"/>
      <c r="P1" s="21"/>
      <c r="Q1" s="21"/>
      <c r="R1" s="13"/>
    </row>
    <row r="2" spans="1:18" s="31" customFormat="1" ht="40.5" customHeight="1">
      <c r="A2" s="8"/>
      <c r="B2" s="14" t="s">
        <v>3</v>
      </c>
      <c r="C2" s="15" t="s">
        <v>26</v>
      </c>
      <c r="D2" s="8" t="s">
        <v>0</v>
      </c>
      <c r="E2" s="8" t="s">
        <v>1</v>
      </c>
      <c r="F2" s="39" t="s">
        <v>19</v>
      </c>
      <c r="G2" s="39"/>
      <c r="H2" s="40" t="s">
        <v>23</v>
      </c>
      <c r="I2" s="40"/>
      <c r="J2" s="40"/>
      <c r="K2" s="9"/>
      <c r="L2" s="9"/>
      <c r="M2" s="9"/>
      <c r="N2" s="9"/>
      <c r="O2" s="9"/>
      <c r="P2" s="40" t="s">
        <v>32</v>
      </c>
      <c r="Q2" s="40"/>
      <c r="R2" s="8" t="s">
        <v>20</v>
      </c>
    </row>
    <row r="3" spans="1:18" s="1" customFormat="1" ht="41.25" customHeight="1" thickBot="1">
      <c r="A3" s="22" t="s">
        <v>2</v>
      </c>
      <c r="B3" s="22" t="s">
        <v>110</v>
      </c>
      <c r="C3" s="22" t="s">
        <v>17</v>
      </c>
      <c r="D3" s="22" t="s">
        <v>108</v>
      </c>
      <c r="E3" s="22" t="s">
        <v>107</v>
      </c>
      <c r="F3" s="30" t="s">
        <v>18</v>
      </c>
      <c r="G3" s="30" t="s">
        <v>106</v>
      </c>
      <c r="H3" s="30" t="s">
        <v>18</v>
      </c>
      <c r="I3" s="30" t="s">
        <v>17</v>
      </c>
      <c r="J3" s="30" t="s">
        <v>3</v>
      </c>
      <c r="K3" s="22" t="s">
        <v>109</v>
      </c>
      <c r="L3" s="22" t="s">
        <v>28</v>
      </c>
      <c r="M3" s="22" t="s">
        <v>29</v>
      </c>
      <c r="N3" s="22" t="s">
        <v>27</v>
      </c>
      <c r="O3" s="22" t="s">
        <v>30</v>
      </c>
      <c r="P3" s="22" t="s">
        <v>96</v>
      </c>
      <c r="Q3" s="22" t="s">
        <v>31</v>
      </c>
      <c r="R3" s="22" t="s">
        <v>4</v>
      </c>
    </row>
    <row r="4" spans="1:18" ht="15.75">
      <c r="A4" s="33" t="s">
        <v>40</v>
      </c>
      <c r="B4" s="20"/>
      <c r="C4" s="20"/>
      <c r="D4" s="20"/>
      <c r="E4" s="20"/>
      <c r="F4" s="20"/>
      <c r="G4" s="20"/>
      <c r="H4" s="20"/>
      <c r="I4" s="20"/>
      <c r="J4" s="20"/>
      <c r="K4" s="20"/>
      <c r="L4" s="20"/>
      <c r="M4" s="20"/>
      <c r="N4" s="20"/>
      <c r="O4" s="20"/>
      <c r="P4" s="23"/>
      <c r="Q4" s="23"/>
      <c r="R4" s="19"/>
    </row>
    <row r="5" spans="1:18" ht="12.75" customHeight="1">
      <c r="A5" s="31" t="s">
        <v>6</v>
      </c>
      <c r="B5" s="20">
        <v>174</v>
      </c>
      <c r="C5" s="20">
        <v>171</v>
      </c>
      <c r="D5" s="20">
        <v>6736.0344827586205</v>
      </c>
      <c r="E5" s="20">
        <v>146025</v>
      </c>
      <c r="F5" s="20">
        <v>2125.948275862069</v>
      </c>
      <c r="G5" s="20">
        <v>707.3678160919541</v>
      </c>
      <c r="H5" s="20">
        <v>326557.73610000004</v>
      </c>
      <c r="I5" s="20">
        <v>126498.26389999998</v>
      </c>
      <c r="J5" s="20">
        <v>453056</v>
      </c>
      <c r="K5" s="20">
        <f aca="true" t="shared" si="0" ref="K5:K14">J5/B5</f>
        <v>2603.770114942529</v>
      </c>
      <c r="L5" s="20">
        <f aca="true" t="shared" si="1" ref="L5:L14">B5*F5</f>
        <v>369915</v>
      </c>
      <c r="M5" s="20">
        <f aca="true" t="shared" si="2" ref="M5:M14">B5*G5</f>
        <v>123082.00000000001</v>
      </c>
      <c r="N5" s="20">
        <f aca="true" t="shared" si="3" ref="N5:N19">L5+M5</f>
        <v>492997</v>
      </c>
      <c r="O5" s="20">
        <f aca="true" t="shared" si="4" ref="O5:O14">L5-H5</f>
        <v>43357.26389999996</v>
      </c>
      <c r="P5" s="23">
        <f aca="true" t="shared" si="5" ref="P5:P14">L5/(B5*D5)</f>
        <v>0.31560828278174513</v>
      </c>
      <c r="Q5" s="23">
        <f aca="true" t="shared" si="6" ref="Q5:Q14">O5/(B5*D5)</f>
        <v>0.03699204305203611</v>
      </c>
      <c r="R5" s="19">
        <f aca="true" t="shared" si="7" ref="R5:R19">J5/N5</f>
        <v>0.9189832798171186</v>
      </c>
    </row>
    <row r="6" spans="1:18" ht="12.75" customHeight="1">
      <c r="A6" s="31" t="s">
        <v>7</v>
      </c>
      <c r="B6" s="20">
        <v>649</v>
      </c>
      <c r="C6" s="20">
        <v>564</v>
      </c>
      <c r="D6" s="20">
        <v>15313.502311248074</v>
      </c>
      <c r="E6" s="20">
        <v>150507</v>
      </c>
      <c r="F6" s="20">
        <v>2192.497688751926</v>
      </c>
      <c r="G6" s="20">
        <v>785.582434514638</v>
      </c>
      <c r="H6" s="20">
        <v>1143614.9078999998</v>
      </c>
      <c r="I6" s="20">
        <v>343934.2327999999</v>
      </c>
      <c r="J6" s="20">
        <v>1487549.1406999996</v>
      </c>
      <c r="K6" s="20">
        <f t="shared" si="0"/>
        <v>2292.0633909090902</v>
      </c>
      <c r="L6" s="20">
        <f t="shared" si="1"/>
        <v>1422931</v>
      </c>
      <c r="M6" s="20">
        <f t="shared" si="2"/>
        <v>509843.00000000006</v>
      </c>
      <c r="N6" s="20">
        <f t="shared" si="3"/>
        <v>1932774</v>
      </c>
      <c r="O6" s="20">
        <f t="shared" si="4"/>
        <v>279316.09210000024</v>
      </c>
      <c r="P6" s="23">
        <f t="shared" si="5"/>
        <v>0.14317415077160323</v>
      </c>
      <c r="Q6" s="23">
        <f t="shared" si="6"/>
        <v>0.028104556217596246</v>
      </c>
      <c r="R6" s="19">
        <f t="shared" si="7"/>
        <v>0.7696446354824722</v>
      </c>
    </row>
    <row r="7" spans="1:18" ht="12.75" customHeight="1">
      <c r="A7" s="31" t="s">
        <v>8</v>
      </c>
      <c r="B7" s="20">
        <v>814</v>
      </c>
      <c r="C7" s="20">
        <v>575</v>
      </c>
      <c r="D7" s="20">
        <v>25134.079852579853</v>
      </c>
      <c r="E7" s="20">
        <v>164733.5</v>
      </c>
      <c r="F7" s="20">
        <v>2385.695331695332</v>
      </c>
      <c r="G7" s="20">
        <v>844.3648648648649</v>
      </c>
      <c r="H7" s="20">
        <v>1364752.1749999998</v>
      </c>
      <c r="I7" s="20">
        <v>321462.8029999999</v>
      </c>
      <c r="J7" s="20">
        <v>1686214.9780000004</v>
      </c>
      <c r="K7" s="20">
        <f t="shared" si="0"/>
        <v>2071.5171719901723</v>
      </c>
      <c r="L7" s="20">
        <f t="shared" si="1"/>
        <v>1941956</v>
      </c>
      <c r="M7" s="20">
        <f t="shared" si="2"/>
        <v>687313</v>
      </c>
      <c r="N7" s="20">
        <f t="shared" si="3"/>
        <v>2629269</v>
      </c>
      <c r="O7" s="20">
        <f t="shared" si="4"/>
        <v>577203.8250000002</v>
      </c>
      <c r="P7" s="23">
        <f t="shared" si="5"/>
        <v>0.0949187456110694</v>
      </c>
      <c r="Q7" s="23">
        <f t="shared" si="6"/>
        <v>0.02821251512954528</v>
      </c>
      <c r="R7" s="19">
        <f t="shared" si="7"/>
        <v>0.6413246335768612</v>
      </c>
    </row>
    <row r="8" spans="1:18" ht="12.75" customHeight="1">
      <c r="A8" s="31" t="s">
        <v>9</v>
      </c>
      <c r="B8" s="20">
        <v>963</v>
      </c>
      <c r="C8" s="20">
        <v>496</v>
      </c>
      <c r="D8" s="20">
        <v>35175.93665628245</v>
      </c>
      <c r="E8" s="20">
        <v>170345</v>
      </c>
      <c r="F8" s="20">
        <v>2529.357217030114</v>
      </c>
      <c r="G8" s="20">
        <v>893.2533748701973</v>
      </c>
      <c r="H8" s="20">
        <v>1500106.8820999986</v>
      </c>
      <c r="I8" s="20">
        <v>245030.65730000008</v>
      </c>
      <c r="J8" s="20">
        <v>1745137.539399999</v>
      </c>
      <c r="K8" s="20">
        <f t="shared" si="0"/>
        <v>1812.1885144340592</v>
      </c>
      <c r="L8" s="20">
        <f t="shared" si="1"/>
        <v>2435771</v>
      </c>
      <c r="M8" s="20">
        <f t="shared" si="2"/>
        <v>860203</v>
      </c>
      <c r="N8" s="20">
        <f t="shared" si="3"/>
        <v>3295974</v>
      </c>
      <c r="O8" s="20">
        <f t="shared" si="4"/>
        <v>935664.1179000014</v>
      </c>
      <c r="P8" s="23">
        <f t="shared" si="5"/>
        <v>0.0719058952642948</v>
      </c>
      <c r="Q8" s="23">
        <f t="shared" si="6"/>
        <v>0.0276215481932728</v>
      </c>
      <c r="R8" s="19">
        <f t="shared" si="7"/>
        <v>0.52947551752532</v>
      </c>
    </row>
    <row r="9" spans="1:18" ht="12.75" customHeight="1">
      <c r="A9" s="31" t="s">
        <v>10</v>
      </c>
      <c r="B9" s="20">
        <v>687</v>
      </c>
      <c r="C9" s="20">
        <v>312</v>
      </c>
      <c r="D9" s="20">
        <v>43427.86899563319</v>
      </c>
      <c r="E9" s="20">
        <v>179088</v>
      </c>
      <c r="F9" s="20">
        <v>2654.617176128093</v>
      </c>
      <c r="G9" s="20">
        <v>956.2270742358079</v>
      </c>
      <c r="H9" s="20">
        <v>1008118.4388000005</v>
      </c>
      <c r="I9" s="20">
        <v>142558.33629999994</v>
      </c>
      <c r="J9" s="20">
        <v>1150676.7751000002</v>
      </c>
      <c r="K9" s="20">
        <f t="shared" si="0"/>
        <v>1674.9298036390105</v>
      </c>
      <c r="L9" s="20">
        <f t="shared" si="1"/>
        <v>1823721.9999999998</v>
      </c>
      <c r="M9" s="20">
        <f t="shared" si="2"/>
        <v>656928</v>
      </c>
      <c r="N9" s="20">
        <f t="shared" si="3"/>
        <v>2480650</v>
      </c>
      <c r="O9" s="20">
        <f t="shared" si="4"/>
        <v>815603.5611999993</v>
      </c>
      <c r="P9" s="23">
        <f t="shared" si="5"/>
        <v>0.06112704209352347</v>
      </c>
      <c r="Q9" s="23">
        <f t="shared" si="6"/>
        <v>0.027337189120436124</v>
      </c>
      <c r="R9" s="19">
        <f t="shared" si="7"/>
        <v>0.4638609941346019</v>
      </c>
    </row>
    <row r="10" spans="1:18" ht="12.75" customHeight="1">
      <c r="A10" s="31" t="s">
        <v>11</v>
      </c>
      <c r="B10" s="20">
        <v>1131</v>
      </c>
      <c r="C10" s="20">
        <v>0</v>
      </c>
      <c r="D10" s="20">
        <v>53232.649867374006</v>
      </c>
      <c r="E10" s="20">
        <v>192238</v>
      </c>
      <c r="F10" s="20">
        <v>2967.95225464191</v>
      </c>
      <c r="G10" s="20">
        <v>1074.8320070733864</v>
      </c>
      <c r="H10" s="20">
        <v>1631114.2621000004</v>
      </c>
      <c r="I10" s="20">
        <v>0</v>
      </c>
      <c r="J10" s="20">
        <v>1631114.2621000004</v>
      </c>
      <c r="K10" s="20">
        <f t="shared" si="0"/>
        <v>1442.1876764809906</v>
      </c>
      <c r="L10" s="20">
        <f t="shared" si="1"/>
        <v>3356754</v>
      </c>
      <c r="M10" s="20">
        <f t="shared" si="2"/>
        <v>1215635</v>
      </c>
      <c r="N10" s="20">
        <f t="shared" si="3"/>
        <v>4572389</v>
      </c>
      <c r="O10" s="20">
        <f t="shared" si="4"/>
        <v>1725639.7378999996</v>
      </c>
      <c r="P10" s="23">
        <f t="shared" si="5"/>
        <v>0.055754358688443785</v>
      </c>
      <c r="Q10" s="23">
        <f t="shared" si="6"/>
        <v>0.02866219476134048</v>
      </c>
      <c r="R10" s="19">
        <f t="shared" si="7"/>
        <v>0.35673129781827406</v>
      </c>
    </row>
    <row r="11" spans="1:18" ht="12.75" customHeight="1">
      <c r="A11" s="31" t="s">
        <v>12</v>
      </c>
      <c r="B11" s="20">
        <v>1196</v>
      </c>
      <c r="C11" s="20">
        <v>0</v>
      </c>
      <c r="D11" s="20">
        <v>67524.79347826086</v>
      </c>
      <c r="E11" s="20">
        <v>204381</v>
      </c>
      <c r="F11" s="20">
        <v>3183.040133779264</v>
      </c>
      <c r="G11" s="20">
        <v>1384.76254180602</v>
      </c>
      <c r="H11" s="20">
        <v>1509085.9969999986</v>
      </c>
      <c r="I11" s="20">
        <v>0</v>
      </c>
      <c r="J11" s="20">
        <v>1509085.9969999986</v>
      </c>
      <c r="K11" s="20">
        <f t="shared" si="0"/>
        <v>1261.7775894648817</v>
      </c>
      <c r="L11" s="20">
        <f t="shared" si="1"/>
        <v>3806916</v>
      </c>
      <c r="M11" s="20">
        <f t="shared" si="2"/>
        <v>1656175.9999999998</v>
      </c>
      <c r="N11" s="20">
        <f t="shared" si="3"/>
        <v>5463092</v>
      </c>
      <c r="O11" s="20">
        <f t="shared" si="4"/>
        <v>2297830.0030000014</v>
      </c>
      <c r="P11" s="23">
        <f t="shared" si="5"/>
        <v>0.04713883552719079</v>
      </c>
      <c r="Q11" s="23">
        <f t="shared" si="6"/>
        <v>0.028452697821770005</v>
      </c>
      <c r="R11" s="19">
        <f t="shared" si="7"/>
        <v>0.2762329459214669</v>
      </c>
    </row>
    <row r="12" spans="1:18" ht="12.75" customHeight="1">
      <c r="A12" s="31" t="s">
        <v>21</v>
      </c>
      <c r="B12" s="20">
        <v>887</v>
      </c>
      <c r="C12" s="20">
        <v>0</v>
      </c>
      <c r="D12" s="20">
        <v>82058.81397970687</v>
      </c>
      <c r="E12" s="20">
        <v>230528</v>
      </c>
      <c r="F12" s="20">
        <v>3575.0067643742955</v>
      </c>
      <c r="G12" s="20">
        <v>1222.8985343855693</v>
      </c>
      <c r="H12" s="20">
        <v>1060782.6685000001</v>
      </c>
      <c r="I12" s="20">
        <v>0</v>
      </c>
      <c r="J12" s="20">
        <v>1060782.6685000001</v>
      </c>
      <c r="K12" s="20">
        <f t="shared" si="0"/>
        <v>1195.9218359639235</v>
      </c>
      <c r="L12" s="20">
        <f t="shared" si="1"/>
        <v>3171031</v>
      </c>
      <c r="M12" s="20">
        <f t="shared" si="2"/>
        <v>1084711</v>
      </c>
      <c r="N12" s="20">
        <f t="shared" si="3"/>
        <v>4255742</v>
      </c>
      <c r="O12" s="20">
        <f t="shared" si="4"/>
        <v>2110248.3315</v>
      </c>
      <c r="P12" s="23">
        <f t="shared" si="5"/>
        <v>0.043566395747060074</v>
      </c>
      <c r="Q12" s="23">
        <f t="shared" si="6"/>
        <v>0.028992436193371243</v>
      </c>
      <c r="R12" s="19">
        <f t="shared" si="7"/>
        <v>0.2492591582149482</v>
      </c>
    </row>
    <row r="13" spans="1:18" ht="12.75" customHeight="1">
      <c r="A13" s="31" t="s">
        <v>97</v>
      </c>
      <c r="B13" s="20">
        <v>332</v>
      </c>
      <c r="C13" s="20">
        <v>0</v>
      </c>
      <c r="D13" s="20">
        <v>94382.27108433735</v>
      </c>
      <c r="E13" s="20">
        <v>254780.5</v>
      </c>
      <c r="F13" s="20">
        <v>3925.7921686746986</v>
      </c>
      <c r="G13" s="20">
        <v>1436.9638554216867</v>
      </c>
      <c r="H13" s="20">
        <v>41164.77520000001</v>
      </c>
      <c r="I13" s="20">
        <v>0</v>
      </c>
      <c r="J13" s="20">
        <v>41164.77520000001</v>
      </c>
      <c r="K13" s="20">
        <f t="shared" si="0"/>
        <v>123.99028674698799</v>
      </c>
      <c r="L13" s="20">
        <f t="shared" si="1"/>
        <v>1303363</v>
      </c>
      <c r="M13" s="20">
        <f t="shared" si="2"/>
        <v>477072</v>
      </c>
      <c r="N13" s="20">
        <f t="shared" si="3"/>
        <v>1780435</v>
      </c>
      <c r="O13" s="20">
        <f t="shared" si="4"/>
        <v>1262198.2248</v>
      </c>
      <c r="P13" s="23">
        <f t="shared" si="5"/>
        <v>0.04159459317488473</v>
      </c>
      <c r="Q13" s="23">
        <f t="shared" si="6"/>
        <v>0.04028089002573934</v>
      </c>
      <c r="R13" s="19">
        <f t="shared" si="7"/>
        <v>0.02312062793643127</v>
      </c>
    </row>
    <row r="14" spans="1:18" ht="12.75" customHeight="1">
      <c r="A14" s="31" t="s">
        <v>13</v>
      </c>
      <c r="B14" s="20">
        <v>6833</v>
      </c>
      <c r="C14" s="20">
        <v>2118</v>
      </c>
      <c r="D14" s="20">
        <v>49812.07507683302</v>
      </c>
      <c r="E14" s="20">
        <v>191012</v>
      </c>
      <c r="F14" s="20">
        <v>2873.1683008927266</v>
      </c>
      <c r="G14" s="20">
        <v>1064.0952729401433</v>
      </c>
      <c r="H14" s="20">
        <v>9585297.842699993</v>
      </c>
      <c r="I14" s="20">
        <v>1179484.2932999996</v>
      </c>
      <c r="J14" s="20">
        <v>10764782.135999963</v>
      </c>
      <c r="K14" s="20">
        <f t="shared" si="0"/>
        <v>1575.4108204302595</v>
      </c>
      <c r="L14" s="20">
        <f t="shared" si="1"/>
        <v>19632359</v>
      </c>
      <c r="M14" s="20">
        <f t="shared" si="2"/>
        <v>7270962.999999999</v>
      </c>
      <c r="N14" s="20">
        <f t="shared" si="3"/>
        <v>26903322</v>
      </c>
      <c r="O14" s="20">
        <f t="shared" si="4"/>
        <v>10047061.157300007</v>
      </c>
      <c r="P14" s="23">
        <f t="shared" si="5"/>
        <v>0.05768015679854706</v>
      </c>
      <c r="Q14" s="23">
        <f t="shared" si="6"/>
        <v>0.02951841207252048</v>
      </c>
      <c r="R14" s="19">
        <f t="shared" si="7"/>
        <v>0.4001283609511109</v>
      </c>
    </row>
    <row r="15" spans="1:18" ht="12.75" customHeight="1">
      <c r="A15" s="31"/>
      <c r="B15" s="20"/>
      <c r="C15" s="20"/>
      <c r="D15" s="20"/>
      <c r="E15" s="20"/>
      <c r="F15" s="20"/>
      <c r="G15" s="20"/>
      <c r="H15" s="20"/>
      <c r="I15" s="20"/>
      <c r="J15" s="20"/>
      <c r="K15" s="20"/>
      <c r="L15" s="20"/>
      <c r="M15" s="20"/>
      <c r="N15" s="20"/>
      <c r="O15" s="20"/>
      <c r="P15" s="23"/>
      <c r="Q15" s="23"/>
      <c r="R15" s="19"/>
    </row>
    <row r="16" spans="1:18" ht="12.75" customHeight="1">
      <c r="A16" s="32" t="s">
        <v>14</v>
      </c>
      <c r="B16" s="20"/>
      <c r="C16" s="20"/>
      <c r="D16" s="20"/>
      <c r="E16" s="20"/>
      <c r="F16" s="20"/>
      <c r="G16" s="20"/>
      <c r="H16" s="20"/>
      <c r="I16" s="20"/>
      <c r="J16" s="20"/>
      <c r="K16" s="20"/>
      <c r="L16" s="20"/>
      <c r="M16" s="20"/>
      <c r="N16" s="20"/>
      <c r="O16" s="20"/>
      <c r="P16" s="23"/>
      <c r="Q16" s="23"/>
      <c r="R16" s="19"/>
    </row>
    <row r="17" spans="1:18" ht="12.75" customHeight="1">
      <c r="A17" s="31" t="s">
        <v>15</v>
      </c>
      <c r="B17" s="20">
        <v>348</v>
      </c>
      <c r="C17" s="20">
        <v>7</v>
      </c>
      <c r="D17" s="20">
        <v>32007.419540229886</v>
      </c>
      <c r="E17" s="20">
        <v>39786</v>
      </c>
      <c r="F17" s="20">
        <v>734.8189655172414</v>
      </c>
      <c r="G17" s="20">
        <v>306.2442528735632</v>
      </c>
      <c r="H17" s="20">
        <v>67741.8912</v>
      </c>
      <c r="I17" s="20">
        <v>1356</v>
      </c>
      <c r="J17" s="20">
        <v>69097.8912</v>
      </c>
      <c r="K17" s="20">
        <f>J17/B17</f>
        <v>198.55715862068965</v>
      </c>
      <c r="L17" s="20">
        <f>B17*F17</f>
        <v>255717</v>
      </c>
      <c r="M17" s="20">
        <f>B17*G17</f>
        <v>106573</v>
      </c>
      <c r="N17" s="20">
        <f t="shared" si="3"/>
        <v>362290</v>
      </c>
      <c r="O17" s="20">
        <f>L17-H17</f>
        <v>187975.1088</v>
      </c>
      <c r="P17" s="23">
        <f>L17/(B17*D17)</f>
        <v>0.022957769669424706</v>
      </c>
      <c r="Q17" s="23">
        <f>O17/(B17*D17)</f>
        <v>0.0168760358185629</v>
      </c>
      <c r="R17" s="19">
        <f t="shared" si="7"/>
        <v>0.19072536145077149</v>
      </c>
    </row>
    <row r="18" spans="1:18" ht="12.75" customHeight="1">
      <c r="A18" s="31" t="s">
        <v>16</v>
      </c>
      <c r="B18" s="20">
        <v>6153</v>
      </c>
      <c r="C18" s="20">
        <v>2111</v>
      </c>
      <c r="D18" s="20">
        <v>48414.17406143345</v>
      </c>
      <c r="E18" s="20">
        <v>192035</v>
      </c>
      <c r="F18" s="20">
        <v>2937.311717861206</v>
      </c>
      <c r="G18" s="20">
        <v>1086.838615309605</v>
      </c>
      <c r="H18" s="20">
        <v>9476391.176299993</v>
      </c>
      <c r="I18" s="20">
        <v>1178128.2932999993</v>
      </c>
      <c r="J18" s="20">
        <v>10654519.469599964</v>
      </c>
      <c r="K18" s="20">
        <f>J18/B18</f>
        <v>1731.5975084674085</v>
      </c>
      <c r="L18" s="20">
        <f>B18*F18</f>
        <v>18073279</v>
      </c>
      <c r="M18" s="20">
        <f>B18*G18</f>
        <v>6687318</v>
      </c>
      <c r="N18" s="20">
        <f t="shared" si="3"/>
        <v>24760597</v>
      </c>
      <c r="O18" s="20">
        <f>L18-H18</f>
        <v>8596887.823700007</v>
      </c>
      <c r="P18" s="23">
        <f>L18/(B18*D18)</f>
        <v>0.06067049112794961</v>
      </c>
      <c r="Q18" s="23">
        <f>O18/(B18*D18)</f>
        <v>0.028859035841574142</v>
      </c>
      <c r="R18" s="19">
        <f t="shared" si="7"/>
        <v>0.43030139659394984</v>
      </c>
    </row>
    <row r="19" spans="1:18" ht="12.75" customHeight="1">
      <c r="A19" s="31" t="s">
        <v>54</v>
      </c>
      <c r="B19" s="20">
        <v>332</v>
      </c>
      <c r="C19" s="20">
        <v>0</v>
      </c>
      <c r="D19" s="20">
        <v>94382.27108433735</v>
      </c>
      <c r="E19" s="20">
        <v>254780.5</v>
      </c>
      <c r="F19" s="20">
        <v>3925.7921686746986</v>
      </c>
      <c r="G19" s="20">
        <v>1436.9638554216867</v>
      </c>
      <c r="H19" s="20">
        <v>41164.77520000001</v>
      </c>
      <c r="I19" s="20">
        <v>0</v>
      </c>
      <c r="J19" s="20">
        <v>41164.77520000001</v>
      </c>
      <c r="K19" s="20">
        <f>J19/B19</f>
        <v>123.99028674698799</v>
      </c>
      <c r="L19" s="20">
        <f>B19*F19</f>
        <v>1303363</v>
      </c>
      <c r="M19" s="20">
        <f>B19*G19</f>
        <v>477072</v>
      </c>
      <c r="N19" s="20">
        <f t="shared" si="3"/>
        <v>1780435</v>
      </c>
      <c r="O19" s="20">
        <f>L19-H19</f>
        <v>1262198.2248</v>
      </c>
      <c r="P19" s="23">
        <f>L19/(B19*D19)</f>
        <v>0.04159459317488473</v>
      </c>
      <c r="Q19" s="23">
        <f>O19/(B19*D19)</f>
        <v>0.04028089002573934</v>
      </c>
      <c r="R19" s="19">
        <f t="shared" si="7"/>
        <v>0.02312062793643127</v>
      </c>
    </row>
    <row r="20" spans="1:18" ht="12.75" customHeight="1">
      <c r="A20" s="31"/>
      <c r="B20" s="20"/>
      <c r="C20" s="20"/>
      <c r="D20" s="20"/>
      <c r="E20" s="20"/>
      <c r="F20" s="20"/>
      <c r="G20" s="20"/>
      <c r="H20" s="20"/>
      <c r="I20" s="20"/>
      <c r="J20" s="20"/>
      <c r="K20" s="20"/>
      <c r="L20" s="20"/>
      <c r="M20" s="20"/>
      <c r="N20" s="20"/>
      <c r="O20" s="20"/>
      <c r="P20" s="23"/>
      <c r="Q20" s="23"/>
      <c r="R20" s="19"/>
    </row>
    <row r="21" spans="1:18" ht="15.75">
      <c r="A21" s="33" t="s">
        <v>41</v>
      </c>
      <c r="B21" s="20"/>
      <c r="C21" s="20"/>
      <c r="D21" s="20"/>
      <c r="E21" s="20"/>
      <c r="F21" s="20"/>
      <c r="G21" s="20"/>
      <c r="H21" s="20"/>
      <c r="I21" s="20"/>
      <c r="J21" s="20"/>
      <c r="K21" s="20"/>
      <c r="L21" s="20"/>
      <c r="M21" s="20"/>
      <c r="N21" s="20"/>
      <c r="O21" s="20"/>
      <c r="P21" s="23"/>
      <c r="Q21" s="23"/>
      <c r="R21" s="19"/>
    </row>
    <row r="22" spans="1:18" ht="12.75" customHeight="1">
      <c r="A22" s="31" t="s">
        <v>6</v>
      </c>
      <c r="B22" s="20">
        <v>219</v>
      </c>
      <c r="C22" s="20">
        <v>214</v>
      </c>
      <c r="D22" s="20">
        <v>6399.401826484018</v>
      </c>
      <c r="E22" s="20">
        <v>142203</v>
      </c>
      <c r="F22" s="20">
        <v>2072.3835616438355</v>
      </c>
      <c r="G22" s="20">
        <v>702.703196347032</v>
      </c>
      <c r="H22" s="20">
        <v>405932.05150000006</v>
      </c>
      <c r="I22" s="20">
        <v>155425.25849999997</v>
      </c>
      <c r="J22" s="20">
        <v>561357.3099999999</v>
      </c>
      <c r="K22" s="20">
        <f aca="true" t="shared" si="8" ref="K22:K31">J22/B22</f>
        <v>2563.2753881278536</v>
      </c>
      <c r="L22" s="20">
        <f aca="true" t="shared" si="9" ref="L22:L31">B22*F22</f>
        <v>453852</v>
      </c>
      <c r="M22" s="20">
        <f aca="true" t="shared" si="10" ref="M22:M31">B22*G22</f>
        <v>153892</v>
      </c>
      <c r="N22" s="20">
        <f aca="true" t="shared" si="11" ref="N22:N36">L22+M22</f>
        <v>607744</v>
      </c>
      <c r="O22" s="20">
        <f aca="true" t="shared" si="12" ref="O22:O31">L22-H22</f>
        <v>47919.94849999994</v>
      </c>
      <c r="P22" s="23">
        <f aca="true" t="shared" si="13" ref="P22:P31">L22/(B22*D22)</f>
        <v>0.3238401991053673</v>
      </c>
      <c r="Q22" s="23">
        <f aca="true" t="shared" si="14" ref="Q22:Q31">O22/(B22*D22)</f>
        <v>0.03419265677656797</v>
      </c>
      <c r="R22" s="19">
        <f aca="true" t="shared" si="15" ref="R22:R36">J22/N22</f>
        <v>0.9236739646956612</v>
      </c>
    </row>
    <row r="23" spans="1:18" ht="12.75" customHeight="1">
      <c r="A23" s="31" t="s">
        <v>7</v>
      </c>
      <c r="B23" s="20">
        <v>738</v>
      </c>
      <c r="C23" s="20">
        <v>611</v>
      </c>
      <c r="D23" s="20">
        <v>15580.173441734418</v>
      </c>
      <c r="E23" s="20">
        <v>132855.5</v>
      </c>
      <c r="F23" s="20">
        <v>1980.4444444444443</v>
      </c>
      <c r="G23" s="20">
        <v>703.319783197832</v>
      </c>
      <c r="H23" s="20">
        <v>1156192.1568999991</v>
      </c>
      <c r="I23" s="20">
        <v>300266.27439999976</v>
      </c>
      <c r="J23" s="20">
        <v>1456458.4313</v>
      </c>
      <c r="K23" s="20">
        <f t="shared" si="8"/>
        <v>1973.5209096205963</v>
      </c>
      <c r="L23" s="20">
        <f t="shared" si="9"/>
        <v>1461568</v>
      </c>
      <c r="M23" s="20">
        <f t="shared" si="10"/>
        <v>519050</v>
      </c>
      <c r="N23" s="20">
        <f t="shared" si="11"/>
        <v>1980618</v>
      </c>
      <c r="O23" s="20">
        <f t="shared" si="12"/>
        <v>305375.8431000009</v>
      </c>
      <c r="P23" s="23">
        <f t="shared" si="13"/>
        <v>0.1271131192377777</v>
      </c>
      <c r="Q23" s="23">
        <f t="shared" si="14"/>
        <v>0.026558652047874137</v>
      </c>
      <c r="R23" s="19">
        <f t="shared" si="15"/>
        <v>0.7353555462486961</v>
      </c>
    </row>
    <row r="24" spans="1:18" ht="12.75" customHeight="1">
      <c r="A24" s="31" t="s">
        <v>8</v>
      </c>
      <c r="B24" s="20">
        <v>1040</v>
      </c>
      <c r="C24" s="20">
        <v>642</v>
      </c>
      <c r="D24" s="20">
        <v>25063.575</v>
      </c>
      <c r="E24" s="20">
        <v>135800</v>
      </c>
      <c r="F24" s="20">
        <v>1916.6221153846154</v>
      </c>
      <c r="G24" s="20">
        <v>752.785576923077</v>
      </c>
      <c r="H24" s="20">
        <v>1370702.8005000022</v>
      </c>
      <c r="I24" s="20">
        <v>288643.52880000015</v>
      </c>
      <c r="J24" s="20">
        <v>1659346.3293</v>
      </c>
      <c r="K24" s="20">
        <f t="shared" si="8"/>
        <v>1595.5253166346156</v>
      </c>
      <c r="L24" s="20">
        <f t="shared" si="9"/>
        <v>1993287</v>
      </c>
      <c r="M24" s="20">
        <f t="shared" si="10"/>
        <v>782897</v>
      </c>
      <c r="N24" s="20">
        <f t="shared" si="11"/>
        <v>2776184</v>
      </c>
      <c r="O24" s="20">
        <f t="shared" si="12"/>
        <v>622584.1994999978</v>
      </c>
      <c r="P24" s="23">
        <f t="shared" si="13"/>
        <v>0.07647042033646897</v>
      </c>
      <c r="Q24" s="23">
        <f t="shared" si="14"/>
        <v>0.02388480707023569</v>
      </c>
      <c r="R24" s="19">
        <f t="shared" si="15"/>
        <v>0.5977076192716333</v>
      </c>
    </row>
    <row r="25" spans="1:18" ht="12.75" customHeight="1">
      <c r="A25" s="31" t="s">
        <v>9</v>
      </c>
      <c r="B25" s="20">
        <v>1045</v>
      </c>
      <c r="C25" s="20">
        <v>433</v>
      </c>
      <c r="D25" s="20">
        <v>34993.1980861244</v>
      </c>
      <c r="E25" s="20">
        <v>152517</v>
      </c>
      <c r="F25" s="20">
        <v>2298.2095693779906</v>
      </c>
      <c r="G25" s="20">
        <v>852.1435406698564</v>
      </c>
      <c r="H25" s="20">
        <v>1460599.531400002</v>
      </c>
      <c r="I25" s="20">
        <v>188004.5724</v>
      </c>
      <c r="J25" s="20">
        <v>1648604.1038000009</v>
      </c>
      <c r="K25" s="20">
        <f t="shared" si="8"/>
        <v>1577.6115825837328</v>
      </c>
      <c r="L25" s="20">
        <f t="shared" si="9"/>
        <v>2401629</v>
      </c>
      <c r="M25" s="20">
        <f t="shared" si="10"/>
        <v>890490</v>
      </c>
      <c r="N25" s="20">
        <f t="shared" si="11"/>
        <v>3292119</v>
      </c>
      <c r="O25" s="20">
        <f t="shared" si="12"/>
        <v>941029.4685999979</v>
      </c>
      <c r="P25" s="23">
        <f t="shared" si="13"/>
        <v>0.06567589403294015</v>
      </c>
      <c r="Q25" s="23">
        <f t="shared" si="14"/>
        <v>0.025733763067337816</v>
      </c>
      <c r="R25" s="19">
        <f t="shared" si="15"/>
        <v>0.5007729379770296</v>
      </c>
    </row>
    <row r="26" spans="1:18" ht="12.75" customHeight="1">
      <c r="A26" s="31" t="s">
        <v>10</v>
      </c>
      <c r="B26" s="20">
        <v>716</v>
      </c>
      <c r="C26" s="20">
        <v>193</v>
      </c>
      <c r="D26" s="20">
        <v>43468.55167597765</v>
      </c>
      <c r="E26" s="20">
        <v>155587</v>
      </c>
      <c r="F26" s="20">
        <v>2270.6927374301677</v>
      </c>
      <c r="G26" s="20">
        <v>854.9650837988827</v>
      </c>
      <c r="H26" s="20">
        <v>857748.7492000016</v>
      </c>
      <c r="I26" s="20">
        <v>66591.80290000001</v>
      </c>
      <c r="J26" s="20">
        <v>924340.5521000016</v>
      </c>
      <c r="K26" s="20">
        <f t="shared" si="8"/>
        <v>1290.9784247206726</v>
      </c>
      <c r="L26" s="20">
        <f t="shared" si="9"/>
        <v>1625816</v>
      </c>
      <c r="M26" s="20">
        <f t="shared" si="10"/>
        <v>612155</v>
      </c>
      <c r="N26" s="20">
        <f t="shared" si="11"/>
        <v>2237971</v>
      </c>
      <c r="O26" s="20">
        <f t="shared" si="12"/>
        <v>768067.2507999984</v>
      </c>
      <c r="P26" s="23">
        <f t="shared" si="13"/>
        <v>0.05223759821482705</v>
      </c>
      <c r="Q26" s="23">
        <f t="shared" si="14"/>
        <v>0.024678062246439397</v>
      </c>
      <c r="R26" s="19">
        <f t="shared" si="15"/>
        <v>0.41302615275175664</v>
      </c>
    </row>
    <row r="27" spans="1:18" ht="12.75" customHeight="1">
      <c r="A27" s="31" t="s">
        <v>11</v>
      </c>
      <c r="B27" s="20">
        <v>1070</v>
      </c>
      <c r="C27" s="20">
        <v>0</v>
      </c>
      <c r="D27" s="20">
        <v>53204.29439252336</v>
      </c>
      <c r="E27" s="20">
        <v>169920</v>
      </c>
      <c r="F27" s="20">
        <v>2738.910280373832</v>
      </c>
      <c r="G27" s="20">
        <v>1195.7691588785046</v>
      </c>
      <c r="H27" s="20">
        <v>1402246.6752000009</v>
      </c>
      <c r="I27" s="20">
        <v>0</v>
      </c>
      <c r="J27" s="20">
        <v>1402246.6752000009</v>
      </c>
      <c r="K27" s="20">
        <f t="shared" si="8"/>
        <v>1310.5109114018699</v>
      </c>
      <c r="L27" s="20">
        <f t="shared" si="9"/>
        <v>2930634</v>
      </c>
      <c r="M27" s="20">
        <f t="shared" si="10"/>
        <v>1279473</v>
      </c>
      <c r="N27" s="20">
        <f t="shared" si="11"/>
        <v>4210107</v>
      </c>
      <c r="O27" s="20">
        <f t="shared" si="12"/>
        <v>1528387.3247999991</v>
      </c>
      <c r="P27" s="23">
        <f t="shared" si="13"/>
        <v>0.051479120466612606</v>
      </c>
      <c r="Q27" s="23">
        <f t="shared" si="14"/>
        <v>0.02684744502828498</v>
      </c>
      <c r="R27" s="19">
        <f t="shared" si="15"/>
        <v>0.33306675464542845</v>
      </c>
    </row>
    <row r="28" spans="1:18" ht="12.75" customHeight="1">
      <c r="A28" s="31" t="s">
        <v>12</v>
      </c>
      <c r="B28" s="20">
        <v>941</v>
      </c>
      <c r="C28" s="20">
        <v>0</v>
      </c>
      <c r="D28" s="20">
        <v>67044.78320935175</v>
      </c>
      <c r="E28" s="20">
        <v>195662</v>
      </c>
      <c r="F28" s="20">
        <v>3061.366631243358</v>
      </c>
      <c r="G28" s="20">
        <v>1020.9628055260362</v>
      </c>
      <c r="H28" s="20">
        <v>1180617.3785000006</v>
      </c>
      <c r="I28" s="20">
        <v>0</v>
      </c>
      <c r="J28" s="20">
        <v>1180617.3785000006</v>
      </c>
      <c r="K28" s="20">
        <f t="shared" si="8"/>
        <v>1254.6412098831038</v>
      </c>
      <c r="L28" s="20">
        <f t="shared" si="9"/>
        <v>2880746</v>
      </c>
      <c r="M28" s="20">
        <f t="shared" si="10"/>
        <v>960726</v>
      </c>
      <c r="N28" s="20">
        <f t="shared" si="11"/>
        <v>3841472</v>
      </c>
      <c r="O28" s="20">
        <f t="shared" si="12"/>
        <v>1700128.6214999994</v>
      </c>
      <c r="P28" s="23">
        <f t="shared" si="13"/>
        <v>0.04566151883412076</v>
      </c>
      <c r="Q28" s="23">
        <f t="shared" si="14"/>
        <v>0.026948038831278418</v>
      </c>
      <c r="R28" s="19">
        <f t="shared" si="15"/>
        <v>0.3073346307092699</v>
      </c>
    </row>
    <row r="29" spans="1:18" ht="12.75" customHeight="1">
      <c r="A29" s="31" t="s">
        <v>21</v>
      </c>
      <c r="B29" s="20">
        <v>566</v>
      </c>
      <c r="C29" s="20">
        <v>0</v>
      </c>
      <c r="D29" s="20">
        <v>82055.88339222615</v>
      </c>
      <c r="E29" s="20">
        <v>228556.5</v>
      </c>
      <c r="F29" s="20">
        <v>3594.333922261484</v>
      </c>
      <c r="G29" s="20">
        <v>1172.6890459363958</v>
      </c>
      <c r="H29" s="20">
        <v>757558.0553000002</v>
      </c>
      <c r="I29" s="20">
        <v>0</v>
      </c>
      <c r="J29" s="20">
        <v>757558.0553000002</v>
      </c>
      <c r="K29" s="20">
        <f t="shared" si="8"/>
        <v>1338.4417938162549</v>
      </c>
      <c r="L29" s="20">
        <f t="shared" si="9"/>
        <v>2034393</v>
      </c>
      <c r="M29" s="20">
        <f t="shared" si="10"/>
        <v>663742</v>
      </c>
      <c r="N29" s="20">
        <f t="shared" si="11"/>
        <v>2698135</v>
      </c>
      <c r="O29" s="20">
        <f t="shared" si="12"/>
        <v>1276834.9446999999</v>
      </c>
      <c r="P29" s="23">
        <f t="shared" si="13"/>
        <v>0.043803488228633294</v>
      </c>
      <c r="Q29" s="23">
        <f t="shared" si="14"/>
        <v>0.027492143587828942</v>
      </c>
      <c r="R29" s="19">
        <f t="shared" si="15"/>
        <v>0.2807709974853001</v>
      </c>
    </row>
    <row r="30" spans="1:18" ht="12.75" customHeight="1">
      <c r="A30" s="31" t="s">
        <v>97</v>
      </c>
      <c r="B30" s="20">
        <v>252</v>
      </c>
      <c r="C30" s="20">
        <v>0</v>
      </c>
      <c r="D30" s="20">
        <v>94430.11904761905</v>
      </c>
      <c r="E30" s="20">
        <v>260655.5</v>
      </c>
      <c r="F30" s="20">
        <v>4010.1349206349205</v>
      </c>
      <c r="G30" s="20">
        <v>1323.607142857143</v>
      </c>
      <c r="H30" s="20">
        <v>28991.9919</v>
      </c>
      <c r="I30" s="20">
        <v>0</v>
      </c>
      <c r="J30" s="20">
        <v>28991.9919</v>
      </c>
      <c r="K30" s="20">
        <f t="shared" si="8"/>
        <v>115.04758690476191</v>
      </c>
      <c r="L30" s="20">
        <f t="shared" si="9"/>
        <v>1010554</v>
      </c>
      <c r="M30" s="20">
        <f t="shared" si="10"/>
        <v>333549</v>
      </c>
      <c r="N30" s="20">
        <f t="shared" si="11"/>
        <v>1344103</v>
      </c>
      <c r="O30" s="20">
        <f t="shared" si="12"/>
        <v>981562.0081</v>
      </c>
      <c r="P30" s="23">
        <f t="shared" si="13"/>
        <v>0.04246669347745603</v>
      </c>
      <c r="Q30" s="23">
        <f t="shared" si="14"/>
        <v>0.041248357759307186</v>
      </c>
      <c r="R30" s="19">
        <f t="shared" si="15"/>
        <v>0.021569769504271624</v>
      </c>
    </row>
    <row r="31" spans="1:18" ht="12.75" customHeight="1">
      <c r="A31" s="31" t="s">
        <v>13</v>
      </c>
      <c r="B31" s="20">
        <v>6587</v>
      </c>
      <c r="C31" s="20">
        <v>2093</v>
      </c>
      <c r="D31" s="20">
        <v>45075.889782905724</v>
      </c>
      <c r="E31" s="20">
        <v>167908</v>
      </c>
      <c r="F31" s="20">
        <v>2549.3364202216485</v>
      </c>
      <c r="G31" s="20">
        <v>940.6367086685897</v>
      </c>
      <c r="H31" s="20">
        <v>8620589.39039997</v>
      </c>
      <c r="I31" s="20">
        <v>998931.4369999988</v>
      </c>
      <c r="J31" s="20">
        <v>9619520.8274</v>
      </c>
      <c r="K31" s="20">
        <f t="shared" si="8"/>
        <v>1460.379661059663</v>
      </c>
      <c r="L31" s="20">
        <f t="shared" si="9"/>
        <v>16792479</v>
      </c>
      <c r="M31" s="20">
        <f t="shared" si="10"/>
        <v>6195974</v>
      </c>
      <c r="N31" s="20">
        <f t="shared" si="11"/>
        <v>22988453</v>
      </c>
      <c r="O31" s="20">
        <f t="shared" si="12"/>
        <v>8171889.60960003</v>
      </c>
      <c r="P31" s="23">
        <f t="shared" si="13"/>
        <v>0.056556541257416104</v>
      </c>
      <c r="Q31" s="23">
        <f t="shared" si="14"/>
        <v>0.027522667252190346</v>
      </c>
      <c r="R31" s="19">
        <f t="shared" si="15"/>
        <v>0.4184501161256915</v>
      </c>
    </row>
    <row r="32" spans="1:18" ht="12.75" customHeight="1">
      <c r="A32" s="31"/>
      <c r="B32" s="20"/>
      <c r="C32" s="20"/>
      <c r="D32" s="20"/>
      <c r="E32" s="20"/>
      <c r="F32" s="20"/>
      <c r="G32" s="20"/>
      <c r="H32" s="20"/>
      <c r="I32" s="20"/>
      <c r="J32" s="20"/>
      <c r="K32" s="20"/>
      <c r="L32" s="20"/>
      <c r="M32" s="20"/>
      <c r="N32" s="20"/>
      <c r="O32" s="20"/>
      <c r="P32" s="23"/>
      <c r="Q32" s="23"/>
      <c r="R32" s="19"/>
    </row>
    <row r="33" spans="1:18" ht="12.75" customHeight="1">
      <c r="A33" s="32" t="s">
        <v>14</v>
      </c>
      <c r="B33" s="20"/>
      <c r="C33" s="20"/>
      <c r="D33" s="20"/>
      <c r="E33" s="20"/>
      <c r="F33" s="20"/>
      <c r="G33" s="20"/>
      <c r="H33" s="20"/>
      <c r="I33" s="20"/>
      <c r="J33" s="20"/>
      <c r="K33" s="20"/>
      <c r="L33" s="20"/>
      <c r="M33" s="20"/>
      <c r="N33" s="20"/>
      <c r="O33" s="20"/>
      <c r="P33" s="23"/>
      <c r="Q33" s="23"/>
      <c r="R33" s="19"/>
    </row>
    <row r="34" spans="1:18" ht="12.75" customHeight="1">
      <c r="A34" s="31" t="s">
        <v>15</v>
      </c>
      <c r="B34" s="20">
        <v>458</v>
      </c>
      <c r="C34" s="20">
        <v>41</v>
      </c>
      <c r="D34" s="20">
        <v>29416.98034934498</v>
      </c>
      <c r="E34" s="20">
        <v>27129.5</v>
      </c>
      <c r="F34" s="20">
        <v>522.4017467248908</v>
      </c>
      <c r="G34" s="20">
        <v>382.19868995633186</v>
      </c>
      <c r="H34" s="20">
        <v>73316.494</v>
      </c>
      <c r="I34" s="20">
        <v>14308</v>
      </c>
      <c r="J34" s="20">
        <v>87624.494</v>
      </c>
      <c r="K34" s="20">
        <f>J34/B34</f>
        <v>191.31985589519653</v>
      </c>
      <c r="L34" s="20">
        <f>B34*F34</f>
        <v>239260</v>
      </c>
      <c r="M34" s="20">
        <f>B34*G34</f>
        <v>175047</v>
      </c>
      <c r="N34" s="20">
        <f t="shared" si="11"/>
        <v>414307</v>
      </c>
      <c r="O34" s="20">
        <f>L34-H34</f>
        <v>165943.506</v>
      </c>
      <c r="P34" s="23">
        <f>L34/(B34*D34)</f>
        <v>0.017758510238679987</v>
      </c>
      <c r="Q34" s="23">
        <f>O34/(B34*D34)</f>
        <v>0.012316766071819168</v>
      </c>
      <c r="R34" s="19">
        <f t="shared" si="15"/>
        <v>0.2114965327643511</v>
      </c>
    </row>
    <row r="35" spans="1:18" ht="12.75" customHeight="1">
      <c r="A35" s="31" t="s">
        <v>16</v>
      </c>
      <c r="B35" s="20">
        <v>5877</v>
      </c>
      <c r="C35" s="20">
        <v>2052</v>
      </c>
      <c r="D35" s="20">
        <v>44179.941977199254</v>
      </c>
      <c r="E35" s="20">
        <v>170229</v>
      </c>
      <c r="F35" s="20">
        <v>2644.6596903181894</v>
      </c>
      <c r="G35" s="20">
        <v>967.7348987578697</v>
      </c>
      <c r="H35" s="20">
        <v>8518280.90449998</v>
      </c>
      <c r="I35" s="20">
        <v>984623.4369999986</v>
      </c>
      <c r="J35" s="20">
        <v>9502904.341499997</v>
      </c>
      <c r="K35" s="20">
        <f>J35/B35</f>
        <v>1616.9651763654922</v>
      </c>
      <c r="L35" s="20">
        <f>B35*F35</f>
        <v>15542665</v>
      </c>
      <c r="M35" s="20">
        <f>B35*G35</f>
        <v>5687378</v>
      </c>
      <c r="N35" s="20">
        <f t="shared" si="11"/>
        <v>21230043</v>
      </c>
      <c r="O35" s="20">
        <f>L35-H35</f>
        <v>7024384.09550002</v>
      </c>
      <c r="P35" s="23">
        <f>L35/(B35*D35)</f>
        <v>0.059861094695033035</v>
      </c>
      <c r="Q35" s="23">
        <f>O35/(B35*D35)</f>
        <v>0.027053746671823056</v>
      </c>
      <c r="R35" s="19">
        <f t="shared" si="15"/>
        <v>0.4476158781920506</v>
      </c>
    </row>
    <row r="36" spans="1:18" ht="12.75" customHeight="1">
      <c r="A36" s="31" t="s">
        <v>54</v>
      </c>
      <c r="B36" s="20">
        <v>252</v>
      </c>
      <c r="C36" s="20">
        <v>0</v>
      </c>
      <c r="D36" s="20">
        <v>94430.11904761905</v>
      </c>
      <c r="E36" s="20">
        <v>260655.5</v>
      </c>
      <c r="F36" s="20">
        <v>4010.1349206349205</v>
      </c>
      <c r="G36" s="20">
        <v>1323.607142857143</v>
      </c>
      <c r="H36" s="20">
        <v>28991.9919</v>
      </c>
      <c r="I36" s="20">
        <v>0</v>
      </c>
      <c r="J36" s="20">
        <v>28991.9919</v>
      </c>
      <c r="K36" s="20">
        <f>J36/B36</f>
        <v>115.04758690476191</v>
      </c>
      <c r="L36" s="20">
        <f>B36*F36</f>
        <v>1010554</v>
      </c>
      <c r="M36" s="20">
        <f>B36*G36</f>
        <v>333549</v>
      </c>
      <c r="N36" s="20">
        <f t="shared" si="11"/>
        <v>1344103</v>
      </c>
      <c r="O36" s="20">
        <f>L36-H36</f>
        <v>981562.0081</v>
      </c>
      <c r="P36" s="23">
        <f>L36/(B36*D36)</f>
        <v>0.04246669347745603</v>
      </c>
      <c r="Q36" s="23">
        <f>O36/(B36*D36)</f>
        <v>0.041248357759307186</v>
      </c>
      <c r="R36" s="19">
        <f t="shared" si="15"/>
        <v>0.021569769504271624</v>
      </c>
    </row>
    <row r="37" spans="1:18" ht="12.75" customHeight="1">
      <c r="A37" s="31"/>
      <c r="B37" s="20"/>
      <c r="C37" s="20"/>
      <c r="D37" s="20"/>
      <c r="E37" s="20"/>
      <c r="F37" s="20"/>
      <c r="G37" s="20"/>
      <c r="H37" s="20"/>
      <c r="I37" s="20"/>
      <c r="J37" s="20"/>
      <c r="K37" s="20"/>
      <c r="L37" s="20"/>
      <c r="M37" s="20"/>
      <c r="N37" s="20"/>
      <c r="O37" s="20"/>
      <c r="P37" s="23"/>
      <c r="Q37" s="23"/>
      <c r="R37" s="19"/>
    </row>
    <row r="38" spans="1:18" ht="15.75">
      <c r="A38" s="33" t="s">
        <v>42</v>
      </c>
      <c r="B38" s="20"/>
      <c r="C38" s="20"/>
      <c r="D38" s="20"/>
      <c r="E38" s="20"/>
      <c r="F38" s="20"/>
      <c r="G38" s="20"/>
      <c r="H38" s="20"/>
      <c r="I38" s="20"/>
      <c r="J38" s="20"/>
      <c r="K38" s="20"/>
      <c r="L38" s="20"/>
      <c r="M38" s="20"/>
      <c r="N38" s="20"/>
      <c r="O38" s="20"/>
      <c r="P38" s="23"/>
      <c r="Q38" s="23"/>
      <c r="R38" s="19"/>
    </row>
    <row r="39" spans="1:18" ht="12.75" customHeight="1">
      <c r="A39" s="31" t="s">
        <v>6</v>
      </c>
      <c r="B39" s="20">
        <v>255</v>
      </c>
      <c r="C39" s="20">
        <v>250</v>
      </c>
      <c r="D39" s="20">
        <v>6766.576470588236</v>
      </c>
      <c r="E39" s="20">
        <v>99729</v>
      </c>
      <c r="F39" s="20">
        <v>1462.8823529411766</v>
      </c>
      <c r="G39" s="20">
        <v>654.0823529411765</v>
      </c>
      <c r="H39" s="20">
        <v>320475.7189999998</v>
      </c>
      <c r="I39" s="20">
        <v>170409.69040000002</v>
      </c>
      <c r="J39" s="20">
        <v>490885.4094</v>
      </c>
      <c r="K39" s="20">
        <f aca="true" t="shared" si="16" ref="K39:K48">J39/B39</f>
        <v>1925.0408211764707</v>
      </c>
      <c r="L39" s="20">
        <f aca="true" t="shared" si="17" ref="L39:L48">B39*F39</f>
        <v>373035</v>
      </c>
      <c r="M39" s="20">
        <f aca="true" t="shared" si="18" ref="M39:M48">B39*G39</f>
        <v>166791</v>
      </c>
      <c r="N39" s="20">
        <f aca="true" t="shared" si="19" ref="N39:N70">L39+M39</f>
        <v>539826</v>
      </c>
      <c r="O39" s="20">
        <f aca="true" t="shared" si="20" ref="O39:O48">L39-H39</f>
        <v>52559.28100000019</v>
      </c>
      <c r="P39" s="23">
        <f aca="true" t="shared" si="21" ref="P39:P48">L39/(B39*D39)</f>
        <v>0.21619239201681623</v>
      </c>
      <c r="Q39" s="23">
        <f aca="true" t="shared" si="22" ref="Q39:Q48">O39/(B39*D39)</f>
        <v>0.030460725353047412</v>
      </c>
      <c r="R39" s="19">
        <f aca="true" t="shared" si="23" ref="R39:R70">J39/N39</f>
        <v>0.9093400640206288</v>
      </c>
    </row>
    <row r="40" spans="1:18" ht="12.75" customHeight="1">
      <c r="A40" s="31" t="s">
        <v>7</v>
      </c>
      <c r="B40" s="20">
        <v>800</v>
      </c>
      <c r="C40" s="20">
        <v>668</v>
      </c>
      <c r="D40" s="20">
        <v>15479.6225</v>
      </c>
      <c r="E40" s="20">
        <v>107948.5</v>
      </c>
      <c r="F40" s="20">
        <v>1506.675</v>
      </c>
      <c r="G40" s="20">
        <v>715.34625</v>
      </c>
      <c r="H40" s="20">
        <v>884477.4722000005</v>
      </c>
      <c r="I40" s="20">
        <v>341412.273</v>
      </c>
      <c r="J40" s="20">
        <v>1225889.7452</v>
      </c>
      <c r="K40" s="20">
        <f t="shared" si="16"/>
        <v>1532.3621815</v>
      </c>
      <c r="L40" s="20">
        <f t="shared" si="17"/>
        <v>1205340</v>
      </c>
      <c r="M40" s="20">
        <f t="shared" si="18"/>
        <v>572277</v>
      </c>
      <c r="N40" s="20">
        <f t="shared" si="19"/>
        <v>1777617</v>
      </c>
      <c r="O40" s="20">
        <f t="shared" si="20"/>
        <v>320862.52779999946</v>
      </c>
      <c r="P40" s="23">
        <f t="shared" si="21"/>
        <v>0.09733279994392628</v>
      </c>
      <c r="Q40" s="23">
        <f t="shared" si="22"/>
        <v>0.025910073695272564</v>
      </c>
      <c r="R40" s="19">
        <f t="shared" si="23"/>
        <v>0.6896253496675606</v>
      </c>
    </row>
    <row r="41" spans="1:18" ht="12.75" customHeight="1">
      <c r="A41" s="31" t="s">
        <v>8</v>
      </c>
      <c r="B41" s="20">
        <v>1020</v>
      </c>
      <c r="C41" s="20">
        <v>647</v>
      </c>
      <c r="D41" s="20">
        <v>25129.336274509806</v>
      </c>
      <c r="E41" s="20">
        <v>114103.5</v>
      </c>
      <c r="F41" s="20">
        <v>1616.0480392156862</v>
      </c>
      <c r="G41" s="20">
        <v>747.1941176470589</v>
      </c>
      <c r="H41" s="20">
        <v>1000840.4026000001</v>
      </c>
      <c r="I41" s="20">
        <v>267167.12070000015</v>
      </c>
      <c r="J41" s="20">
        <v>1268007.5232999998</v>
      </c>
      <c r="K41" s="20">
        <f t="shared" si="16"/>
        <v>1243.1446306862742</v>
      </c>
      <c r="L41" s="20">
        <f t="shared" si="17"/>
        <v>1648369</v>
      </c>
      <c r="M41" s="20">
        <f t="shared" si="18"/>
        <v>762138</v>
      </c>
      <c r="N41" s="20">
        <f t="shared" si="19"/>
        <v>2410507</v>
      </c>
      <c r="O41" s="20">
        <f t="shared" si="20"/>
        <v>647528.5973999999</v>
      </c>
      <c r="P41" s="23">
        <f t="shared" si="21"/>
        <v>0.06430922096637072</v>
      </c>
      <c r="Q41" s="23">
        <f t="shared" si="22"/>
        <v>0.02526258359156275</v>
      </c>
      <c r="R41" s="19">
        <f t="shared" si="23"/>
        <v>0.5260335370525785</v>
      </c>
    </row>
    <row r="42" spans="1:18" ht="12.75" customHeight="1">
      <c r="A42" s="31" t="s">
        <v>9</v>
      </c>
      <c r="B42" s="20">
        <v>1022</v>
      </c>
      <c r="C42" s="20">
        <v>395</v>
      </c>
      <c r="D42" s="20">
        <v>35080.872798434444</v>
      </c>
      <c r="E42" s="20">
        <v>122135</v>
      </c>
      <c r="F42" s="20">
        <v>1727.5538160469666</v>
      </c>
      <c r="G42" s="20">
        <v>802.1301369863014</v>
      </c>
      <c r="H42" s="20">
        <v>892803.5759999999</v>
      </c>
      <c r="I42" s="20">
        <v>148106.2726000001</v>
      </c>
      <c r="J42" s="20">
        <v>1040909.8485999992</v>
      </c>
      <c r="K42" s="20">
        <f t="shared" si="16"/>
        <v>1018.5027872798427</v>
      </c>
      <c r="L42" s="20">
        <f t="shared" si="17"/>
        <v>1765560</v>
      </c>
      <c r="M42" s="20">
        <f t="shared" si="18"/>
        <v>819777</v>
      </c>
      <c r="N42" s="20">
        <f t="shared" si="19"/>
        <v>2585337</v>
      </c>
      <c r="O42" s="20">
        <f t="shared" si="20"/>
        <v>872756.4240000001</v>
      </c>
      <c r="P42" s="23">
        <f t="shared" si="21"/>
        <v>0.049244892679068765</v>
      </c>
      <c r="Q42" s="23">
        <f t="shared" si="22"/>
        <v>0.024342869364308118</v>
      </c>
      <c r="R42" s="19">
        <f t="shared" si="23"/>
        <v>0.40262056691255305</v>
      </c>
    </row>
    <row r="43" spans="1:18" ht="12.75" customHeight="1">
      <c r="A43" s="31" t="s">
        <v>10</v>
      </c>
      <c r="B43" s="20">
        <v>723</v>
      </c>
      <c r="C43" s="20">
        <v>170</v>
      </c>
      <c r="D43" s="20">
        <v>43444.85338865837</v>
      </c>
      <c r="E43" s="20">
        <v>130201</v>
      </c>
      <c r="F43" s="20">
        <v>1827.2268326417704</v>
      </c>
      <c r="G43" s="20">
        <v>809.5408022130014</v>
      </c>
      <c r="H43" s="20">
        <v>566650.7763000001</v>
      </c>
      <c r="I43" s="20">
        <v>59655.0239</v>
      </c>
      <c r="J43" s="20">
        <v>626305.8002000003</v>
      </c>
      <c r="K43" s="20">
        <f t="shared" si="16"/>
        <v>866.25975131397</v>
      </c>
      <c r="L43" s="20">
        <f t="shared" si="17"/>
        <v>1321085</v>
      </c>
      <c r="M43" s="20">
        <f t="shared" si="18"/>
        <v>585298</v>
      </c>
      <c r="N43" s="20">
        <f t="shared" si="19"/>
        <v>1906383</v>
      </c>
      <c r="O43" s="20">
        <f t="shared" si="20"/>
        <v>754434.2236999999</v>
      </c>
      <c r="P43" s="23">
        <f t="shared" si="21"/>
        <v>0.04205853375301717</v>
      </c>
      <c r="Q43" s="23">
        <f t="shared" si="22"/>
        <v>0.024018437316234573</v>
      </c>
      <c r="R43" s="19">
        <f t="shared" si="23"/>
        <v>0.32853094063469945</v>
      </c>
    </row>
    <row r="44" spans="1:18" ht="12.75" customHeight="1">
      <c r="A44" s="31" t="s">
        <v>11</v>
      </c>
      <c r="B44" s="20">
        <v>902</v>
      </c>
      <c r="C44" s="20">
        <v>0</v>
      </c>
      <c r="D44" s="20">
        <v>53116.32594235033</v>
      </c>
      <c r="E44" s="20">
        <v>152889.5</v>
      </c>
      <c r="F44" s="20">
        <v>2252.937915742794</v>
      </c>
      <c r="G44" s="20">
        <v>1005.3880266075388</v>
      </c>
      <c r="H44" s="20">
        <v>772493.3696</v>
      </c>
      <c r="I44" s="20">
        <v>0</v>
      </c>
      <c r="J44" s="20">
        <v>772493.3696</v>
      </c>
      <c r="K44" s="20">
        <f t="shared" si="16"/>
        <v>856.4228044345898</v>
      </c>
      <c r="L44" s="20">
        <f t="shared" si="17"/>
        <v>2032150</v>
      </c>
      <c r="M44" s="20">
        <f t="shared" si="18"/>
        <v>906860</v>
      </c>
      <c r="N44" s="20">
        <f t="shared" si="19"/>
        <v>2939010</v>
      </c>
      <c r="O44" s="20">
        <f t="shared" si="20"/>
        <v>1259656.6304000001</v>
      </c>
      <c r="P44" s="23">
        <f t="shared" si="21"/>
        <v>0.04241516851500637</v>
      </c>
      <c r="Q44" s="23">
        <f t="shared" si="22"/>
        <v>0.026291636074827696</v>
      </c>
      <c r="R44" s="19">
        <f t="shared" si="23"/>
        <v>0.2628413546058026</v>
      </c>
    </row>
    <row r="45" spans="1:18" ht="12.75" customHeight="1">
      <c r="A45" s="31" t="s">
        <v>12</v>
      </c>
      <c r="B45" s="20">
        <v>638</v>
      </c>
      <c r="C45" s="20">
        <v>0</v>
      </c>
      <c r="D45" s="20">
        <v>66856</v>
      </c>
      <c r="E45" s="20">
        <v>173723</v>
      </c>
      <c r="F45" s="20">
        <v>2532.746081504702</v>
      </c>
      <c r="G45" s="20">
        <v>2080.456112852665</v>
      </c>
      <c r="H45" s="20">
        <v>493423.01780000015</v>
      </c>
      <c r="I45" s="20">
        <v>0</v>
      </c>
      <c r="J45" s="20">
        <v>493423.01780000015</v>
      </c>
      <c r="K45" s="20">
        <f t="shared" si="16"/>
        <v>773.3903100313482</v>
      </c>
      <c r="L45" s="20">
        <f t="shared" si="17"/>
        <v>1615892</v>
      </c>
      <c r="M45" s="20">
        <f t="shared" si="18"/>
        <v>1327331.0000000002</v>
      </c>
      <c r="N45" s="20">
        <f t="shared" si="19"/>
        <v>2943223</v>
      </c>
      <c r="O45" s="20">
        <f t="shared" si="20"/>
        <v>1122468.9822</v>
      </c>
      <c r="P45" s="23">
        <f t="shared" si="21"/>
        <v>0.03788360179347706</v>
      </c>
      <c r="Q45" s="23">
        <f t="shared" si="22"/>
        <v>0.026315600267341064</v>
      </c>
      <c r="R45" s="19">
        <f t="shared" si="23"/>
        <v>0.16764717379552965</v>
      </c>
    </row>
    <row r="46" spans="1:18" ht="12.75" customHeight="1">
      <c r="A46" s="31" t="s">
        <v>21</v>
      </c>
      <c r="B46" s="20">
        <v>376</v>
      </c>
      <c r="C46" s="20">
        <v>0</v>
      </c>
      <c r="D46" s="20">
        <v>81391.6835106383</v>
      </c>
      <c r="E46" s="20">
        <v>209559.5</v>
      </c>
      <c r="F46" s="20">
        <v>3031.252659574468</v>
      </c>
      <c r="G46" s="20">
        <v>1180.2978723404256</v>
      </c>
      <c r="H46" s="20">
        <v>322903.6997999999</v>
      </c>
      <c r="I46" s="20">
        <v>0</v>
      </c>
      <c r="J46" s="20">
        <v>322903.6997999999</v>
      </c>
      <c r="K46" s="20">
        <f t="shared" si="16"/>
        <v>858.7864356382976</v>
      </c>
      <c r="L46" s="20">
        <f t="shared" si="17"/>
        <v>1139751</v>
      </c>
      <c r="M46" s="20">
        <f t="shared" si="18"/>
        <v>443792</v>
      </c>
      <c r="N46" s="20">
        <f t="shared" si="19"/>
        <v>1583543</v>
      </c>
      <c r="O46" s="20">
        <f t="shared" si="20"/>
        <v>816847.3002000002</v>
      </c>
      <c r="P46" s="23">
        <f t="shared" si="21"/>
        <v>0.03724278118879638</v>
      </c>
      <c r="Q46" s="23">
        <f t="shared" si="22"/>
        <v>0.02669150127177574</v>
      </c>
      <c r="R46" s="19">
        <f t="shared" si="23"/>
        <v>0.20391217655598862</v>
      </c>
    </row>
    <row r="47" spans="1:18" ht="12.75" customHeight="1">
      <c r="A47" s="31" t="s">
        <v>97</v>
      </c>
      <c r="B47" s="20">
        <v>135</v>
      </c>
      <c r="C47" s="20">
        <v>0</v>
      </c>
      <c r="D47" s="20">
        <v>94259.93333333333</v>
      </c>
      <c r="E47" s="20">
        <v>230373</v>
      </c>
      <c r="F47" s="20">
        <v>3390.5333333333333</v>
      </c>
      <c r="G47" s="20">
        <v>1366.5703703703705</v>
      </c>
      <c r="H47" s="20">
        <v>15615.718400000003</v>
      </c>
      <c r="I47" s="20">
        <v>0</v>
      </c>
      <c r="J47" s="20">
        <v>15615.718400000003</v>
      </c>
      <c r="K47" s="20">
        <f t="shared" si="16"/>
        <v>115.67198814814817</v>
      </c>
      <c r="L47" s="20">
        <f t="shared" si="17"/>
        <v>457722</v>
      </c>
      <c r="M47" s="20">
        <f t="shared" si="18"/>
        <v>184487.00000000003</v>
      </c>
      <c r="N47" s="20">
        <f t="shared" si="19"/>
        <v>642209</v>
      </c>
      <c r="O47" s="20">
        <f t="shared" si="20"/>
        <v>442106.2816</v>
      </c>
      <c r="P47" s="23">
        <f t="shared" si="21"/>
        <v>0.03597003746377924</v>
      </c>
      <c r="Q47" s="23">
        <f t="shared" si="22"/>
        <v>0.03474287779945935</v>
      </c>
      <c r="R47" s="19">
        <f t="shared" si="23"/>
        <v>0.024315633072722435</v>
      </c>
    </row>
    <row r="48" spans="1:18" ht="12.75" customHeight="1">
      <c r="A48" s="31" t="s">
        <v>13</v>
      </c>
      <c r="B48" s="20">
        <v>5871</v>
      </c>
      <c r="C48" s="20">
        <v>2130</v>
      </c>
      <c r="D48" s="20">
        <v>41031.81689661046</v>
      </c>
      <c r="E48" s="20">
        <v>139516</v>
      </c>
      <c r="F48" s="20">
        <v>1968.813490035769</v>
      </c>
      <c r="G48" s="20">
        <v>982.5840572304547</v>
      </c>
      <c r="H48" s="20">
        <v>5269683.751699993</v>
      </c>
      <c r="I48" s="20">
        <v>986750.3805999993</v>
      </c>
      <c r="J48" s="20">
        <v>6256434.132299992</v>
      </c>
      <c r="K48" s="20">
        <f t="shared" si="16"/>
        <v>1065.6505079713834</v>
      </c>
      <c r="L48" s="20">
        <f t="shared" si="17"/>
        <v>11558904</v>
      </c>
      <c r="M48" s="20">
        <f t="shared" si="18"/>
        <v>5768751</v>
      </c>
      <c r="N48" s="20">
        <f t="shared" si="19"/>
        <v>17327655</v>
      </c>
      <c r="O48" s="20">
        <f t="shared" si="20"/>
        <v>6289220.248300007</v>
      </c>
      <c r="P48" s="23">
        <f t="shared" si="21"/>
        <v>0.0479826056690755</v>
      </c>
      <c r="Q48" s="23">
        <f t="shared" si="22"/>
        <v>0.026107421182851274</v>
      </c>
      <c r="R48" s="19">
        <f t="shared" si="23"/>
        <v>0.3610664069835181</v>
      </c>
    </row>
    <row r="49" spans="1:18" ht="12.75" customHeight="1">
      <c r="A49" s="31"/>
      <c r="B49" s="20"/>
      <c r="C49" s="20"/>
      <c r="D49" s="20"/>
      <c r="E49" s="20"/>
      <c r="F49" s="20"/>
      <c r="G49" s="20"/>
      <c r="H49" s="20"/>
      <c r="I49" s="20"/>
      <c r="J49" s="20"/>
      <c r="K49" s="20"/>
      <c r="L49" s="20"/>
      <c r="M49" s="20"/>
      <c r="N49" s="20"/>
      <c r="O49" s="20"/>
      <c r="P49" s="23"/>
      <c r="Q49" s="23"/>
      <c r="R49" s="19"/>
    </row>
    <row r="50" spans="1:18" ht="12.75" customHeight="1">
      <c r="A50" s="32" t="s">
        <v>14</v>
      </c>
      <c r="B50" s="20"/>
      <c r="C50" s="20"/>
      <c r="D50" s="20"/>
      <c r="E50" s="20"/>
      <c r="F50" s="20"/>
      <c r="G50" s="20"/>
      <c r="H50" s="20"/>
      <c r="I50" s="20"/>
      <c r="J50" s="20"/>
      <c r="K50" s="20"/>
      <c r="L50" s="20"/>
      <c r="M50" s="20"/>
      <c r="N50" s="20"/>
      <c r="O50" s="20"/>
      <c r="P50" s="23"/>
      <c r="Q50" s="23"/>
      <c r="R50" s="19"/>
    </row>
    <row r="51" spans="1:18" ht="12.75" customHeight="1">
      <c r="A51" s="31" t="s">
        <v>15</v>
      </c>
      <c r="B51" s="20">
        <v>738</v>
      </c>
      <c r="C51" s="20">
        <v>67</v>
      </c>
      <c r="D51" s="20">
        <v>31439.559620596207</v>
      </c>
      <c r="E51" s="20">
        <v>52531</v>
      </c>
      <c r="F51" s="20">
        <v>720.029810298103</v>
      </c>
      <c r="G51" s="20">
        <v>429.7032520325203</v>
      </c>
      <c r="H51" s="20">
        <v>133198.70400000003</v>
      </c>
      <c r="I51" s="20">
        <v>12514.479800000001</v>
      </c>
      <c r="J51" s="20">
        <v>145713.1838</v>
      </c>
      <c r="K51" s="20">
        <f>J51/B51</f>
        <v>197.44333848238483</v>
      </c>
      <c r="L51" s="20">
        <f>B51*F51</f>
        <v>531382</v>
      </c>
      <c r="M51" s="20">
        <f>B51*G51</f>
        <v>317121</v>
      </c>
      <c r="N51" s="20">
        <f t="shared" si="19"/>
        <v>848503</v>
      </c>
      <c r="O51" s="20">
        <f>L51-H51</f>
        <v>398183.296</v>
      </c>
      <c r="P51" s="23">
        <f>L51/(B51*D51)</f>
        <v>0.022902032311750576</v>
      </c>
      <c r="Q51" s="23">
        <f>O51/(B51*D51)</f>
        <v>0.01716130149495343</v>
      </c>
      <c r="R51" s="19">
        <f t="shared" si="23"/>
        <v>0.17172972140345996</v>
      </c>
    </row>
    <row r="52" spans="1:18" ht="12.75" customHeight="1">
      <c r="A52" s="31" t="s">
        <v>16</v>
      </c>
      <c r="B52" s="20">
        <v>4998</v>
      </c>
      <c r="C52" s="20">
        <v>2063</v>
      </c>
      <c r="D52" s="20">
        <v>41010.466386554624</v>
      </c>
      <c r="E52" s="20">
        <v>146741</v>
      </c>
      <c r="F52" s="20">
        <v>2114.8059223689474</v>
      </c>
      <c r="G52" s="20">
        <v>1053.8501400560224</v>
      </c>
      <c r="H52" s="20">
        <v>5120869.329299995</v>
      </c>
      <c r="I52" s="20">
        <v>974235.9007999991</v>
      </c>
      <c r="J52" s="20">
        <v>6095105.230099996</v>
      </c>
      <c r="K52" s="20">
        <f>J52/B52</f>
        <v>1219.5088495598231</v>
      </c>
      <c r="L52" s="20">
        <f>B52*F52</f>
        <v>10569800</v>
      </c>
      <c r="M52" s="20">
        <f>B52*G52</f>
        <v>5267143</v>
      </c>
      <c r="N52" s="20">
        <f t="shared" si="19"/>
        <v>15836943</v>
      </c>
      <c r="O52" s="20">
        <f>L52-H52</f>
        <v>5448930.670700005</v>
      </c>
      <c r="P52" s="23">
        <f>L52/(B52*D52)</f>
        <v>0.05156746822714242</v>
      </c>
      <c r="Q52" s="23">
        <f>O52/(B52*D52)</f>
        <v>0.026583999624706648</v>
      </c>
      <c r="R52" s="19">
        <f t="shared" si="23"/>
        <v>0.3848662731248067</v>
      </c>
    </row>
    <row r="53" spans="1:18" ht="12.75" customHeight="1">
      <c r="A53" s="31" t="s">
        <v>54</v>
      </c>
      <c r="B53" s="20">
        <v>135</v>
      </c>
      <c r="C53" s="20">
        <v>0</v>
      </c>
      <c r="D53" s="20">
        <v>94259.93333333333</v>
      </c>
      <c r="E53" s="20">
        <v>230373</v>
      </c>
      <c r="F53" s="20">
        <v>3390.5333333333333</v>
      </c>
      <c r="G53" s="20">
        <v>1366.5703703703705</v>
      </c>
      <c r="H53" s="20">
        <v>15615.718400000003</v>
      </c>
      <c r="I53" s="20">
        <v>0</v>
      </c>
      <c r="J53" s="20">
        <v>15615.718400000003</v>
      </c>
      <c r="K53" s="20">
        <f>J53/B53</f>
        <v>115.67198814814817</v>
      </c>
      <c r="L53" s="20">
        <f>B53*F53</f>
        <v>457722</v>
      </c>
      <c r="M53" s="20">
        <f>B53*G53</f>
        <v>184487.00000000003</v>
      </c>
      <c r="N53" s="20">
        <f t="shared" si="19"/>
        <v>642209</v>
      </c>
      <c r="O53" s="20">
        <f>L53-H53</f>
        <v>442106.2816</v>
      </c>
      <c r="P53" s="23">
        <f>L53/(B53*D53)</f>
        <v>0.03597003746377924</v>
      </c>
      <c r="Q53" s="23">
        <f>O53/(B53*D53)</f>
        <v>0.03474287779945935</v>
      </c>
      <c r="R53" s="19">
        <f t="shared" si="23"/>
        <v>0.024315633072722435</v>
      </c>
    </row>
    <row r="54" spans="1:18" ht="12.75" customHeight="1">
      <c r="A54" s="31"/>
      <c r="B54" s="20"/>
      <c r="C54" s="20"/>
      <c r="D54" s="20"/>
      <c r="E54" s="20"/>
      <c r="F54" s="20"/>
      <c r="G54" s="20"/>
      <c r="H54" s="20"/>
      <c r="I54" s="20"/>
      <c r="J54" s="20"/>
      <c r="K54" s="20"/>
      <c r="L54" s="20"/>
      <c r="M54" s="20"/>
      <c r="N54" s="20"/>
      <c r="O54" s="20"/>
      <c r="P54" s="23"/>
      <c r="Q54" s="23"/>
      <c r="R54" s="19"/>
    </row>
    <row r="55" spans="1:18" ht="15.75">
      <c r="A55" s="33" t="s">
        <v>43</v>
      </c>
      <c r="B55" s="20"/>
      <c r="C55" s="20"/>
      <c r="D55" s="20"/>
      <c r="E55" s="20"/>
      <c r="F55" s="20"/>
      <c r="G55" s="20"/>
      <c r="H55" s="20"/>
      <c r="I55" s="20"/>
      <c r="J55" s="20"/>
      <c r="K55" s="20"/>
      <c r="L55" s="20"/>
      <c r="M55" s="20"/>
      <c r="N55" s="20"/>
      <c r="O55" s="20"/>
      <c r="P55" s="23"/>
      <c r="Q55" s="23"/>
      <c r="R55" s="19"/>
    </row>
    <row r="56" spans="1:18" ht="12.75" customHeight="1">
      <c r="A56" s="31" t="s">
        <v>6</v>
      </c>
      <c r="B56" s="20">
        <v>295</v>
      </c>
      <c r="C56" s="20">
        <v>293</v>
      </c>
      <c r="D56" s="20">
        <v>6540.623728813559</v>
      </c>
      <c r="E56" s="20">
        <v>199980</v>
      </c>
      <c r="F56" s="20">
        <v>2694.2033898305085</v>
      </c>
      <c r="G56" s="20">
        <v>1066.657627118644</v>
      </c>
      <c r="H56" s="20">
        <v>710428.0952</v>
      </c>
      <c r="I56" s="20">
        <v>303395.8747999997</v>
      </c>
      <c r="J56" s="20">
        <v>1013823.97</v>
      </c>
      <c r="K56" s="20">
        <f aca="true" t="shared" si="24" ref="K56:K65">J56/B56</f>
        <v>3436.6914237288133</v>
      </c>
      <c r="L56" s="20">
        <f aca="true" t="shared" si="25" ref="L56:L65">B56*F56</f>
        <v>794790</v>
      </c>
      <c r="M56" s="20">
        <f aca="true" t="shared" si="26" ref="M56:M65">B56*G56</f>
        <v>314664</v>
      </c>
      <c r="N56" s="20">
        <f t="shared" si="19"/>
        <v>1109454</v>
      </c>
      <c r="O56" s="20">
        <f aca="true" t="shared" si="27" ref="O56:O65">L56-H56</f>
        <v>84361.90480000002</v>
      </c>
      <c r="P56" s="23">
        <f aca="true" t="shared" si="28" ref="P56:P65">L56/(B56*D56)</f>
        <v>0.411918419639655</v>
      </c>
      <c r="Q56" s="23">
        <f aca="true" t="shared" si="29" ref="Q56:Q65">O56/(B56*D56)</f>
        <v>0.043722521047077884</v>
      </c>
      <c r="R56" s="19">
        <f t="shared" si="23"/>
        <v>0.9138044209133501</v>
      </c>
    </row>
    <row r="57" spans="1:18" ht="12.75" customHeight="1">
      <c r="A57" s="31" t="s">
        <v>7</v>
      </c>
      <c r="B57" s="20">
        <v>1168</v>
      </c>
      <c r="C57" s="20">
        <v>1031</v>
      </c>
      <c r="D57" s="20">
        <v>15618.005136986301</v>
      </c>
      <c r="E57" s="20">
        <v>193840</v>
      </c>
      <c r="F57" s="20">
        <v>2479.7448630136987</v>
      </c>
      <c r="G57" s="20">
        <v>988.832191780822</v>
      </c>
      <c r="H57" s="20">
        <v>2372942.275900004</v>
      </c>
      <c r="I57" s="20">
        <v>791555.1109</v>
      </c>
      <c r="J57" s="20">
        <v>3164497.386800002</v>
      </c>
      <c r="K57" s="20">
        <f t="shared" si="24"/>
        <v>2709.3299544520564</v>
      </c>
      <c r="L57" s="20">
        <f t="shared" si="25"/>
        <v>2896342</v>
      </c>
      <c r="M57" s="20">
        <f t="shared" si="26"/>
        <v>1154956</v>
      </c>
      <c r="N57" s="20">
        <f t="shared" si="19"/>
        <v>4051298</v>
      </c>
      <c r="O57" s="20">
        <f t="shared" si="27"/>
        <v>523399.72409999603</v>
      </c>
      <c r="P57" s="23">
        <f t="shared" si="28"/>
        <v>0.15877475012101308</v>
      </c>
      <c r="Q57" s="23">
        <f t="shared" si="29"/>
        <v>0.028692281646084634</v>
      </c>
      <c r="R57" s="19">
        <f t="shared" si="23"/>
        <v>0.7811070394722881</v>
      </c>
    </row>
    <row r="58" spans="1:18" ht="12.75" customHeight="1">
      <c r="A58" s="31" t="s">
        <v>8</v>
      </c>
      <c r="B58" s="20">
        <v>1953</v>
      </c>
      <c r="C58" s="20">
        <v>1551</v>
      </c>
      <c r="D58" s="20">
        <v>25324.116743471583</v>
      </c>
      <c r="E58" s="20">
        <v>201763</v>
      </c>
      <c r="F58" s="20">
        <v>2604.274449564772</v>
      </c>
      <c r="G58" s="20">
        <v>1027.8853046594982</v>
      </c>
      <c r="H58" s="20">
        <v>3763464.734199994</v>
      </c>
      <c r="I58" s="20">
        <v>968646.0165999996</v>
      </c>
      <c r="J58" s="20">
        <v>4732110.750799998</v>
      </c>
      <c r="K58" s="20">
        <f t="shared" si="24"/>
        <v>2422.9957761392716</v>
      </c>
      <c r="L58" s="20">
        <f t="shared" si="25"/>
        <v>5086148</v>
      </c>
      <c r="M58" s="20">
        <f t="shared" si="26"/>
        <v>2007460</v>
      </c>
      <c r="N58" s="20">
        <f t="shared" si="19"/>
        <v>7093608</v>
      </c>
      <c r="O58" s="20">
        <f t="shared" si="27"/>
        <v>1322683.2658000062</v>
      </c>
      <c r="P58" s="23">
        <f t="shared" si="28"/>
        <v>0.10283772089449635</v>
      </c>
      <c r="Q58" s="23">
        <f t="shared" si="29"/>
        <v>0.026743565566743625</v>
      </c>
      <c r="R58" s="19">
        <f t="shared" si="23"/>
        <v>0.6670950453986177</v>
      </c>
    </row>
    <row r="59" spans="1:18" ht="12.75" customHeight="1">
      <c r="A59" s="31" t="s">
        <v>9</v>
      </c>
      <c r="B59" s="20">
        <v>2776</v>
      </c>
      <c r="C59" s="20">
        <v>1724</v>
      </c>
      <c r="D59" s="20">
        <v>35133.76729106628</v>
      </c>
      <c r="E59" s="20">
        <v>204096</v>
      </c>
      <c r="F59" s="20">
        <v>2726.523054755043</v>
      </c>
      <c r="G59" s="20">
        <v>1048.646613832853</v>
      </c>
      <c r="H59" s="20">
        <v>5030112.8588999985</v>
      </c>
      <c r="I59" s="20">
        <v>856704.1952999998</v>
      </c>
      <c r="J59" s="20">
        <v>5886817.054200002</v>
      </c>
      <c r="K59" s="20">
        <f t="shared" si="24"/>
        <v>2120.6113307636897</v>
      </c>
      <c r="L59" s="20">
        <f t="shared" si="25"/>
        <v>7568828</v>
      </c>
      <c r="M59" s="20">
        <f t="shared" si="26"/>
        <v>2911043</v>
      </c>
      <c r="N59" s="20">
        <f t="shared" si="19"/>
        <v>10479871</v>
      </c>
      <c r="O59" s="20">
        <f t="shared" si="27"/>
        <v>2538715.1411000015</v>
      </c>
      <c r="P59" s="23">
        <f t="shared" si="28"/>
        <v>0.07760406198877329</v>
      </c>
      <c r="Q59" s="23">
        <f t="shared" si="29"/>
        <v>0.026029737653142846</v>
      </c>
      <c r="R59" s="19">
        <f t="shared" si="23"/>
        <v>0.5617260989376684</v>
      </c>
    </row>
    <row r="60" spans="1:18" ht="12.75" customHeight="1">
      <c r="A60" s="31" t="s">
        <v>10</v>
      </c>
      <c r="B60" s="20">
        <v>2231</v>
      </c>
      <c r="C60" s="20">
        <v>1036</v>
      </c>
      <c r="D60" s="20">
        <v>43621.90587180637</v>
      </c>
      <c r="E60" s="20">
        <v>211833</v>
      </c>
      <c r="F60" s="20">
        <v>2832.9771402958313</v>
      </c>
      <c r="G60" s="20">
        <v>1059.1900493052442</v>
      </c>
      <c r="H60" s="20">
        <v>3807702.620100003</v>
      </c>
      <c r="I60" s="20">
        <v>437754.1754999994</v>
      </c>
      <c r="J60" s="20">
        <v>4245456.795600002</v>
      </c>
      <c r="K60" s="20">
        <f t="shared" si="24"/>
        <v>1902.9389491707761</v>
      </c>
      <c r="L60" s="20">
        <f t="shared" si="25"/>
        <v>6320372</v>
      </c>
      <c r="M60" s="20">
        <f t="shared" si="26"/>
        <v>2363053</v>
      </c>
      <c r="N60" s="20">
        <f t="shared" si="19"/>
        <v>8683425</v>
      </c>
      <c r="O60" s="20">
        <f t="shared" si="27"/>
        <v>2512669.379899997</v>
      </c>
      <c r="P60" s="23">
        <f t="shared" si="28"/>
        <v>0.06494391025970363</v>
      </c>
      <c r="Q60" s="23">
        <f t="shared" si="29"/>
        <v>0.02581850794866672</v>
      </c>
      <c r="R60" s="19">
        <f t="shared" si="23"/>
        <v>0.48891500710837044</v>
      </c>
    </row>
    <row r="61" spans="1:18" ht="12.75" customHeight="1">
      <c r="A61" s="31" t="s">
        <v>11</v>
      </c>
      <c r="B61" s="20">
        <v>3947</v>
      </c>
      <c r="C61" s="20">
        <v>0</v>
      </c>
      <c r="D61" s="20">
        <v>53510.19381808969</v>
      </c>
      <c r="E61" s="20">
        <v>223018</v>
      </c>
      <c r="F61" s="20">
        <v>3102.6445401570813</v>
      </c>
      <c r="G61" s="20">
        <v>1502.5563719280467</v>
      </c>
      <c r="H61" s="20">
        <v>6541401.768799979</v>
      </c>
      <c r="I61" s="20">
        <v>0</v>
      </c>
      <c r="J61" s="20">
        <v>6541401.768799979</v>
      </c>
      <c r="K61" s="20">
        <f t="shared" si="24"/>
        <v>1657.3097970103825</v>
      </c>
      <c r="L61" s="20">
        <f t="shared" si="25"/>
        <v>12246138</v>
      </c>
      <c r="M61" s="20">
        <f t="shared" si="26"/>
        <v>5930590</v>
      </c>
      <c r="N61" s="20">
        <f t="shared" si="19"/>
        <v>18176728</v>
      </c>
      <c r="O61" s="20">
        <f t="shared" si="27"/>
        <v>5704736.231200021</v>
      </c>
      <c r="P61" s="23">
        <f t="shared" si="28"/>
        <v>0.057982308019751544</v>
      </c>
      <c r="Q61" s="23">
        <f t="shared" si="29"/>
        <v>0.027010456139631628</v>
      </c>
      <c r="R61" s="19">
        <f t="shared" si="23"/>
        <v>0.3598778486865171</v>
      </c>
    </row>
    <row r="62" spans="1:18" ht="12.75" customHeight="1">
      <c r="A62" s="31" t="s">
        <v>12</v>
      </c>
      <c r="B62" s="20">
        <v>4513</v>
      </c>
      <c r="C62" s="20">
        <v>0</v>
      </c>
      <c r="D62" s="20">
        <v>67483.79570130733</v>
      </c>
      <c r="E62" s="20">
        <v>236704</v>
      </c>
      <c r="F62" s="20">
        <v>3325.9968978506536</v>
      </c>
      <c r="G62" s="20">
        <v>1268.7861732771992</v>
      </c>
      <c r="H62" s="20">
        <v>6853919.828599985</v>
      </c>
      <c r="I62" s="20">
        <v>0</v>
      </c>
      <c r="J62" s="20">
        <v>6853919.828599985</v>
      </c>
      <c r="K62" s="20">
        <f t="shared" si="24"/>
        <v>1518.7059225792123</v>
      </c>
      <c r="L62" s="20">
        <f t="shared" si="25"/>
        <v>15010224</v>
      </c>
      <c r="M62" s="20">
        <f t="shared" si="26"/>
        <v>5726032</v>
      </c>
      <c r="N62" s="20">
        <f t="shared" si="19"/>
        <v>20736256</v>
      </c>
      <c r="O62" s="20">
        <f t="shared" si="27"/>
        <v>8156304.171400015</v>
      </c>
      <c r="P62" s="23">
        <f t="shared" si="28"/>
        <v>0.049285859861409965</v>
      </c>
      <c r="Q62" s="23">
        <f t="shared" si="29"/>
        <v>0.026781110287138598</v>
      </c>
      <c r="R62" s="19">
        <f t="shared" si="23"/>
        <v>0.33052831854506354</v>
      </c>
    </row>
    <row r="63" spans="1:18" ht="12.75" customHeight="1">
      <c r="A63" s="31" t="s">
        <v>21</v>
      </c>
      <c r="B63" s="20">
        <v>4078</v>
      </c>
      <c r="C63" s="20">
        <v>0</v>
      </c>
      <c r="D63" s="20">
        <v>82276.66527709662</v>
      </c>
      <c r="E63" s="20">
        <v>252876</v>
      </c>
      <c r="F63" s="20">
        <v>3603.0564001961748</v>
      </c>
      <c r="G63" s="20">
        <v>1678.8810691515448</v>
      </c>
      <c r="H63" s="20">
        <v>5679727.275499995</v>
      </c>
      <c r="I63" s="20">
        <v>0</v>
      </c>
      <c r="J63" s="20">
        <v>5679727.275499995</v>
      </c>
      <c r="K63" s="20">
        <f t="shared" si="24"/>
        <v>1392.772750245217</v>
      </c>
      <c r="L63" s="20">
        <f t="shared" si="25"/>
        <v>14693264</v>
      </c>
      <c r="M63" s="20">
        <f t="shared" si="26"/>
        <v>6846477</v>
      </c>
      <c r="N63" s="20">
        <f t="shared" si="19"/>
        <v>21539741</v>
      </c>
      <c r="O63" s="20">
        <f t="shared" si="27"/>
        <v>9013536.724500004</v>
      </c>
      <c r="P63" s="23">
        <f t="shared" si="28"/>
        <v>0.043791959580053115</v>
      </c>
      <c r="Q63" s="23">
        <f t="shared" si="29"/>
        <v>0.026864040278091274</v>
      </c>
      <c r="R63" s="19">
        <f t="shared" si="23"/>
        <v>0.26368595961762004</v>
      </c>
    </row>
    <row r="64" spans="1:18" ht="12.75" customHeight="1">
      <c r="A64" s="31" t="s">
        <v>97</v>
      </c>
      <c r="B64" s="20">
        <v>1903</v>
      </c>
      <c r="C64" s="20">
        <v>0</v>
      </c>
      <c r="D64" s="20">
        <v>94299.90961639516</v>
      </c>
      <c r="E64" s="20">
        <v>267758</v>
      </c>
      <c r="F64" s="20">
        <v>3817.674198633736</v>
      </c>
      <c r="G64" s="20">
        <v>1521.7603783499737</v>
      </c>
      <c r="H64" s="20">
        <v>221697.31140000044</v>
      </c>
      <c r="I64" s="20">
        <v>0</v>
      </c>
      <c r="J64" s="20">
        <v>221697.31140000044</v>
      </c>
      <c r="K64" s="20">
        <f t="shared" si="24"/>
        <v>116.49884992117732</v>
      </c>
      <c r="L64" s="20">
        <f t="shared" si="25"/>
        <v>7265034</v>
      </c>
      <c r="M64" s="20">
        <f t="shared" si="26"/>
        <v>2895910</v>
      </c>
      <c r="N64" s="20">
        <f t="shared" si="19"/>
        <v>10160944</v>
      </c>
      <c r="O64" s="20">
        <f t="shared" si="27"/>
        <v>7043336.6886</v>
      </c>
      <c r="P64" s="23">
        <f t="shared" si="28"/>
        <v>0.040484388735511447</v>
      </c>
      <c r="Q64" s="23">
        <f t="shared" si="29"/>
        <v>0.03924898087144153</v>
      </c>
      <c r="R64" s="19">
        <f t="shared" si="23"/>
        <v>0.02181857427813798</v>
      </c>
    </row>
    <row r="65" spans="1:18" ht="12.75" customHeight="1">
      <c r="A65" s="31" t="s">
        <v>13</v>
      </c>
      <c r="B65" s="20">
        <v>22864</v>
      </c>
      <c r="C65" s="20">
        <v>5635</v>
      </c>
      <c r="D65" s="20">
        <v>56648.75778516445</v>
      </c>
      <c r="E65" s="20">
        <v>228454</v>
      </c>
      <c r="F65" s="20">
        <v>3143.8567179846045</v>
      </c>
      <c r="G65" s="20">
        <v>1318.6749912526243</v>
      </c>
      <c r="H65" s="20">
        <v>34981396.768599994</v>
      </c>
      <c r="I65" s="20">
        <v>3358055.3730999962</v>
      </c>
      <c r="J65" s="20">
        <v>38339452.14170001</v>
      </c>
      <c r="K65" s="20">
        <f t="shared" si="24"/>
        <v>1676.8479768063335</v>
      </c>
      <c r="L65" s="20">
        <f t="shared" si="25"/>
        <v>71881140</v>
      </c>
      <c r="M65" s="20">
        <f t="shared" si="26"/>
        <v>30150185.000000004</v>
      </c>
      <c r="N65" s="20">
        <f t="shared" si="19"/>
        <v>102031325</v>
      </c>
      <c r="O65" s="20">
        <f t="shared" si="27"/>
        <v>36899743.231400006</v>
      </c>
      <c r="P65" s="23">
        <f t="shared" si="28"/>
        <v>0.05549736377110706</v>
      </c>
      <c r="Q65" s="23">
        <f t="shared" si="29"/>
        <v>0.028489231990108277</v>
      </c>
      <c r="R65" s="19">
        <f t="shared" si="23"/>
        <v>0.3757615824522519</v>
      </c>
    </row>
    <row r="66" spans="1:18" ht="12.75" customHeight="1">
      <c r="A66" s="31"/>
      <c r="B66" s="20"/>
      <c r="C66" s="20"/>
      <c r="D66" s="20"/>
      <c r="E66" s="20"/>
      <c r="F66" s="20"/>
      <c r="G66" s="20"/>
      <c r="H66" s="20"/>
      <c r="I66" s="20"/>
      <c r="J66" s="20"/>
      <c r="K66" s="20"/>
      <c r="L66" s="20"/>
      <c r="M66" s="20"/>
      <c r="N66" s="20"/>
      <c r="O66" s="20"/>
      <c r="P66" s="23"/>
      <c r="Q66" s="23"/>
      <c r="R66" s="19"/>
    </row>
    <row r="67" spans="1:18" ht="12.75" customHeight="1">
      <c r="A67" s="32" t="s">
        <v>14</v>
      </c>
      <c r="B67" s="20"/>
      <c r="C67" s="20"/>
      <c r="D67" s="20"/>
      <c r="E67" s="20"/>
      <c r="F67" s="20"/>
      <c r="G67" s="20"/>
      <c r="H67" s="20"/>
      <c r="I67" s="20"/>
      <c r="J67" s="20"/>
      <c r="K67" s="20"/>
      <c r="L67" s="20"/>
      <c r="M67" s="20"/>
      <c r="N67" s="20"/>
      <c r="O67" s="20"/>
      <c r="P67" s="23"/>
      <c r="Q67" s="23"/>
      <c r="R67" s="19"/>
    </row>
    <row r="68" spans="1:18" ht="12.75" customHeight="1">
      <c r="A68" s="31" t="s">
        <v>15</v>
      </c>
      <c r="B68" s="20">
        <v>735</v>
      </c>
      <c r="C68" s="20">
        <v>105</v>
      </c>
      <c r="D68" s="20">
        <v>30326.019047619047</v>
      </c>
      <c r="E68" s="20">
        <v>30281</v>
      </c>
      <c r="F68" s="20">
        <v>514.7945578231293</v>
      </c>
      <c r="G68" s="20">
        <v>434.8081632653061</v>
      </c>
      <c r="H68" s="20">
        <v>132799.505</v>
      </c>
      <c r="I68" s="20">
        <v>41727</v>
      </c>
      <c r="J68" s="20">
        <v>174526.505</v>
      </c>
      <c r="K68" s="20">
        <f>J68/B68</f>
        <v>237.45102721088435</v>
      </c>
      <c r="L68" s="20">
        <f>B68*F68</f>
        <v>378374</v>
      </c>
      <c r="M68" s="20">
        <f>B68*G68</f>
        <v>319584</v>
      </c>
      <c r="N68" s="20">
        <f t="shared" si="19"/>
        <v>697958</v>
      </c>
      <c r="O68" s="20">
        <f>L68-H68</f>
        <v>245574.495</v>
      </c>
      <c r="P68" s="23">
        <f>L68/(B68*D68)</f>
        <v>0.016975342428387306</v>
      </c>
      <c r="Q68" s="23">
        <f>O68/(B68*D68)</f>
        <v>0.011017435511698178</v>
      </c>
      <c r="R68" s="19">
        <f t="shared" si="23"/>
        <v>0.25005301894956433</v>
      </c>
    </row>
    <row r="69" spans="1:18" ht="12.75" customHeight="1">
      <c r="A69" s="31" t="s">
        <v>16</v>
      </c>
      <c r="B69" s="20">
        <v>20226</v>
      </c>
      <c r="C69" s="20">
        <v>5530</v>
      </c>
      <c r="D69" s="20">
        <v>54062.83229506576</v>
      </c>
      <c r="E69" s="20">
        <v>227338.5</v>
      </c>
      <c r="F69" s="20">
        <v>3175.997824582221</v>
      </c>
      <c r="G69" s="20">
        <v>1331.6864926332444</v>
      </c>
      <c r="H69" s="20">
        <v>34626899.952199966</v>
      </c>
      <c r="I69" s="20">
        <v>3316328.3730999986</v>
      </c>
      <c r="J69" s="20">
        <v>37943228.32529993</v>
      </c>
      <c r="K69" s="20">
        <f>J69/B69</f>
        <v>1875.9630339810112</v>
      </c>
      <c r="L69" s="20">
        <f>B69*F69</f>
        <v>64237732</v>
      </c>
      <c r="M69" s="20">
        <f>B69*G69</f>
        <v>26934691</v>
      </c>
      <c r="N69" s="20">
        <f t="shared" si="19"/>
        <v>91172423</v>
      </c>
      <c r="O69" s="20">
        <f>L69-H69</f>
        <v>29610832.047800034</v>
      </c>
      <c r="P69" s="23">
        <f>L69/(B69*D69)</f>
        <v>0.058746419485537944</v>
      </c>
      <c r="Q69" s="23">
        <f>O69/(B69*D69)</f>
        <v>0.027079573120605677</v>
      </c>
      <c r="R69" s="19">
        <f t="shared" si="23"/>
        <v>0.416170011466076</v>
      </c>
    </row>
    <row r="70" spans="1:18" ht="12.75" customHeight="1">
      <c r="A70" s="31" t="s">
        <v>54</v>
      </c>
      <c r="B70" s="20">
        <v>1903</v>
      </c>
      <c r="C70" s="20">
        <v>0</v>
      </c>
      <c r="D70" s="20">
        <v>94299.90961639516</v>
      </c>
      <c r="E70" s="20">
        <v>267758</v>
      </c>
      <c r="F70" s="20">
        <v>3817.674198633736</v>
      </c>
      <c r="G70" s="20">
        <v>1521.7603783499737</v>
      </c>
      <c r="H70" s="20">
        <v>221697.31140000044</v>
      </c>
      <c r="I70" s="20">
        <v>0</v>
      </c>
      <c r="J70" s="20">
        <v>221697.31140000044</v>
      </c>
      <c r="K70" s="20">
        <f>J70/B70</f>
        <v>116.49884992117732</v>
      </c>
      <c r="L70" s="20">
        <f>B70*F70</f>
        <v>7265034</v>
      </c>
      <c r="M70" s="20">
        <f>B70*G70</f>
        <v>2895910</v>
      </c>
      <c r="N70" s="20">
        <f t="shared" si="19"/>
        <v>10160944</v>
      </c>
      <c r="O70" s="20">
        <f>L70-H70</f>
        <v>7043336.6886</v>
      </c>
      <c r="P70" s="23">
        <f>L70/(B70*D70)</f>
        <v>0.040484388735511447</v>
      </c>
      <c r="Q70" s="23">
        <f>O70/(B70*D70)</f>
        <v>0.03924898087144153</v>
      </c>
      <c r="R70" s="19">
        <f t="shared" si="23"/>
        <v>0.02181857427813798</v>
      </c>
    </row>
    <row r="71" spans="1:18" ht="12.75" customHeight="1">
      <c r="A71" s="31"/>
      <c r="B71" s="20"/>
      <c r="C71" s="20"/>
      <c r="D71" s="20"/>
      <c r="E71" s="20"/>
      <c r="F71" s="20"/>
      <c r="G71" s="20"/>
      <c r="H71" s="20"/>
      <c r="I71" s="20"/>
      <c r="J71" s="20"/>
      <c r="K71" s="20"/>
      <c r="L71" s="20"/>
      <c r="M71" s="20"/>
      <c r="N71" s="20"/>
      <c r="O71" s="20"/>
      <c r="P71" s="23"/>
      <c r="Q71" s="23"/>
      <c r="R71" s="19"/>
    </row>
    <row r="72" spans="1:18" ht="15.75">
      <c r="A72" s="33" t="s">
        <v>44</v>
      </c>
      <c r="B72" s="20"/>
      <c r="C72" s="20"/>
      <c r="D72" s="20"/>
      <c r="E72" s="20"/>
      <c r="F72" s="20"/>
      <c r="G72" s="20"/>
      <c r="H72" s="20"/>
      <c r="I72" s="20"/>
      <c r="J72" s="20"/>
      <c r="K72" s="20"/>
      <c r="L72" s="20"/>
      <c r="M72" s="20"/>
      <c r="N72" s="20"/>
      <c r="O72" s="20"/>
      <c r="P72" s="23"/>
      <c r="Q72" s="23"/>
      <c r="R72" s="19"/>
    </row>
    <row r="73" spans="1:18" ht="12.75" customHeight="1">
      <c r="A73" s="31" t="s">
        <v>6</v>
      </c>
      <c r="B73" s="20">
        <v>98</v>
      </c>
      <c r="C73" s="20">
        <v>94</v>
      </c>
      <c r="D73" s="20">
        <v>6621.65306122449</v>
      </c>
      <c r="E73" s="20">
        <v>69568.5</v>
      </c>
      <c r="F73" s="20">
        <v>928.795918367347</v>
      </c>
      <c r="G73" s="20">
        <v>436.81632653061223</v>
      </c>
      <c r="H73" s="20">
        <v>74132.33870000001</v>
      </c>
      <c r="I73" s="20">
        <v>42015.80129999998</v>
      </c>
      <c r="J73" s="20">
        <v>116148.14</v>
      </c>
      <c r="K73" s="20">
        <f aca="true" t="shared" si="30" ref="K73:K82">J73/B73</f>
        <v>1185.1851020408162</v>
      </c>
      <c r="L73" s="20">
        <f aca="true" t="shared" si="31" ref="L73:L82">B73*F73</f>
        <v>91022</v>
      </c>
      <c r="M73" s="20">
        <f aca="true" t="shared" si="32" ref="M73:M82">B73*G73</f>
        <v>42808</v>
      </c>
      <c r="N73" s="20">
        <f aca="true" t="shared" si="33" ref="N73:N87">L73+M73</f>
        <v>133830</v>
      </c>
      <c r="O73" s="20">
        <f aca="true" t="shared" si="34" ref="O73:O82">L73-H73</f>
        <v>16889.661299999992</v>
      </c>
      <c r="P73" s="23">
        <f aca="true" t="shared" si="35" ref="P73:P82">L73/(B73*D73)</f>
        <v>0.14026647270396134</v>
      </c>
      <c r="Q73" s="23">
        <f aca="true" t="shared" si="36" ref="Q73:Q82">O73/(B73*D73)</f>
        <v>0.026027259516552055</v>
      </c>
      <c r="R73" s="19">
        <f aca="true" t="shared" si="37" ref="R73:R87">J73/N73</f>
        <v>0.8678782036912501</v>
      </c>
    </row>
    <row r="74" spans="1:18" ht="12.75" customHeight="1">
      <c r="A74" s="31" t="s">
        <v>7</v>
      </c>
      <c r="B74" s="20">
        <v>271</v>
      </c>
      <c r="C74" s="20">
        <v>175</v>
      </c>
      <c r="D74" s="20">
        <v>15311.21402214022</v>
      </c>
      <c r="E74" s="20">
        <v>77699</v>
      </c>
      <c r="F74" s="20">
        <v>1003.7084870848709</v>
      </c>
      <c r="G74" s="20">
        <v>476.0627306273063</v>
      </c>
      <c r="H74" s="20">
        <v>183536.6888000001</v>
      </c>
      <c r="I74" s="20">
        <v>50882.3655</v>
      </c>
      <c r="J74" s="20">
        <v>234419.05430000005</v>
      </c>
      <c r="K74" s="20">
        <f t="shared" si="30"/>
        <v>865.0149605166054</v>
      </c>
      <c r="L74" s="20">
        <f t="shared" si="31"/>
        <v>272005</v>
      </c>
      <c r="M74" s="20">
        <f t="shared" si="32"/>
        <v>129013</v>
      </c>
      <c r="N74" s="20">
        <f t="shared" si="33"/>
        <v>401018</v>
      </c>
      <c r="O74" s="20">
        <f t="shared" si="34"/>
        <v>88468.31119999991</v>
      </c>
      <c r="P74" s="23">
        <f t="shared" si="35"/>
        <v>0.06555381471603067</v>
      </c>
      <c r="Q74" s="23">
        <f t="shared" si="36"/>
        <v>0.02132106130639119</v>
      </c>
      <c r="R74" s="19">
        <f t="shared" si="37"/>
        <v>0.5845599307263016</v>
      </c>
    </row>
    <row r="75" spans="1:18" ht="12.75" customHeight="1">
      <c r="A75" s="31" t="s">
        <v>8</v>
      </c>
      <c r="B75" s="20">
        <v>318</v>
      </c>
      <c r="C75" s="20">
        <v>124</v>
      </c>
      <c r="D75" s="20">
        <v>24954.578616352203</v>
      </c>
      <c r="E75" s="20">
        <v>98712</v>
      </c>
      <c r="F75" s="20">
        <v>1211.5943396226414</v>
      </c>
      <c r="G75" s="20">
        <v>563.8993710691824</v>
      </c>
      <c r="H75" s="20">
        <v>217568.30520000015</v>
      </c>
      <c r="I75" s="20">
        <v>38881.43490000001</v>
      </c>
      <c r="J75" s="20">
        <v>256449.74010000005</v>
      </c>
      <c r="K75" s="20">
        <f t="shared" si="30"/>
        <v>806.4457235849059</v>
      </c>
      <c r="L75" s="20">
        <f t="shared" si="31"/>
        <v>385287</v>
      </c>
      <c r="M75" s="20">
        <f t="shared" si="32"/>
        <v>179320</v>
      </c>
      <c r="N75" s="20">
        <f t="shared" si="33"/>
        <v>564607</v>
      </c>
      <c r="O75" s="20">
        <f t="shared" si="34"/>
        <v>167718.69479999985</v>
      </c>
      <c r="P75" s="23">
        <f t="shared" si="35"/>
        <v>0.04855198551935113</v>
      </c>
      <c r="Q75" s="23">
        <f t="shared" si="36"/>
        <v>0.02113509057210356</v>
      </c>
      <c r="R75" s="19">
        <f t="shared" si="37"/>
        <v>0.4542092820315725</v>
      </c>
    </row>
    <row r="76" spans="1:18" ht="12.75" customHeight="1">
      <c r="A76" s="31" t="s">
        <v>9</v>
      </c>
      <c r="B76" s="20">
        <v>289</v>
      </c>
      <c r="C76" s="20">
        <v>49</v>
      </c>
      <c r="D76" s="20">
        <v>35025.39446366782</v>
      </c>
      <c r="E76" s="20">
        <v>102554</v>
      </c>
      <c r="F76" s="20">
        <v>1315.204152249135</v>
      </c>
      <c r="G76" s="20">
        <v>596.2629757785467</v>
      </c>
      <c r="H76" s="20">
        <v>171336.6719999999</v>
      </c>
      <c r="I76" s="20">
        <v>13156.219799999999</v>
      </c>
      <c r="J76" s="20">
        <v>184492.8918</v>
      </c>
      <c r="K76" s="20">
        <f t="shared" si="30"/>
        <v>638.3837086505191</v>
      </c>
      <c r="L76" s="20">
        <f t="shared" si="31"/>
        <v>380094</v>
      </c>
      <c r="M76" s="20">
        <f t="shared" si="32"/>
        <v>172319.99999999997</v>
      </c>
      <c r="N76" s="20">
        <f t="shared" si="33"/>
        <v>552414</v>
      </c>
      <c r="O76" s="20">
        <f t="shared" si="34"/>
        <v>208757.3280000001</v>
      </c>
      <c r="P76" s="23">
        <f t="shared" si="35"/>
        <v>0.037550016848872575</v>
      </c>
      <c r="Q76" s="23">
        <f t="shared" si="36"/>
        <v>0.020623427846073926</v>
      </c>
      <c r="R76" s="19">
        <f t="shared" si="37"/>
        <v>0.33397577143229534</v>
      </c>
    </row>
    <row r="77" spans="1:18" ht="12.75" customHeight="1">
      <c r="A77" s="31" t="s">
        <v>10</v>
      </c>
      <c r="B77" s="20">
        <v>183</v>
      </c>
      <c r="C77" s="20">
        <v>13</v>
      </c>
      <c r="D77" s="20">
        <v>43383.45901639344</v>
      </c>
      <c r="E77" s="20">
        <v>105231</v>
      </c>
      <c r="F77" s="20">
        <v>1402.0928961748634</v>
      </c>
      <c r="G77" s="20">
        <v>620.3989071038251</v>
      </c>
      <c r="H77" s="20">
        <v>99450.55380000002</v>
      </c>
      <c r="I77" s="20">
        <v>3985.3891</v>
      </c>
      <c r="J77" s="20">
        <v>103435.94290000001</v>
      </c>
      <c r="K77" s="20">
        <f t="shared" si="30"/>
        <v>565.2237316939891</v>
      </c>
      <c r="L77" s="20">
        <f t="shared" si="31"/>
        <v>256583</v>
      </c>
      <c r="M77" s="20">
        <f t="shared" si="32"/>
        <v>113532.99999999999</v>
      </c>
      <c r="N77" s="20">
        <f t="shared" si="33"/>
        <v>370116</v>
      </c>
      <c r="O77" s="20">
        <f t="shared" si="34"/>
        <v>157132.44619999998</v>
      </c>
      <c r="P77" s="23">
        <f t="shared" si="35"/>
        <v>0.03231860547691806</v>
      </c>
      <c r="Q77" s="23">
        <f t="shared" si="36"/>
        <v>0.019792042093049234</v>
      </c>
      <c r="R77" s="19">
        <f t="shared" si="37"/>
        <v>0.2794689851289866</v>
      </c>
    </row>
    <row r="78" spans="1:18" ht="12.75" customHeight="1">
      <c r="A78" s="31" t="s">
        <v>11</v>
      </c>
      <c r="B78" s="20">
        <v>159</v>
      </c>
      <c r="C78" s="20">
        <v>0</v>
      </c>
      <c r="D78" s="20">
        <v>52693.96226415094</v>
      </c>
      <c r="E78" s="20">
        <v>146210</v>
      </c>
      <c r="F78" s="20">
        <v>1929.119496855346</v>
      </c>
      <c r="G78" s="20">
        <v>839.937106918239</v>
      </c>
      <c r="H78" s="20">
        <v>112261.78699999995</v>
      </c>
      <c r="I78" s="20">
        <v>0</v>
      </c>
      <c r="J78" s="20">
        <v>112261.78699999995</v>
      </c>
      <c r="K78" s="20">
        <f t="shared" si="30"/>
        <v>706.048974842767</v>
      </c>
      <c r="L78" s="20">
        <f t="shared" si="31"/>
        <v>306730</v>
      </c>
      <c r="M78" s="20">
        <f t="shared" si="32"/>
        <v>133550</v>
      </c>
      <c r="N78" s="20">
        <f t="shared" si="33"/>
        <v>440280</v>
      </c>
      <c r="O78" s="20">
        <f t="shared" si="34"/>
        <v>194468.21300000005</v>
      </c>
      <c r="P78" s="23">
        <f t="shared" si="35"/>
        <v>0.036609877374277004</v>
      </c>
      <c r="Q78" s="23">
        <f t="shared" si="36"/>
        <v>0.023210828517343535</v>
      </c>
      <c r="R78" s="19">
        <f t="shared" si="37"/>
        <v>0.25497816616698454</v>
      </c>
    </row>
    <row r="79" spans="1:18" ht="12.75" customHeight="1">
      <c r="A79" s="31" t="s">
        <v>12</v>
      </c>
      <c r="B79" s="20">
        <v>100</v>
      </c>
      <c r="C79" s="20">
        <v>0</v>
      </c>
      <c r="D79" s="20">
        <v>66712.59</v>
      </c>
      <c r="E79" s="20">
        <v>163660.5</v>
      </c>
      <c r="F79" s="20">
        <v>2121.03</v>
      </c>
      <c r="G79" s="20">
        <v>957.57</v>
      </c>
      <c r="H79" s="20">
        <v>57944.03089999999</v>
      </c>
      <c r="I79" s="20">
        <v>0</v>
      </c>
      <c r="J79" s="20">
        <v>57944.03089999999</v>
      </c>
      <c r="K79" s="20">
        <f t="shared" si="30"/>
        <v>579.440309</v>
      </c>
      <c r="L79" s="20">
        <f t="shared" si="31"/>
        <v>212103.00000000003</v>
      </c>
      <c r="M79" s="20">
        <f t="shared" si="32"/>
        <v>95757</v>
      </c>
      <c r="N79" s="20">
        <f t="shared" si="33"/>
        <v>307860</v>
      </c>
      <c r="O79" s="20">
        <f t="shared" si="34"/>
        <v>154158.96910000005</v>
      </c>
      <c r="P79" s="23">
        <f t="shared" si="35"/>
        <v>0.03179354901376188</v>
      </c>
      <c r="Q79" s="23">
        <f t="shared" si="36"/>
        <v>0.023107927469162876</v>
      </c>
      <c r="R79" s="19">
        <f t="shared" si="37"/>
        <v>0.18821552296498406</v>
      </c>
    </row>
    <row r="80" spans="1:18" ht="12.75" customHeight="1">
      <c r="A80" s="31" t="s">
        <v>21</v>
      </c>
      <c r="B80" s="20">
        <v>36</v>
      </c>
      <c r="C80" s="20">
        <v>0</v>
      </c>
      <c r="D80" s="20">
        <v>81775.75</v>
      </c>
      <c r="E80" s="20">
        <v>204718.5</v>
      </c>
      <c r="F80" s="20">
        <v>2766.4166666666665</v>
      </c>
      <c r="G80" s="20">
        <v>1133.6666666666667</v>
      </c>
      <c r="H80" s="20">
        <v>29580.8074</v>
      </c>
      <c r="I80" s="20">
        <v>0</v>
      </c>
      <c r="J80" s="20">
        <v>29580.8074</v>
      </c>
      <c r="K80" s="20">
        <f t="shared" si="30"/>
        <v>821.6890944444444</v>
      </c>
      <c r="L80" s="20">
        <f t="shared" si="31"/>
        <v>99591</v>
      </c>
      <c r="M80" s="20">
        <f t="shared" si="32"/>
        <v>40812</v>
      </c>
      <c r="N80" s="20">
        <f t="shared" si="33"/>
        <v>140403</v>
      </c>
      <c r="O80" s="20">
        <f t="shared" si="34"/>
        <v>70010.1926</v>
      </c>
      <c r="P80" s="23">
        <f t="shared" si="35"/>
        <v>0.0338293035119417</v>
      </c>
      <c r="Q80" s="23">
        <f t="shared" si="36"/>
        <v>0.02378122575729629</v>
      </c>
      <c r="R80" s="19">
        <f t="shared" si="37"/>
        <v>0.2106850095795674</v>
      </c>
    </row>
    <row r="81" spans="1:18" ht="12.75" customHeight="1">
      <c r="A81" s="31" t="s">
        <v>97</v>
      </c>
      <c r="B81" s="20">
        <v>13</v>
      </c>
      <c r="C81" s="20">
        <v>0</v>
      </c>
      <c r="D81" s="20">
        <v>94081.30769230769</v>
      </c>
      <c r="E81" s="20">
        <v>221818</v>
      </c>
      <c r="F81" s="20">
        <v>2857.3846153846152</v>
      </c>
      <c r="G81" s="20">
        <v>1431</v>
      </c>
      <c r="H81" s="20">
        <v>1341.9214</v>
      </c>
      <c r="I81" s="20">
        <v>0</v>
      </c>
      <c r="J81" s="20">
        <v>1341.9214</v>
      </c>
      <c r="K81" s="20">
        <f t="shared" si="30"/>
        <v>103.22472307692307</v>
      </c>
      <c r="L81" s="20">
        <f t="shared" si="31"/>
        <v>37146</v>
      </c>
      <c r="M81" s="20">
        <f t="shared" si="32"/>
        <v>18603</v>
      </c>
      <c r="N81" s="20">
        <f t="shared" si="33"/>
        <v>55749</v>
      </c>
      <c r="O81" s="20">
        <f t="shared" si="34"/>
        <v>35804.0786</v>
      </c>
      <c r="P81" s="23">
        <f t="shared" si="35"/>
        <v>0.0303714381259418</v>
      </c>
      <c r="Q81" s="23">
        <f t="shared" si="36"/>
        <v>0.029274251813284254</v>
      </c>
      <c r="R81" s="19">
        <f t="shared" si="37"/>
        <v>0.024070770776157418</v>
      </c>
    </row>
    <row r="82" spans="1:18" ht="12.75" customHeight="1">
      <c r="A82" s="31" t="s">
        <v>13</v>
      </c>
      <c r="B82" s="20">
        <v>1467</v>
      </c>
      <c r="C82" s="20">
        <v>455</v>
      </c>
      <c r="D82" s="20">
        <v>34091.282890252216</v>
      </c>
      <c r="E82" s="20">
        <v>109853</v>
      </c>
      <c r="F82" s="20">
        <v>1390.9754601226994</v>
      </c>
      <c r="G82" s="20">
        <v>631.0265848670757</v>
      </c>
      <c r="H82" s="20">
        <v>947153.1051999994</v>
      </c>
      <c r="I82" s="20">
        <v>148921.21060000002</v>
      </c>
      <c r="J82" s="20">
        <v>1096074.3157999997</v>
      </c>
      <c r="K82" s="20">
        <f t="shared" si="30"/>
        <v>747.1535895023857</v>
      </c>
      <c r="L82" s="20">
        <f t="shared" si="31"/>
        <v>2040561</v>
      </c>
      <c r="M82" s="20">
        <f t="shared" si="32"/>
        <v>925716.0000000001</v>
      </c>
      <c r="N82" s="20">
        <f t="shared" si="33"/>
        <v>2966277</v>
      </c>
      <c r="O82" s="20">
        <f t="shared" si="34"/>
        <v>1093407.8948000006</v>
      </c>
      <c r="P82" s="23">
        <f t="shared" si="35"/>
        <v>0.04080149945077085</v>
      </c>
      <c r="Q82" s="23">
        <f t="shared" si="36"/>
        <v>0.02186294926696665</v>
      </c>
      <c r="R82" s="19">
        <f t="shared" si="37"/>
        <v>0.36951178726733874</v>
      </c>
    </row>
    <row r="83" spans="1:18" ht="12.75" customHeight="1">
      <c r="A83" s="31"/>
      <c r="B83" s="20"/>
      <c r="C83" s="20"/>
      <c r="D83" s="20"/>
      <c r="E83" s="20"/>
      <c r="F83" s="20"/>
      <c r="G83" s="20"/>
      <c r="H83" s="20"/>
      <c r="I83" s="20"/>
      <c r="J83" s="20"/>
      <c r="K83" s="20"/>
      <c r="L83" s="20"/>
      <c r="M83" s="20"/>
      <c r="N83" s="20"/>
      <c r="O83" s="20"/>
      <c r="P83" s="23"/>
      <c r="Q83" s="23"/>
      <c r="R83" s="19"/>
    </row>
    <row r="84" spans="1:18" ht="12.75" customHeight="1">
      <c r="A84" s="32" t="s">
        <v>14</v>
      </c>
      <c r="B84" s="20"/>
      <c r="C84" s="20"/>
      <c r="D84" s="20"/>
      <c r="E84" s="20"/>
      <c r="F84" s="20"/>
      <c r="G84" s="20"/>
      <c r="H84" s="20"/>
      <c r="I84" s="20"/>
      <c r="J84" s="20"/>
      <c r="K84" s="20"/>
      <c r="L84" s="20"/>
      <c r="M84" s="20"/>
      <c r="N84" s="20"/>
      <c r="O84" s="20"/>
      <c r="P84" s="23"/>
      <c r="Q84" s="23"/>
      <c r="R84" s="19"/>
    </row>
    <row r="85" spans="1:18" ht="12.75" customHeight="1">
      <c r="A85" s="31" t="s">
        <v>15</v>
      </c>
      <c r="B85" s="20">
        <v>326</v>
      </c>
      <c r="C85" s="20">
        <v>16</v>
      </c>
      <c r="D85" s="20">
        <v>30829.23619631902</v>
      </c>
      <c r="E85" s="20">
        <v>51542.5</v>
      </c>
      <c r="F85" s="20">
        <v>631.9907975460122</v>
      </c>
      <c r="G85" s="20">
        <v>329.9631901840491</v>
      </c>
      <c r="H85" s="20">
        <v>55082.89</v>
      </c>
      <c r="I85" s="20">
        <v>1896</v>
      </c>
      <c r="J85" s="20">
        <v>56978.89</v>
      </c>
      <c r="K85" s="20">
        <f>J85/B85</f>
        <v>174.78187116564416</v>
      </c>
      <c r="L85" s="20">
        <f>B85*F85</f>
        <v>206029</v>
      </c>
      <c r="M85" s="20">
        <f>B85*G85</f>
        <v>107568</v>
      </c>
      <c r="N85" s="20">
        <f t="shared" si="33"/>
        <v>313597</v>
      </c>
      <c r="O85" s="20">
        <f>L85-H85</f>
        <v>150946.11</v>
      </c>
      <c r="P85" s="23">
        <f>L85/(B85*D85)</f>
        <v>0.020499722844949088</v>
      </c>
      <c r="Q85" s="23">
        <f>O85/(B85*D85)</f>
        <v>0.015019018776595516</v>
      </c>
      <c r="R85" s="19">
        <f t="shared" si="37"/>
        <v>0.18169462718074472</v>
      </c>
    </row>
    <row r="86" spans="1:18" ht="12.75" customHeight="1">
      <c r="A86" s="31" t="s">
        <v>16</v>
      </c>
      <c r="B86" s="20">
        <v>1128</v>
      </c>
      <c r="C86" s="20">
        <v>439</v>
      </c>
      <c r="D86" s="20">
        <v>34342.66312056738</v>
      </c>
      <c r="E86" s="20">
        <v>125114</v>
      </c>
      <c r="F86" s="20">
        <v>1593.427304964539</v>
      </c>
      <c r="G86" s="20">
        <v>708.8164893617021</v>
      </c>
      <c r="H86" s="20">
        <v>890728.2937999995</v>
      </c>
      <c r="I86" s="20">
        <v>147025.21060000002</v>
      </c>
      <c r="J86" s="20">
        <v>1037753.5043999994</v>
      </c>
      <c r="K86" s="20">
        <f>J86/B86</f>
        <v>919.9942414893611</v>
      </c>
      <c r="L86" s="20">
        <f>B86*F86</f>
        <v>1797386</v>
      </c>
      <c r="M86" s="20">
        <f>B86*G86</f>
        <v>799545</v>
      </c>
      <c r="N86" s="20">
        <f t="shared" si="33"/>
        <v>2596931</v>
      </c>
      <c r="O86" s="20">
        <f>L86-H86</f>
        <v>906657.7062000005</v>
      </c>
      <c r="P86" s="23">
        <f>L86/(B86*D86)</f>
        <v>0.046397895800056814</v>
      </c>
      <c r="Q86" s="23">
        <f>O86/(B86*D86)</f>
        <v>0.02340454959512656</v>
      </c>
      <c r="R86" s="19">
        <f t="shared" si="37"/>
        <v>0.3996076539576906</v>
      </c>
    </row>
    <row r="87" spans="1:18" ht="12.75" customHeight="1">
      <c r="A87" s="31" t="s">
        <v>54</v>
      </c>
      <c r="B87" s="20">
        <v>13</v>
      </c>
      <c r="C87" s="20">
        <v>0</v>
      </c>
      <c r="D87" s="20">
        <v>94081.30769230769</v>
      </c>
      <c r="E87" s="20">
        <v>221818</v>
      </c>
      <c r="F87" s="20">
        <v>2857.3846153846152</v>
      </c>
      <c r="G87" s="20">
        <v>1431</v>
      </c>
      <c r="H87" s="20">
        <v>1341.9214</v>
      </c>
      <c r="I87" s="20">
        <v>0</v>
      </c>
      <c r="J87" s="20">
        <v>1341.9214</v>
      </c>
      <c r="K87" s="20">
        <f>J87/B87</f>
        <v>103.22472307692307</v>
      </c>
      <c r="L87" s="20">
        <f>B87*F87</f>
        <v>37146</v>
      </c>
      <c r="M87" s="20">
        <f>B87*G87</f>
        <v>18603</v>
      </c>
      <c r="N87" s="20">
        <f t="shared" si="33"/>
        <v>55749</v>
      </c>
      <c r="O87" s="20">
        <f>L87-H87</f>
        <v>35804.0786</v>
      </c>
      <c r="P87" s="23">
        <f>L87/(B87*D87)</f>
        <v>0.0303714381259418</v>
      </c>
      <c r="Q87" s="23">
        <f>O87/(B87*D87)</f>
        <v>0.029274251813284254</v>
      </c>
      <c r="R87" s="19">
        <f t="shared" si="37"/>
        <v>0.024070770776157418</v>
      </c>
    </row>
    <row r="88" spans="1:18" ht="12.75" customHeight="1">
      <c r="A88" s="31"/>
      <c r="B88" s="20"/>
      <c r="C88" s="20"/>
      <c r="D88" s="20"/>
      <c r="E88" s="20"/>
      <c r="F88" s="20"/>
      <c r="G88" s="20"/>
      <c r="H88" s="20"/>
      <c r="I88" s="20"/>
      <c r="J88" s="20"/>
      <c r="K88" s="20"/>
      <c r="L88" s="20"/>
      <c r="M88" s="20"/>
      <c r="N88" s="20"/>
      <c r="O88" s="20"/>
      <c r="P88" s="23"/>
      <c r="Q88" s="23"/>
      <c r="R88" s="19"/>
    </row>
    <row r="89" spans="1:18" ht="15.75">
      <c r="A89" s="33" t="s">
        <v>45</v>
      </c>
      <c r="B89" s="20"/>
      <c r="C89" s="20"/>
      <c r="D89" s="20"/>
      <c r="E89" s="20"/>
      <c r="F89" s="20"/>
      <c r="G89" s="20"/>
      <c r="H89" s="20"/>
      <c r="I89" s="20"/>
      <c r="J89" s="20"/>
      <c r="K89" s="20"/>
      <c r="L89" s="20"/>
      <c r="M89" s="20"/>
      <c r="N89" s="20"/>
      <c r="O89" s="20"/>
      <c r="P89" s="23"/>
      <c r="Q89" s="23"/>
      <c r="R89" s="19"/>
    </row>
    <row r="90" spans="1:18" ht="12.75" customHeight="1">
      <c r="A90" s="31" t="s">
        <v>6</v>
      </c>
      <c r="B90" s="20">
        <v>247</v>
      </c>
      <c r="C90" s="20">
        <v>241</v>
      </c>
      <c r="D90" s="20">
        <v>7353.971659919029</v>
      </c>
      <c r="E90" s="20">
        <v>125546</v>
      </c>
      <c r="F90" s="20">
        <v>1515.9473684210527</v>
      </c>
      <c r="G90" s="20">
        <v>579.3603238866397</v>
      </c>
      <c r="H90" s="20">
        <v>323855.1362</v>
      </c>
      <c r="I90" s="20">
        <v>142813.1437999999</v>
      </c>
      <c r="J90" s="20">
        <v>466668.28</v>
      </c>
      <c r="K90" s="20">
        <f aca="true" t="shared" si="38" ref="K90:K99">J90/B90</f>
        <v>1889.3452631578948</v>
      </c>
      <c r="L90" s="20">
        <f aca="true" t="shared" si="39" ref="L90:L99">B90*F90</f>
        <v>374439</v>
      </c>
      <c r="M90" s="20">
        <f aca="true" t="shared" si="40" ref="M90:M99">B90*G90</f>
        <v>143102</v>
      </c>
      <c r="N90" s="20">
        <f aca="true" t="shared" si="41" ref="N90:N104">L90+M90</f>
        <v>517541</v>
      </c>
      <c r="O90" s="20">
        <f aca="true" t="shared" si="42" ref="O90:O99">L90-H90</f>
        <v>50583.86379999999</v>
      </c>
      <c r="P90" s="23">
        <f aca="true" t="shared" si="43" ref="P90:P99">L90/(B90*D90)</f>
        <v>0.20613995246722833</v>
      </c>
      <c r="Q90" s="23">
        <f aca="true" t="shared" si="44" ref="Q90:Q99">O90/(B90*D90)</f>
        <v>0.027847941265041167</v>
      </c>
      <c r="R90" s="19">
        <f aca="true" t="shared" si="45" ref="R90:R104">J90/N90</f>
        <v>0.9017030148336075</v>
      </c>
    </row>
    <row r="91" spans="1:18" ht="12.75" customHeight="1">
      <c r="A91" s="31" t="s">
        <v>7</v>
      </c>
      <c r="B91" s="20">
        <v>858</v>
      </c>
      <c r="C91" s="20">
        <v>663</v>
      </c>
      <c r="D91" s="20">
        <v>15342.840326340327</v>
      </c>
      <c r="E91" s="20">
        <v>132693</v>
      </c>
      <c r="F91" s="20">
        <v>1549.6620046620046</v>
      </c>
      <c r="G91" s="20">
        <v>645.2004662004662</v>
      </c>
      <c r="H91" s="20">
        <v>1032651.0050999987</v>
      </c>
      <c r="I91" s="20">
        <v>280745.7544</v>
      </c>
      <c r="J91" s="20">
        <v>1313396.7595000004</v>
      </c>
      <c r="K91" s="20">
        <f t="shared" si="38"/>
        <v>1530.7654539627044</v>
      </c>
      <c r="L91" s="20">
        <f t="shared" si="39"/>
        <v>1329610</v>
      </c>
      <c r="M91" s="20">
        <f t="shared" si="40"/>
        <v>553582</v>
      </c>
      <c r="N91" s="20">
        <f t="shared" si="41"/>
        <v>1883192</v>
      </c>
      <c r="O91" s="20">
        <f t="shared" si="42"/>
        <v>296958.99490000133</v>
      </c>
      <c r="P91" s="23">
        <f t="shared" si="43"/>
        <v>0.10100228977822127</v>
      </c>
      <c r="Q91" s="23">
        <f t="shared" si="44"/>
        <v>0.022558147468159286</v>
      </c>
      <c r="R91" s="19">
        <f t="shared" si="45"/>
        <v>0.6974311485499091</v>
      </c>
    </row>
    <row r="92" spans="1:18" ht="12.75" customHeight="1">
      <c r="A92" s="31" t="s">
        <v>8</v>
      </c>
      <c r="B92" s="20">
        <v>1048</v>
      </c>
      <c r="C92" s="20">
        <v>536</v>
      </c>
      <c r="D92" s="20">
        <v>25154.77099236641</v>
      </c>
      <c r="E92" s="20">
        <v>146706.5</v>
      </c>
      <c r="F92" s="20">
        <v>1741.7509541984732</v>
      </c>
      <c r="G92" s="20">
        <v>711.7585877862596</v>
      </c>
      <c r="H92" s="20">
        <v>1215693.6023999993</v>
      </c>
      <c r="I92" s="20">
        <v>218897.8223000003</v>
      </c>
      <c r="J92" s="20">
        <v>1434591.4246999994</v>
      </c>
      <c r="K92" s="20">
        <f t="shared" si="38"/>
        <v>1368.8849472328238</v>
      </c>
      <c r="L92" s="20">
        <f t="shared" si="39"/>
        <v>1825355</v>
      </c>
      <c r="M92" s="20">
        <f t="shared" si="40"/>
        <v>745923</v>
      </c>
      <c r="N92" s="20">
        <f t="shared" si="41"/>
        <v>2571278</v>
      </c>
      <c r="O92" s="20">
        <f t="shared" si="42"/>
        <v>609661.3976000007</v>
      </c>
      <c r="P92" s="23">
        <f t="shared" si="43"/>
        <v>0.0692413759094461</v>
      </c>
      <c r="Q92" s="23">
        <f t="shared" si="44"/>
        <v>0.023126347482380103</v>
      </c>
      <c r="R92" s="19">
        <f t="shared" si="45"/>
        <v>0.5579293350232839</v>
      </c>
    </row>
    <row r="93" spans="1:18" ht="12.75" customHeight="1">
      <c r="A93" s="31" t="s">
        <v>9</v>
      </c>
      <c r="B93" s="20">
        <v>1406</v>
      </c>
      <c r="C93" s="20">
        <v>364</v>
      </c>
      <c r="D93" s="20">
        <v>35124.28378378379</v>
      </c>
      <c r="E93" s="20">
        <v>152762.5</v>
      </c>
      <c r="F93" s="20">
        <v>1840.6614509246087</v>
      </c>
      <c r="G93" s="20">
        <v>724.5504978662873</v>
      </c>
      <c r="H93" s="20">
        <v>1468850.4807999998</v>
      </c>
      <c r="I93" s="20">
        <v>126160.09869999999</v>
      </c>
      <c r="J93" s="20">
        <v>1595010.5795000005</v>
      </c>
      <c r="K93" s="20">
        <f t="shared" si="38"/>
        <v>1134.4314221194882</v>
      </c>
      <c r="L93" s="20">
        <f t="shared" si="39"/>
        <v>2587970</v>
      </c>
      <c r="M93" s="20">
        <f t="shared" si="40"/>
        <v>1018717.9999999999</v>
      </c>
      <c r="N93" s="20">
        <f t="shared" si="41"/>
        <v>3606688</v>
      </c>
      <c r="O93" s="20">
        <f t="shared" si="42"/>
        <v>1119119.5192000002</v>
      </c>
      <c r="P93" s="23">
        <f t="shared" si="43"/>
        <v>0.05240424152860327</v>
      </c>
      <c r="Q93" s="23">
        <f t="shared" si="44"/>
        <v>0.0226612401162035</v>
      </c>
      <c r="R93" s="19">
        <f t="shared" si="45"/>
        <v>0.4422369163897738</v>
      </c>
    </row>
    <row r="94" spans="1:18" ht="12.75" customHeight="1">
      <c r="A94" s="31" t="s">
        <v>10</v>
      </c>
      <c r="B94" s="20">
        <v>932</v>
      </c>
      <c r="C94" s="20">
        <v>186</v>
      </c>
      <c r="D94" s="20">
        <v>43446.071888412014</v>
      </c>
      <c r="E94" s="20">
        <v>163694.5</v>
      </c>
      <c r="F94" s="20">
        <v>1972.4130901287554</v>
      </c>
      <c r="G94" s="20">
        <v>773.3487124463519</v>
      </c>
      <c r="H94" s="20">
        <v>927627.4119999998</v>
      </c>
      <c r="I94" s="20">
        <v>59084.8749</v>
      </c>
      <c r="J94" s="20">
        <v>986712.2868999994</v>
      </c>
      <c r="K94" s="20">
        <f t="shared" si="38"/>
        <v>1058.7041704935616</v>
      </c>
      <c r="L94" s="20">
        <f t="shared" si="39"/>
        <v>1838289</v>
      </c>
      <c r="M94" s="20">
        <f t="shared" si="40"/>
        <v>720761</v>
      </c>
      <c r="N94" s="20">
        <f t="shared" si="41"/>
        <v>2559050</v>
      </c>
      <c r="O94" s="20">
        <f t="shared" si="42"/>
        <v>910661.5880000002</v>
      </c>
      <c r="P94" s="23">
        <f t="shared" si="43"/>
        <v>0.04539911214976467</v>
      </c>
      <c r="Q94" s="23">
        <f t="shared" si="44"/>
        <v>0.022490058725311853</v>
      </c>
      <c r="R94" s="19">
        <f t="shared" si="45"/>
        <v>0.38557757249760627</v>
      </c>
    </row>
    <row r="95" spans="1:18" ht="12.75" customHeight="1">
      <c r="A95" s="31" t="s">
        <v>11</v>
      </c>
      <c r="B95" s="20">
        <v>1583</v>
      </c>
      <c r="C95" s="20">
        <v>0</v>
      </c>
      <c r="D95" s="20">
        <v>53409.33986102337</v>
      </c>
      <c r="E95" s="20">
        <v>178388</v>
      </c>
      <c r="F95" s="20">
        <v>2208.3929248262793</v>
      </c>
      <c r="G95" s="20">
        <v>1132.5799115603286</v>
      </c>
      <c r="H95" s="20">
        <v>1505041.1929000008</v>
      </c>
      <c r="I95" s="20">
        <v>0</v>
      </c>
      <c r="J95" s="20">
        <v>1505041.1929000008</v>
      </c>
      <c r="K95" s="20">
        <f t="shared" si="38"/>
        <v>950.7524907770062</v>
      </c>
      <c r="L95" s="20">
        <f t="shared" si="39"/>
        <v>3495886</v>
      </c>
      <c r="M95" s="20">
        <f t="shared" si="40"/>
        <v>1792874.0000000002</v>
      </c>
      <c r="N95" s="20">
        <f t="shared" si="41"/>
        <v>5288760</v>
      </c>
      <c r="O95" s="20">
        <f t="shared" si="42"/>
        <v>1990844.8070999992</v>
      </c>
      <c r="P95" s="23">
        <f t="shared" si="43"/>
        <v>0.04134844075161285</v>
      </c>
      <c r="Q95" s="23">
        <f t="shared" si="44"/>
        <v>0.02354720049567704</v>
      </c>
      <c r="R95" s="19">
        <f t="shared" si="45"/>
        <v>0.28457354708854266</v>
      </c>
    </row>
    <row r="96" spans="1:18" ht="12.75" customHeight="1">
      <c r="A96" s="31" t="s">
        <v>12</v>
      </c>
      <c r="B96" s="20">
        <v>1488</v>
      </c>
      <c r="C96" s="20">
        <v>0</v>
      </c>
      <c r="D96" s="20">
        <v>67125.88978494624</v>
      </c>
      <c r="E96" s="20">
        <v>193395.5</v>
      </c>
      <c r="F96" s="20">
        <v>2418.0443548387098</v>
      </c>
      <c r="G96" s="20">
        <v>941.4280913978495</v>
      </c>
      <c r="H96" s="20">
        <v>1235576.562800002</v>
      </c>
      <c r="I96" s="20">
        <v>0</v>
      </c>
      <c r="J96" s="20">
        <v>1235576.562800002</v>
      </c>
      <c r="K96" s="20">
        <f t="shared" si="38"/>
        <v>830.3605932795713</v>
      </c>
      <c r="L96" s="20">
        <f t="shared" si="39"/>
        <v>3598050</v>
      </c>
      <c r="M96" s="20">
        <f t="shared" si="40"/>
        <v>1400845</v>
      </c>
      <c r="N96" s="20">
        <f t="shared" si="41"/>
        <v>4998895</v>
      </c>
      <c r="O96" s="20">
        <f t="shared" si="42"/>
        <v>2362473.4371999977</v>
      </c>
      <c r="P96" s="23">
        <f t="shared" si="43"/>
        <v>0.036022529646690574</v>
      </c>
      <c r="Q96" s="23">
        <f t="shared" si="44"/>
        <v>0.023652330965677492</v>
      </c>
      <c r="R96" s="19">
        <f t="shared" si="45"/>
        <v>0.24716993711610308</v>
      </c>
    </row>
    <row r="97" spans="1:18" ht="12.75" customHeight="1">
      <c r="A97" s="31" t="s">
        <v>21</v>
      </c>
      <c r="B97" s="20">
        <v>1150</v>
      </c>
      <c r="C97" s="20">
        <v>0</v>
      </c>
      <c r="D97" s="20">
        <v>81938.29043478261</v>
      </c>
      <c r="E97" s="20">
        <v>215537.5</v>
      </c>
      <c r="F97" s="20">
        <v>2699.938260869565</v>
      </c>
      <c r="G97" s="20">
        <v>1082.5260869565218</v>
      </c>
      <c r="H97" s="20">
        <v>874201.2034999992</v>
      </c>
      <c r="I97" s="20">
        <v>0</v>
      </c>
      <c r="J97" s="20">
        <v>874201.2034999992</v>
      </c>
      <c r="K97" s="20">
        <f t="shared" si="38"/>
        <v>760.1749595652167</v>
      </c>
      <c r="L97" s="20">
        <f t="shared" si="39"/>
        <v>3104929</v>
      </c>
      <c r="M97" s="20">
        <f t="shared" si="40"/>
        <v>1244905</v>
      </c>
      <c r="N97" s="20">
        <f t="shared" si="41"/>
        <v>4349834</v>
      </c>
      <c r="O97" s="20">
        <f t="shared" si="42"/>
        <v>2230727.7965000006</v>
      </c>
      <c r="P97" s="23">
        <f t="shared" si="43"/>
        <v>0.032950873719028044</v>
      </c>
      <c r="Q97" s="23">
        <f t="shared" si="44"/>
        <v>0.023673465616765216</v>
      </c>
      <c r="R97" s="19">
        <f t="shared" si="45"/>
        <v>0.20097346324020623</v>
      </c>
    </row>
    <row r="98" spans="1:18" ht="12.75" customHeight="1">
      <c r="A98" s="31" t="s">
        <v>97</v>
      </c>
      <c r="B98" s="20">
        <v>456</v>
      </c>
      <c r="C98" s="20">
        <v>0</v>
      </c>
      <c r="D98" s="20">
        <v>94219.59210526316</v>
      </c>
      <c r="E98" s="20">
        <v>238865</v>
      </c>
      <c r="F98" s="20">
        <v>2984.8552631578946</v>
      </c>
      <c r="G98" s="20">
        <v>1003.0219298245614</v>
      </c>
      <c r="H98" s="20">
        <v>46840.8542</v>
      </c>
      <c r="I98" s="20">
        <v>0</v>
      </c>
      <c r="J98" s="20">
        <v>46840.8542</v>
      </c>
      <c r="K98" s="20">
        <f t="shared" si="38"/>
        <v>102.72117149122808</v>
      </c>
      <c r="L98" s="20">
        <f t="shared" si="39"/>
        <v>1361094</v>
      </c>
      <c r="M98" s="20">
        <f t="shared" si="40"/>
        <v>457378</v>
      </c>
      <c r="N98" s="20">
        <f t="shared" si="41"/>
        <v>1818472</v>
      </c>
      <c r="O98" s="20">
        <f t="shared" si="42"/>
        <v>1314253.1458</v>
      </c>
      <c r="P98" s="23">
        <f t="shared" si="43"/>
        <v>0.03167977271460889</v>
      </c>
      <c r="Q98" s="23">
        <f t="shared" si="44"/>
        <v>0.03058954116938561</v>
      </c>
      <c r="R98" s="19">
        <f t="shared" si="45"/>
        <v>0.02575835877593936</v>
      </c>
    </row>
    <row r="99" spans="1:18" ht="12.75" customHeight="1">
      <c r="A99" s="31" t="s">
        <v>13</v>
      </c>
      <c r="B99" s="20">
        <v>9168</v>
      </c>
      <c r="C99" s="20">
        <v>1990</v>
      </c>
      <c r="D99" s="20">
        <v>49393.842386561955</v>
      </c>
      <c r="E99" s="20">
        <v>177537.5</v>
      </c>
      <c r="F99" s="20">
        <v>2128.6673211169286</v>
      </c>
      <c r="G99" s="20">
        <v>881.1178010471205</v>
      </c>
      <c r="H99" s="20">
        <v>8630337.449899992</v>
      </c>
      <c r="I99" s="20">
        <v>827701.6941000007</v>
      </c>
      <c r="J99" s="20">
        <v>9458039.143999964</v>
      </c>
      <c r="K99" s="20">
        <f t="shared" si="38"/>
        <v>1031.636032286209</v>
      </c>
      <c r="L99" s="20">
        <f t="shared" si="39"/>
        <v>19515622</v>
      </c>
      <c r="M99" s="20">
        <f t="shared" si="40"/>
        <v>8078088</v>
      </c>
      <c r="N99" s="20">
        <f t="shared" si="41"/>
        <v>27593710</v>
      </c>
      <c r="O99" s="20">
        <f t="shared" si="42"/>
        <v>10885284.550100008</v>
      </c>
      <c r="P99" s="23">
        <f t="shared" si="43"/>
        <v>0.04309580340921305</v>
      </c>
      <c r="Q99" s="23">
        <f t="shared" si="44"/>
        <v>0.02403767007910145</v>
      </c>
      <c r="R99" s="19">
        <f t="shared" si="45"/>
        <v>0.34276069234618917</v>
      </c>
    </row>
    <row r="100" spans="1:18" ht="12.75" customHeight="1">
      <c r="A100" s="31"/>
      <c r="B100" s="20"/>
      <c r="C100" s="20"/>
      <c r="D100" s="20"/>
      <c r="E100" s="20"/>
      <c r="F100" s="20"/>
      <c r="G100" s="20"/>
      <c r="H100" s="20"/>
      <c r="I100" s="20"/>
      <c r="J100" s="20"/>
      <c r="K100" s="20"/>
      <c r="L100" s="20"/>
      <c r="M100" s="20"/>
      <c r="N100" s="20"/>
      <c r="O100" s="20"/>
      <c r="P100" s="23"/>
      <c r="Q100" s="23"/>
      <c r="R100" s="19"/>
    </row>
    <row r="101" spans="1:18" ht="12.75" customHeight="1">
      <c r="A101" s="32" t="s">
        <v>14</v>
      </c>
      <c r="B101" s="20"/>
      <c r="C101" s="20"/>
      <c r="D101" s="20"/>
      <c r="E101" s="20"/>
      <c r="F101" s="20"/>
      <c r="G101" s="20"/>
      <c r="H101" s="20"/>
      <c r="I101" s="20"/>
      <c r="J101" s="20"/>
      <c r="K101" s="20"/>
      <c r="L101" s="20"/>
      <c r="M101" s="20"/>
      <c r="N101" s="20"/>
      <c r="O101" s="20"/>
      <c r="P101" s="23"/>
      <c r="Q101" s="23"/>
      <c r="R101" s="19"/>
    </row>
    <row r="102" spans="1:18" ht="12.75" customHeight="1">
      <c r="A102" s="31" t="s">
        <v>15</v>
      </c>
      <c r="B102" s="20">
        <v>482</v>
      </c>
      <c r="C102" s="20">
        <v>43</v>
      </c>
      <c r="D102" s="20">
        <v>31233.2510373444</v>
      </c>
      <c r="E102" s="20">
        <v>41077.5</v>
      </c>
      <c r="F102" s="20">
        <v>567.5020746887967</v>
      </c>
      <c r="G102" s="20">
        <v>367.9190871369295</v>
      </c>
      <c r="H102" s="20">
        <v>75556.7106</v>
      </c>
      <c r="I102" s="20">
        <v>11211</v>
      </c>
      <c r="J102" s="20">
        <v>86767.71059999999</v>
      </c>
      <c r="K102" s="20">
        <f>J102/B102</f>
        <v>180.01599709543567</v>
      </c>
      <c r="L102" s="20">
        <f>B102*F102</f>
        <v>273536</v>
      </c>
      <c r="M102" s="20">
        <f>B102*G102</f>
        <v>177337</v>
      </c>
      <c r="N102" s="20">
        <f t="shared" si="41"/>
        <v>450873</v>
      </c>
      <c r="O102" s="20">
        <f>L102-H102</f>
        <v>197979.2894</v>
      </c>
      <c r="P102" s="23">
        <f>L102/(B102*D102)</f>
        <v>0.01816980480226846</v>
      </c>
      <c r="Q102" s="23">
        <f>O102/(B102*D102)</f>
        <v>0.013150901684932945</v>
      </c>
      <c r="R102" s="19">
        <f t="shared" si="45"/>
        <v>0.1924437937068753</v>
      </c>
    </row>
    <row r="103" spans="1:18" ht="12.75" customHeight="1">
      <c r="A103" s="31" t="s">
        <v>16</v>
      </c>
      <c r="B103" s="20">
        <v>8230</v>
      </c>
      <c r="C103" s="20">
        <v>1947</v>
      </c>
      <c r="D103" s="20">
        <v>47973.77715674362</v>
      </c>
      <c r="E103" s="20">
        <v>177686.5</v>
      </c>
      <c r="F103" s="20">
        <v>2172.6600243013368</v>
      </c>
      <c r="G103" s="20">
        <v>904.4195625759417</v>
      </c>
      <c r="H103" s="20">
        <v>8507939.885099981</v>
      </c>
      <c r="I103" s="20">
        <v>816490.6941000005</v>
      </c>
      <c r="J103" s="20">
        <v>9324430.57919997</v>
      </c>
      <c r="K103" s="20">
        <f>J103/B103</f>
        <v>1132.9806293074082</v>
      </c>
      <c r="L103" s="20">
        <f>B103*F103</f>
        <v>17880992</v>
      </c>
      <c r="M103" s="20">
        <f>B103*G103</f>
        <v>7443373</v>
      </c>
      <c r="N103" s="20">
        <f t="shared" si="41"/>
        <v>25324365</v>
      </c>
      <c r="O103" s="20">
        <f>L103-H103</f>
        <v>9373052.114900019</v>
      </c>
      <c r="P103" s="23">
        <f>L103/(B103*D103)</f>
        <v>0.04528849202768951</v>
      </c>
      <c r="Q103" s="23">
        <f>O103/(B103*D103)</f>
        <v>0.023739812420964554</v>
      </c>
      <c r="R103" s="19">
        <f t="shared" si="45"/>
        <v>0.36819997576247104</v>
      </c>
    </row>
    <row r="104" spans="1:18" ht="12.75" customHeight="1">
      <c r="A104" s="31" t="s">
        <v>54</v>
      </c>
      <c r="B104" s="20">
        <v>456</v>
      </c>
      <c r="C104" s="20">
        <v>0</v>
      </c>
      <c r="D104" s="20">
        <v>94219.59210526316</v>
      </c>
      <c r="E104" s="20">
        <v>238865</v>
      </c>
      <c r="F104" s="20">
        <v>2984.8552631578946</v>
      </c>
      <c r="G104" s="20">
        <v>1003.0219298245614</v>
      </c>
      <c r="H104" s="20">
        <v>46840.8542</v>
      </c>
      <c r="I104" s="20">
        <v>0</v>
      </c>
      <c r="J104" s="20">
        <v>46840.8542</v>
      </c>
      <c r="K104" s="20">
        <f>J104/B104</f>
        <v>102.72117149122808</v>
      </c>
      <c r="L104" s="20">
        <f>B104*F104</f>
        <v>1361094</v>
      </c>
      <c r="M104" s="20">
        <f>B104*G104</f>
        <v>457378</v>
      </c>
      <c r="N104" s="20">
        <f t="shared" si="41"/>
        <v>1818472</v>
      </c>
      <c r="O104" s="20">
        <f>L104-H104</f>
        <v>1314253.1458</v>
      </c>
      <c r="P104" s="23">
        <f>L104/(B104*D104)</f>
        <v>0.03167977271460889</v>
      </c>
      <c r="Q104" s="23">
        <f>O104/(B104*D104)</f>
        <v>0.03058954116938561</v>
      </c>
      <c r="R104" s="19">
        <f t="shared" si="45"/>
        <v>0.02575835877593936</v>
      </c>
    </row>
    <row r="105" spans="1:18" ht="12.75" customHeight="1">
      <c r="A105" s="31"/>
      <c r="B105" s="20"/>
      <c r="C105" s="20"/>
      <c r="D105" s="20"/>
      <c r="E105" s="20"/>
      <c r="F105" s="20"/>
      <c r="G105" s="20"/>
      <c r="H105" s="20"/>
      <c r="I105" s="20"/>
      <c r="J105" s="20"/>
      <c r="K105" s="20"/>
      <c r="L105" s="20"/>
      <c r="M105" s="20"/>
      <c r="N105" s="20"/>
      <c r="O105" s="20"/>
      <c r="P105" s="23"/>
      <c r="Q105" s="23"/>
      <c r="R105" s="19"/>
    </row>
    <row r="106" spans="1:18" ht="15.75">
      <c r="A106" s="33" t="s">
        <v>46</v>
      </c>
      <c r="B106" s="20"/>
      <c r="C106" s="20"/>
      <c r="D106" s="20"/>
      <c r="E106" s="20"/>
      <c r="F106" s="20"/>
      <c r="G106" s="20"/>
      <c r="H106" s="20"/>
      <c r="I106" s="20"/>
      <c r="J106" s="20"/>
      <c r="K106" s="20"/>
      <c r="L106" s="20"/>
      <c r="M106" s="20"/>
      <c r="N106" s="20"/>
      <c r="O106" s="20"/>
      <c r="P106" s="23"/>
      <c r="Q106" s="23"/>
      <c r="R106" s="19"/>
    </row>
    <row r="107" spans="1:18" ht="12.75" customHeight="1">
      <c r="A107" s="31" t="s">
        <v>6</v>
      </c>
      <c r="B107" s="20">
        <v>45</v>
      </c>
      <c r="C107" s="20">
        <v>44</v>
      </c>
      <c r="D107" s="20">
        <v>6800.644444444444</v>
      </c>
      <c r="E107" s="20">
        <v>141851</v>
      </c>
      <c r="F107" s="20">
        <v>2233.2444444444445</v>
      </c>
      <c r="G107" s="20">
        <v>523.2222222222222</v>
      </c>
      <c r="H107" s="20">
        <v>90785.19949999999</v>
      </c>
      <c r="I107" s="20">
        <v>24554.8005</v>
      </c>
      <c r="J107" s="20">
        <v>115685</v>
      </c>
      <c r="K107" s="20">
        <f aca="true" t="shared" si="46" ref="K107:K116">J107/B107</f>
        <v>2570.777777777778</v>
      </c>
      <c r="L107" s="20">
        <f aca="true" t="shared" si="47" ref="L107:L116">B107*F107</f>
        <v>100496</v>
      </c>
      <c r="M107" s="20">
        <f aca="true" t="shared" si="48" ref="M107:M116">B107*G107</f>
        <v>23544.999999999996</v>
      </c>
      <c r="N107" s="20">
        <f aca="true" t="shared" si="49" ref="N107:N121">L107+M107</f>
        <v>124041</v>
      </c>
      <c r="O107" s="20">
        <f aca="true" t="shared" si="50" ref="O107:O116">L107-H107</f>
        <v>9710.800500000012</v>
      </c>
      <c r="P107" s="23">
        <f aca="true" t="shared" si="51" ref="P107:P116">L107/(B107*D107)</f>
        <v>0.32838717899284053</v>
      </c>
      <c r="Q107" s="23">
        <f aca="true" t="shared" si="52" ref="Q107:Q116">O107/(B107*D107)</f>
        <v>0.03173163491041703</v>
      </c>
      <c r="R107" s="19">
        <f aca="true" t="shared" si="53" ref="R107:R121">J107/N107</f>
        <v>0.9326351770785466</v>
      </c>
    </row>
    <row r="108" spans="1:18" ht="12.75" customHeight="1">
      <c r="A108" s="31" t="s">
        <v>7</v>
      </c>
      <c r="B108" s="20">
        <v>138</v>
      </c>
      <c r="C108" s="20">
        <v>109</v>
      </c>
      <c r="D108" s="20">
        <v>15121.40579710145</v>
      </c>
      <c r="E108" s="20">
        <v>148874.5</v>
      </c>
      <c r="F108" s="20">
        <v>2326.6666666666665</v>
      </c>
      <c r="G108" s="20">
        <v>511.1014492753623</v>
      </c>
      <c r="H108" s="20">
        <v>253316.30229999995</v>
      </c>
      <c r="I108" s="20">
        <v>32922.816100000004</v>
      </c>
      <c r="J108" s="20">
        <v>286239.1184</v>
      </c>
      <c r="K108" s="20">
        <f t="shared" si="46"/>
        <v>2074.1965101449273</v>
      </c>
      <c r="L108" s="20">
        <f t="shared" si="47"/>
        <v>321080</v>
      </c>
      <c r="M108" s="20">
        <f t="shared" si="48"/>
        <v>70532</v>
      </c>
      <c r="N108" s="20">
        <f t="shared" si="49"/>
        <v>391612</v>
      </c>
      <c r="O108" s="20">
        <f t="shared" si="50"/>
        <v>67763.69770000005</v>
      </c>
      <c r="P108" s="23">
        <f t="shared" si="51"/>
        <v>0.15386576472358504</v>
      </c>
      <c r="Q108" s="23">
        <f t="shared" si="52"/>
        <v>0.032473256406840505</v>
      </c>
      <c r="R108" s="19">
        <f t="shared" si="53"/>
        <v>0.7309252995311686</v>
      </c>
    </row>
    <row r="109" spans="1:18" ht="12.75" customHeight="1">
      <c r="A109" s="31" t="s">
        <v>8</v>
      </c>
      <c r="B109" s="20">
        <v>171</v>
      </c>
      <c r="C109" s="20">
        <v>68</v>
      </c>
      <c r="D109" s="20">
        <v>24980.964912280702</v>
      </c>
      <c r="E109" s="20">
        <v>171617</v>
      </c>
      <c r="F109" s="20">
        <v>2532.5263157894738</v>
      </c>
      <c r="G109" s="20">
        <v>552.7368421052631</v>
      </c>
      <c r="H109" s="20">
        <v>311846.69950000005</v>
      </c>
      <c r="I109" s="20">
        <v>19287.173300000002</v>
      </c>
      <c r="J109" s="20">
        <v>331133.8728</v>
      </c>
      <c r="K109" s="20">
        <f t="shared" si="46"/>
        <v>1936.4553964912282</v>
      </c>
      <c r="L109" s="20">
        <f t="shared" si="47"/>
        <v>433062</v>
      </c>
      <c r="M109" s="20">
        <f t="shared" si="48"/>
        <v>94518</v>
      </c>
      <c r="N109" s="20">
        <f t="shared" si="49"/>
        <v>527580</v>
      </c>
      <c r="O109" s="20">
        <f t="shared" si="50"/>
        <v>121215.30049999995</v>
      </c>
      <c r="P109" s="23">
        <f t="shared" si="51"/>
        <v>0.101378242381041</v>
      </c>
      <c r="Q109" s="23">
        <f t="shared" si="52"/>
        <v>0.02837606189039841</v>
      </c>
      <c r="R109" s="19">
        <f t="shared" si="53"/>
        <v>0.6276467508245195</v>
      </c>
    </row>
    <row r="110" spans="1:18" ht="12.75" customHeight="1">
      <c r="A110" s="31" t="s">
        <v>9</v>
      </c>
      <c r="B110" s="20">
        <v>215</v>
      </c>
      <c r="C110" s="20">
        <v>29</v>
      </c>
      <c r="D110" s="20">
        <v>34920.73953488372</v>
      </c>
      <c r="E110" s="20">
        <v>181980</v>
      </c>
      <c r="F110" s="20">
        <v>2700.2558139534885</v>
      </c>
      <c r="G110" s="20">
        <v>556.9162790697675</v>
      </c>
      <c r="H110" s="20">
        <v>376301.97980000015</v>
      </c>
      <c r="I110" s="20">
        <v>9378.325900000002</v>
      </c>
      <c r="J110" s="20">
        <v>385680.30570000014</v>
      </c>
      <c r="K110" s="20">
        <f t="shared" si="46"/>
        <v>1793.861886976745</v>
      </c>
      <c r="L110" s="20">
        <f t="shared" si="47"/>
        <v>580555</v>
      </c>
      <c r="M110" s="20">
        <f t="shared" si="48"/>
        <v>119737.00000000001</v>
      </c>
      <c r="N110" s="20">
        <f t="shared" si="49"/>
        <v>700292</v>
      </c>
      <c r="O110" s="20">
        <f t="shared" si="50"/>
        <v>204253.02019999985</v>
      </c>
      <c r="P110" s="23">
        <f t="shared" si="51"/>
        <v>0.07732527575070668</v>
      </c>
      <c r="Q110" s="23">
        <f t="shared" si="52"/>
        <v>0.02720486622263119</v>
      </c>
      <c r="R110" s="19">
        <f t="shared" si="53"/>
        <v>0.5507421271412498</v>
      </c>
    </row>
    <row r="111" spans="1:18" ht="12.75" customHeight="1">
      <c r="A111" s="31" t="s">
        <v>10</v>
      </c>
      <c r="B111" s="20">
        <v>174</v>
      </c>
      <c r="C111" s="20">
        <v>18</v>
      </c>
      <c r="D111" s="20">
        <v>43446.2816091954</v>
      </c>
      <c r="E111" s="20">
        <v>209020</v>
      </c>
      <c r="F111" s="20">
        <v>2958.5287356321837</v>
      </c>
      <c r="G111" s="20">
        <v>641.3620689655172</v>
      </c>
      <c r="H111" s="20">
        <v>312520.082</v>
      </c>
      <c r="I111" s="20">
        <v>3907.1891000000005</v>
      </c>
      <c r="J111" s="20">
        <v>316427.2711</v>
      </c>
      <c r="K111" s="20">
        <f t="shared" si="46"/>
        <v>1818.5475350574714</v>
      </c>
      <c r="L111" s="20">
        <f t="shared" si="47"/>
        <v>514783.99999999994</v>
      </c>
      <c r="M111" s="20">
        <f t="shared" si="48"/>
        <v>111597</v>
      </c>
      <c r="N111" s="20">
        <f t="shared" si="49"/>
        <v>626381</v>
      </c>
      <c r="O111" s="20">
        <f t="shared" si="50"/>
        <v>202263.91799999995</v>
      </c>
      <c r="P111" s="23">
        <f t="shared" si="51"/>
        <v>0.06809624727484184</v>
      </c>
      <c r="Q111" s="23">
        <f t="shared" si="52"/>
        <v>0.02675571458107931</v>
      </c>
      <c r="R111" s="19">
        <f t="shared" si="53"/>
        <v>0.5051674158379644</v>
      </c>
    </row>
    <row r="112" spans="1:18" ht="12.75" customHeight="1">
      <c r="A112" s="31" t="s">
        <v>11</v>
      </c>
      <c r="B112" s="20">
        <v>241</v>
      </c>
      <c r="C112" s="20">
        <v>0</v>
      </c>
      <c r="D112" s="20">
        <v>53458.908713692945</v>
      </c>
      <c r="E112" s="20">
        <v>212961</v>
      </c>
      <c r="F112" s="20">
        <v>3141.4315352697095</v>
      </c>
      <c r="G112" s="20">
        <v>699.4896265560166</v>
      </c>
      <c r="H112" s="20">
        <v>410835.3339000001</v>
      </c>
      <c r="I112" s="20">
        <v>0</v>
      </c>
      <c r="J112" s="20">
        <v>410835.3339000001</v>
      </c>
      <c r="K112" s="20">
        <f t="shared" si="46"/>
        <v>1704.7109290456435</v>
      </c>
      <c r="L112" s="20">
        <f t="shared" si="47"/>
        <v>757085</v>
      </c>
      <c r="M112" s="20">
        <f t="shared" si="48"/>
        <v>168577</v>
      </c>
      <c r="N112" s="20">
        <f t="shared" si="49"/>
        <v>925662</v>
      </c>
      <c r="O112" s="20">
        <f t="shared" si="50"/>
        <v>346249.6660999999</v>
      </c>
      <c r="P112" s="23">
        <f t="shared" si="51"/>
        <v>0.05876348041622227</v>
      </c>
      <c r="Q112" s="23">
        <f t="shared" si="52"/>
        <v>0.02687523260002621</v>
      </c>
      <c r="R112" s="19">
        <f t="shared" si="53"/>
        <v>0.4438286695359646</v>
      </c>
    </row>
    <row r="113" spans="1:18" ht="12.75" customHeight="1">
      <c r="A113" s="31" t="s">
        <v>12</v>
      </c>
      <c r="B113" s="20">
        <v>233</v>
      </c>
      <c r="C113" s="20">
        <v>0</v>
      </c>
      <c r="D113" s="20">
        <v>66959.64377682403</v>
      </c>
      <c r="E113" s="20">
        <v>248581</v>
      </c>
      <c r="F113" s="20">
        <v>3629.961373390558</v>
      </c>
      <c r="G113" s="20">
        <v>735.2188841201717</v>
      </c>
      <c r="H113" s="20">
        <v>419513.7862</v>
      </c>
      <c r="I113" s="20">
        <v>0</v>
      </c>
      <c r="J113" s="20">
        <v>419513.7862</v>
      </c>
      <c r="K113" s="20">
        <f t="shared" si="46"/>
        <v>1800.4883527896995</v>
      </c>
      <c r="L113" s="20">
        <f t="shared" si="47"/>
        <v>845781</v>
      </c>
      <c r="M113" s="20">
        <f t="shared" si="48"/>
        <v>171306</v>
      </c>
      <c r="N113" s="20">
        <f t="shared" si="49"/>
        <v>1017087</v>
      </c>
      <c r="O113" s="20">
        <f t="shared" si="50"/>
        <v>426267.2138</v>
      </c>
      <c r="P113" s="23">
        <f t="shared" si="51"/>
        <v>0.05421118107332218</v>
      </c>
      <c r="Q113" s="23">
        <f t="shared" si="52"/>
        <v>0.027322024392759284</v>
      </c>
      <c r="R113" s="19">
        <f t="shared" si="53"/>
        <v>0.4124659799997443</v>
      </c>
    </row>
    <row r="114" spans="1:18" ht="12.75" customHeight="1">
      <c r="A114" s="31" t="s">
        <v>21</v>
      </c>
      <c r="B114" s="20">
        <v>206</v>
      </c>
      <c r="C114" s="20">
        <v>0</v>
      </c>
      <c r="D114" s="20">
        <v>82756.99514563107</v>
      </c>
      <c r="E114" s="20">
        <v>274633</v>
      </c>
      <c r="F114" s="20">
        <v>4000.5728155339807</v>
      </c>
      <c r="G114" s="20">
        <v>798.3495145631068</v>
      </c>
      <c r="H114" s="20">
        <v>353452.2137</v>
      </c>
      <c r="I114" s="20">
        <v>0</v>
      </c>
      <c r="J114" s="20">
        <v>353452.2137</v>
      </c>
      <c r="K114" s="20">
        <f t="shared" si="46"/>
        <v>1715.7874451456312</v>
      </c>
      <c r="L114" s="20">
        <f t="shared" si="47"/>
        <v>824118</v>
      </c>
      <c r="M114" s="20">
        <f t="shared" si="48"/>
        <v>164460</v>
      </c>
      <c r="N114" s="20">
        <f t="shared" si="49"/>
        <v>988578</v>
      </c>
      <c r="O114" s="20">
        <f t="shared" si="50"/>
        <v>470665.7863</v>
      </c>
      <c r="P114" s="23">
        <f t="shared" si="51"/>
        <v>0.04834120437183587</v>
      </c>
      <c r="Q114" s="23">
        <f t="shared" si="52"/>
        <v>0.02760836550877317</v>
      </c>
      <c r="R114" s="19">
        <f t="shared" si="53"/>
        <v>0.3575359897752125</v>
      </c>
    </row>
    <row r="115" spans="1:18" ht="12.75" customHeight="1">
      <c r="A115" s="31" t="s">
        <v>97</v>
      </c>
      <c r="B115" s="20">
        <v>96</v>
      </c>
      <c r="C115" s="20">
        <v>0</v>
      </c>
      <c r="D115" s="20">
        <v>94495.51041666667</v>
      </c>
      <c r="E115" s="20">
        <v>282063</v>
      </c>
      <c r="F115" s="20">
        <v>4348.635416666667</v>
      </c>
      <c r="G115" s="20">
        <v>848.8541666666666</v>
      </c>
      <c r="H115" s="20">
        <v>10247.3038</v>
      </c>
      <c r="I115" s="20">
        <v>0</v>
      </c>
      <c r="J115" s="20">
        <v>10247.3038</v>
      </c>
      <c r="K115" s="20">
        <f t="shared" si="46"/>
        <v>106.74274791666666</v>
      </c>
      <c r="L115" s="20">
        <f t="shared" si="47"/>
        <v>417469</v>
      </c>
      <c r="M115" s="20">
        <f t="shared" si="48"/>
        <v>81490</v>
      </c>
      <c r="N115" s="20">
        <f t="shared" si="49"/>
        <v>498959</v>
      </c>
      <c r="O115" s="20">
        <f t="shared" si="50"/>
        <v>407221.6962</v>
      </c>
      <c r="P115" s="23">
        <f t="shared" si="51"/>
        <v>0.04601949232817388</v>
      </c>
      <c r="Q115" s="23">
        <f t="shared" si="52"/>
        <v>0.04488988577389424</v>
      </c>
      <c r="R115" s="19">
        <f t="shared" si="53"/>
        <v>0.020537366396838216</v>
      </c>
    </row>
    <row r="116" spans="1:18" ht="12.75" customHeight="1">
      <c r="A116" s="31" t="s">
        <v>13</v>
      </c>
      <c r="B116" s="20">
        <v>1519</v>
      </c>
      <c r="C116" s="20">
        <v>268</v>
      </c>
      <c r="D116" s="20">
        <v>50254.67017774852</v>
      </c>
      <c r="E116" s="20">
        <v>217019</v>
      </c>
      <c r="F116" s="20">
        <v>3156.306780776827</v>
      </c>
      <c r="G116" s="20">
        <v>662.1211323238973</v>
      </c>
      <c r="H116" s="20">
        <v>2538818.9007</v>
      </c>
      <c r="I116" s="20">
        <v>90050.3049</v>
      </c>
      <c r="J116" s="20">
        <v>2629214.205600001</v>
      </c>
      <c r="K116" s="20">
        <f t="shared" si="46"/>
        <v>1730.884927978934</v>
      </c>
      <c r="L116" s="20">
        <f t="shared" si="47"/>
        <v>4794430</v>
      </c>
      <c r="M116" s="20">
        <f t="shared" si="48"/>
        <v>1005762</v>
      </c>
      <c r="N116" s="20">
        <f t="shared" si="49"/>
        <v>5800192</v>
      </c>
      <c r="O116" s="20">
        <f t="shared" si="50"/>
        <v>2255611.0993</v>
      </c>
      <c r="P116" s="23">
        <f t="shared" si="51"/>
        <v>0.06280623809912812</v>
      </c>
      <c r="Q116" s="23">
        <f t="shared" si="52"/>
        <v>0.029548131427859396</v>
      </c>
      <c r="R116" s="19">
        <f t="shared" si="53"/>
        <v>0.4532977883490755</v>
      </c>
    </row>
    <row r="117" spans="1:18" ht="12.75" customHeight="1">
      <c r="A117" s="31"/>
      <c r="B117" s="20"/>
      <c r="C117" s="20"/>
      <c r="D117" s="20"/>
      <c r="E117" s="20"/>
      <c r="F117" s="20"/>
      <c r="G117" s="20"/>
      <c r="H117" s="20"/>
      <c r="I117" s="20"/>
      <c r="J117" s="20"/>
      <c r="K117" s="20"/>
      <c r="L117" s="20"/>
      <c r="M117" s="20"/>
      <c r="N117" s="20"/>
      <c r="O117" s="20"/>
      <c r="P117" s="23"/>
      <c r="Q117" s="23"/>
      <c r="R117" s="19"/>
    </row>
    <row r="118" spans="1:18" ht="12.75" customHeight="1">
      <c r="A118" s="32" t="s">
        <v>14</v>
      </c>
      <c r="B118" s="20"/>
      <c r="C118" s="20"/>
      <c r="D118" s="20"/>
      <c r="E118" s="20"/>
      <c r="F118" s="20"/>
      <c r="G118" s="20"/>
      <c r="H118" s="20"/>
      <c r="I118" s="20"/>
      <c r="J118" s="20"/>
      <c r="K118" s="20"/>
      <c r="L118" s="20"/>
      <c r="M118" s="20"/>
      <c r="N118" s="20"/>
      <c r="O118" s="20"/>
      <c r="P118" s="23"/>
      <c r="Q118" s="23"/>
      <c r="R118" s="19"/>
    </row>
    <row r="119" spans="1:18" ht="12.75" customHeight="1">
      <c r="A119" s="31" t="s">
        <v>15</v>
      </c>
      <c r="B119" s="20">
        <v>49</v>
      </c>
      <c r="C119" s="20">
        <v>0</v>
      </c>
      <c r="D119" s="20">
        <v>32282.183673469386</v>
      </c>
      <c r="E119" s="20">
        <v>46636</v>
      </c>
      <c r="F119" s="20">
        <v>643.469387755102</v>
      </c>
      <c r="G119" s="20">
        <v>179.6734693877551</v>
      </c>
      <c r="H119" s="20">
        <v>8537</v>
      </c>
      <c r="I119" s="20">
        <v>0</v>
      </c>
      <c r="J119" s="20">
        <v>8882</v>
      </c>
      <c r="K119" s="20">
        <f>J119/B119</f>
        <v>181.26530612244898</v>
      </c>
      <c r="L119" s="20">
        <f>B119*F119</f>
        <v>31530</v>
      </c>
      <c r="M119" s="20">
        <f>B119*G119</f>
        <v>8804</v>
      </c>
      <c r="N119" s="20">
        <f t="shared" si="49"/>
        <v>40334</v>
      </c>
      <c r="O119" s="20">
        <f>L119-H119</f>
        <v>22993</v>
      </c>
      <c r="P119" s="23">
        <f>L119/(B119*D119)</f>
        <v>0.019932647501907604</v>
      </c>
      <c r="Q119" s="23">
        <f>O119/(B119*D119)</f>
        <v>0.014535723565219205</v>
      </c>
      <c r="R119" s="19">
        <f t="shared" si="53"/>
        <v>0.2202112361779144</v>
      </c>
    </row>
    <row r="120" spans="1:18" ht="12.75" customHeight="1">
      <c r="A120" s="31" t="s">
        <v>16</v>
      </c>
      <c r="B120" s="20">
        <v>1374</v>
      </c>
      <c r="C120" s="20">
        <v>268</v>
      </c>
      <c r="D120" s="20">
        <v>47804.54730713246</v>
      </c>
      <c r="E120" s="20">
        <v>215847.5</v>
      </c>
      <c r="F120" s="20">
        <v>3162.613537117904</v>
      </c>
      <c r="G120" s="20">
        <v>666.2794759825327</v>
      </c>
      <c r="H120" s="20">
        <v>2520034.5968999993</v>
      </c>
      <c r="I120" s="20">
        <v>90050.30489999999</v>
      </c>
      <c r="J120" s="20">
        <v>2610084.901799999</v>
      </c>
      <c r="K120" s="20">
        <f>J120/B120</f>
        <v>1899.6251104803487</v>
      </c>
      <c r="L120" s="20">
        <f>B120*F120</f>
        <v>4345431</v>
      </c>
      <c r="M120" s="20">
        <f>B120*G120</f>
        <v>915468</v>
      </c>
      <c r="N120" s="20">
        <f t="shared" si="49"/>
        <v>5260899</v>
      </c>
      <c r="O120" s="20">
        <f>L120-H120</f>
        <v>1825396.4031000007</v>
      </c>
      <c r="P120" s="23">
        <f>L120/(B120*D120)</f>
        <v>0.0661571694591916</v>
      </c>
      <c r="Q120" s="23">
        <f>O120/(B120*D120)</f>
        <v>0.027790812734130532</v>
      </c>
      <c r="R120" s="19">
        <f t="shared" si="53"/>
        <v>0.49612906497539666</v>
      </c>
    </row>
    <row r="121" spans="1:18" ht="12.75" customHeight="1">
      <c r="A121" s="31" t="s">
        <v>54</v>
      </c>
      <c r="B121" s="20">
        <v>96</v>
      </c>
      <c r="C121" s="20">
        <v>0</v>
      </c>
      <c r="D121" s="20">
        <v>94495.51041666667</v>
      </c>
      <c r="E121" s="20">
        <v>282063</v>
      </c>
      <c r="F121" s="20">
        <v>4348.635416666667</v>
      </c>
      <c r="G121" s="20">
        <v>848.8541666666666</v>
      </c>
      <c r="H121" s="20">
        <v>10247.3038</v>
      </c>
      <c r="I121" s="20">
        <v>0</v>
      </c>
      <c r="J121" s="20">
        <v>10247.3038</v>
      </c>
      <c r="K121" s="20">
        <f>J121/B121</f>
        <v>106.74274791666666</v>
      </c>
      <c r="L121" s="20">
        <f>B121*F121</f>
        <v>417469</v>
      </c>
      <c r="M121" s="20">
        <f>B121*G121</f>
        <v>81490</v>
      </c>
      <c r="N121" s="20">
        <f t="shared" si="49"/>
        <v>498959</v>
      </c>
      <c r="O121" s="20">
        <f>L121-H121</f>
        <v>407221.6962</v>
      </c>
      <c r="P121" s="23">
        <f>L121/(B121*D121)</f>
        <v>0.04601949232817388</v>
      </c>
      <c r="Q121" s="23">
        <f>O121/(B121*D121)</f>
        <v>0.04488988577389424</v>
      </c>
      <c r="R121" s="19">
        <f t="shared" si="53"/>
        <v>0.020537366396838216</v>
      </c>
    </row>
    <row r="122" spans="1:18" ht="12.75" customHeight="1">
      <c r="A122" s="31"/>
      <c r="B122" s="20"/>
      <c r="C122" s="20"/>
      <c r="D122" s="20"/>
      <c r="E122" s="20"/>
      <c r="F122" s="20"/>
      <c r="G122" s="20"/>
      <c r="H122" s="20"/>
      <c r="I122" s="20"/>
      <c r="J122" s="20"/>
      <c r="K122" s="20"/>
      <c r="L122" s="20"/>
      <c r="M122" s="20"/>
      <c r="N122" s="20"/>
      <c r="O122" s="20"/>
      <c r="P122" s="23"/>
      <c r="Q122" s="23"/>
      <c r="R122" s="19"/>
    </row>
    <row r="123" spans="1:18" ht="15.75">
      <c r="A123" s="33" t="s">
        <v>47</v>
      </c>
      <c r="B123" s="20"/>
      <c r="C123" s="20"/>
      <c r="D123" s="20"/>
      <c r="E123" s="20"/>
      <c r="F123" s="20"/>
      <c r="G123" s="20"/>
      <c r="H123" s="20"/>
      <c r="I123" s="20"/>
      <c r="J123" s="20"/>
      <c r="K123" s="20"/>
      <c r="L123" s="20"/>
      <c r="M123" s="20"/>
      <c r="N123" s="20"/>
      <c r="O123" s="20"/>
      <c r="P123" s="23"/>
      <c r="Q123" s="23"/>
      <c r="R123" s="19"/>
    </row>
    <row r="124" spans="1:18" ht="12.75" customHeight="1">
      <c r="A124" s="31" t="s">
        <v>6</v>
      </c>
      <c r="B124" s="20">
        <v>140</v>
      </c>
      <c r="C124" s="20">
        <v>135</v>
      </c>
      <c r="D124" s="20">
        <v>6522.7642857142855</v>
      </c>
      <c r="E124" s="20">
        <v>119551.5</v>
      </c>
      <c r="F124" s="20">
        <v>1668.4714285714285</v>
      </c>
      <c r="G124" s="20">
        <v>789.8</v>
      </c>
      <c r="H124" s="20">
        <v>208326.50330000004</v>
      </c>
      <c r="I124" s="20">
        <v>110889.42560000005</v>
      </c>
      <c r="J124" s="20">
        <v>319215.9289</v>
      </c>
      <c r="K124" s="20">
        <f aca="true" t="shared" si="54" ref="K124:K133">J124/B124</f>
        <v>2280.113777857143</v>
      </c>
      <c r="L124" s="20">
        <f aca="true" t="shared" si="55" ref="L124:L133">B124*F124</f>
        <v>233586</v>
      </c>
      <c r="M124" s="20">
        <f aca="true" t="shared" si="56" ref="M124:M133">B124*G124</f>
        <v>110572</v>
      </c>
      <c r="N124" s="20">
        <f aca="true" t="shared" si="57" ref="N124:N138">L124+M124</f>
        <v>344158</v>
      </c>
      <c r="O124" s="20">
        <f aca="true" t="shared" si="58" ref="O124:O133">L124-H124</f>
        <v>25259.49669999996</v>
      </c>
      <c r="P124" s="23">
        <f aca="true" t="shared" si="59" ref="P124:P133">L124/(B124*D124)</f>
        <v>0.25579207763579637</v>
      </c>
      <c r="Q124" s="23">
        <f aca="true" t="shared" si="60" ref="Q124:Q133">O124/(B124*D124)</f>
        <v>0.02766081503569363</v>
      </c>
      <c r="R124" s="19">
        <f aca="true" t="shared" si="61" ref="R124:R138">J124/N124</f>
        <v>0.9275272662556151</v>
      </c>
    </row>
    <row r="125" spans="1:18" ht="12.75" customHeight="1">
      <c r="A125" s="31" t="s">
        <v>7</v>
      </c>
      <c r="B125" s="20">
        <v>488</v>
      </c>
      <c r="C125" s="20">
        <v>455</v>
      </c>
      <c r="D125" s="20">
        <v>15263.282786885246</v>
      </c>
      <c r="E125" s="20">
        <v>136654</v>
      </c>
      <c r="F125" s="20">
        <v>1945.5881147540983</v>
      </c>
      <c r="G125" s="20">
        <v>828.3073770491803</v>
      </c>
      <c r="H125" s="20">
        <v>746367.234500001</v>
      </c>
      <c r="I125" s="20">
        <v>258685.07909999994</v>
      </c>
      <c r="J125" s="20">
        <v>1005052.3136</v>
      </c>
      <c r="K125" s="20">
        <f t="shared" si="54"/>
        <v>2059.5334295081966</v>
      </c>
      <c r="L125" s="20">
        <f t="shared" si="55"/>
        <v>949447</v>
      </c>
      <c r="M125" s="20">
        <f t="shared" si="56"/>
        <v>404214</v>
      </c>
      <c r="N125" s="20">
        <f t="shared" si="57"/>
        <v>1353661</v>
      </c>
      <c r="O125" s="20">
        <f t="shared" si="58"/>
        <v>203079.76549999905</v>
      </c>
      <c r="P125" s="23">
        <f t="shared" si="59"/>
        <v>0.12746852311652226</v>
      </c>
      <c r="Q125" s="23">
        <f t="shared" si="60"/>
        <v>0.027264584313958073</v>
      </c>
      <c r="R125" s="19">
        <f t="shared" si="61"/>
        <v>0.7424697273541898</v>
      </c>
    </row>
    <row r="126" spans="1:18" ht="12.75" customHeight="1">
      <c r="A126" s="31" t="s">
        <v>8</v>
      </c>
      <c r="B126" s="20">
        <v>619</v>
      </c>
      <c r="C126" s="20">
        <v>458</v>
      </c>
      <c r="D126" s="20">
        <v>25356.483037156704</v>
      </c>
      <c r="E126" s="20">
        <v>147362</v>
      </c>
      <c r="F126" s="20">
        <v>2036.5282714054927</v>
      </c>
      <c r="G126" s="20">
        <v>863.2600969305331</v>
      </c>
      <c r="H126" s="20">
        <v>850496.7555000001</v>
      </c>
      <c r="I126" s="20">
        <v>210552.15739999994</v>
      </c>
      <c r="J126" s="20">
        <v>1061048.9128999996</v>
      </c>
      <c r="K126" s="20">
        <f t="shared" si="54"/>
        <v>1714.1339465266553</v>
      </c>
      <c r="L126" s="20">
        <f t="shared" si="55"/>
        <v>1260611</v>
      </c>
      <c r="M126" s="20">
        <f t="shared" si="56"/>
        <v>534358</v>
      </c>
      <c r="N126" s="20">
        <f t="shared" si="57"/>
        <v>1794969</v>
      </c>
      <c r="O126" s="20">
        <f t="shared" si="58"/>
        <v>410114.2444999999</v>
      </c>
      <c r="P126" s="23">
        <f t="shared" si="59"/>
        <v>0.08031588089015418</v>
      </c>
      <c r="Q126" s="23">
        <f t="shared" si="60"/>
        <v>0.02612914436937133</v>
      </c>
      <c r="R126" s="19">
        <f t="shared" si="61"/>
        <v>0.5911238093248405</v>
      </c>
    </row>
    <row r="127" spans="1:18" ht="12.75" customHeight="1">
      <c r="A127" s="31" t="s">
        <v>9</v>
      </c>
      <c r="B127" s="20">
        <v>692</v>
      </c>
      <c r="C127" s="20">
        <v>326</v>
      </c>
      <c r="D127" s="20">
        <v>35195.10982658959</v>
      </c>
      <c r="E127" s="20">
        <v>153898</v>
      </c>
      <c r="F127" s="20">
        <v>2191.9595375722542</v>
      </c>
      <c r="G127" s="20">
        <v>889.4393063583815</v>
      </c>
      <c r="H127" s="20">
        <v>890182.921</v>
      </c>
      <c r="I127" s="20">
        <v>128040.19610000004</v>
      </c>
      <c r="J127" s="20">
        <v>1018223.1171000001</v>
      </c>
      <c r="K127" s="20">
        <f t="shared" si="54"/>
        <v>1471.4206894508673</v>
      </c>
      <c r="L127" s="20">
        <f t="shared" si="55"/>
        <v>1516836</v>
      </c>
      <c r="M127" s="20">
        <f t="shared" si="56"/>
        <v>615492</v>
      </c>
      <c r="N127" s="20">
        <f t="shared" si="57"/>
        <v>2132328</v>
      </c>
      <c r="O127" s="20">
        <f t="shared" si="58"/>
        <v>626653.079</v>
      </c>
      <c r="P127" s="23">
        <f t="shared" si="59"/>
        <v>0.06228023007662981</v>
      </c>
      <c r="Q127" s="23">
        <f t="shared" si="60"/>
        <v>0.025729939122191507</v>
      </c>
      <c r="R127" s="19">
        <f t="shared" si="61"/>
        <v>0.47751711608157854</v>
      </c>
    </row>
    <row r="128" spans="1:18" ht="12.75" customHeight="1">
      <c r="A128" s="31" t="s">
        <v>10</v>
      </c>
      <c r="B128" s="20">
        <v>488</v>
      </c>
      <c r="C128" s="20">
        <v>187</v>
      </c>
      <c r="D128" s="20">
        <v>43367.38524590164</v>
      </c>
      <c r="E128" s="20">
        <v>166541.5</v>
      </c>
      <c r="F128" s="20">
        <v>2357.4467213114754</v>
      </c>
      <c r="G128" s="20">
        <v>979.3340163934427</v>
      </c>
      <c r="H128" s="20">
        <v>613240.9454999998</v>
      </c>
      <c r="I128" s="20">
        <v>68836.73109999999</v>
      </c>
      <c r="J128" s="20">
        <v>682077.6766</v>
      </c>
      <c r="K128" s="20">
        <f t="shared" si="54"/>
        <v>1397.7001569672132</v>
      </c>
      <c r="L128" s="20">
        <f t="shared" si="55"/>
        <v>1150434</v>
      </c>
      <c r="M128" s="20">
        <f t="shared" si="56"/>
        <v>477915</v>
      </c>
      <c r="N128" s="20">
        <f t="shared" si="57"/>
        <v>1628349</v>
      </c>
      <c r="O128" s="20">
        <f t="shared" si="58"/>
        <v>537193.0545000002</v>
      </c>
      <c r="P128" s="23">
        <f t="shared" si="59"/>
        <v>0.054359899909673756</v>
      </c>
      <c r="Q128" s="23">
        <f t="shared" si="60"/>
        <v>0.02538325594931298</v>
      </c>
      <c r="R128" s="19">
        <f t="shared" si="61"/>
        <v>0.4188768357397585</v>
      </c>
    </row>
    <row r="129" spans="1:18" ht="12.75" customHeight="1">
      <c r="A129" s="31" t="s">
        <v>11</v>
      </c>
      <c r="B129" s="20">
        <v>710</v>
      </c>
      <c r="C129" s="20">
        <v>0</v>
      </c>
      <c r="D129" s="20">
        <v>53037.994366197185</v>
      </c>
      <c r="E129" s="20">
        <v>192071</v>
      </c>
      <c r="F129" s="20">
        <v>2812.4478873239436</v>
      </c>
      <c r="G129" s="20">
        <v>1486.1084507042253</v>
      </c>
      <c r="H129" s="20">
        <v>991612.0980000006</v>
      </c>
      <c r="I129" s="20">
        <v>0</v>
      </c>
      <c r="J129" s="20">
        <v>991612.0980000006</v>
      </c>
      <c r="K129" s="20">
        <f t="shared" si="54"/>
        <v>1396.6367577464796</v>
      </c>
      <c r="L129" s="20">
        <f t="shared" si="55"/>
        <v>1996838</v>
      </c>
      <c r="M129" s="20">
        <f t="shared" si="56"/>
        <v>1055137</v>
      </c>
      <c r="N129" s="20">
        <f t="shared" si="57"/>
        <v>3051975</v>
      </c>
      <c r="O129" s="20">
        <f t="shared" si="58"/>
        <v>1005225.9019999994</v>
      </c>
      <c r="P129" s="23">
        <f t="shared" si="59"/>
        <v>0.053027040726796544</v>
      </c>
      <c r="Q129" s="23">
        <f t="shared" si="60"/>
        <v>0.026694281080881253</v>
      </c>
      <c r="R129" s="19">
        <f t="shared" si="61"/>
        <v>0.3249083291966679</v>
      </c>
    </row>
    <row r="130" spans="1:18" ht="12.75" customHeight="1">
      <c r="A130" s="31" t="s">
        <v>12</v>
      </c>
      <c r="B130" s="20">
        <v>655</v>
      </c>
      <c r="C130" s="20">
        <v>0</v>
      </c>
      <c r="D130" s="20">
        <v>67177.25954198473</v>
      </c>
      <c r="E130" s="20">
        <v>206064</v>
      </c>
      <c r="F130" s="20">
        <v>3034.151145038168</v>
      </c>
      <c r="G130" s="20">
        <v>1312.2824427480916</v>
      </c>
      <c r="H130" s="20">
        <v>813387.4461000011</v>
      </c>
      <c r="I130" s="20">
        <v>0</v>
      </c>
      <c r="J130" s="20">
        <v>813387.4461000011</v>
      </c>
      <c r="K130" s="20">
        <f t="shared" si="54"/>
        <v>1241.812894809162</v>
      </c>
      <c r="L130" s="20">
        <f t="shared" si="55"/>
        <v>1987369.0000000002</v>
      </c>
      <c r="M130" s="20">
        <f t="shared" si="56"/>
        <v>859545</v>
      </c>
      <c r="N130" s="20">
        <f t="shared" si="57"/>
        <v>2846914</v>
      </c>
      <c r="O130" s="20">
        <f t="shared" si="58"/>
        <v>1173981.5538999992</v>
      </c>
      <c r="P130" s="23">
        <f t="shared" si="59"/>
        <v>0.04516634298161376</v>
      </c>
      <c r="Q130" s="23">
        <f t="shared" si="60"/>
        <v>0.026680728902149144</v>
      </c>
      <c r="R130" s="19">
        <f t="shared" si="61"/>
        <v>0.2857084710321426</v>
      </c>
    </row>
    <row r="131" spans="1:18" ht="12.75" customHeight="1">
      <c r="A131" s="31" t="s">
        <v>21</v>
      </c>
      <c r="B131" s="20">
        <v>448</v>
      </c>
      <c r="C131" s="20">
        <v>0</v>
      </c>
      <c r="D131" s="20">
        <v>82001.92857142857</v>
      </c>
      <c r="E131" s="20">
        <v>234345.5</v>
      </c>
      <c r="F131" s="20">
        <v>3509.8258928571427</v>
      </c>
      <c r="G131" s="20">
        <v>1352.794642857143</v>
      </c>
      <c r="H131" s="20">
        <v>567347.5104000003</v>
      </c>
      <c r="I131" s="20">
        <v>0</v>
      </c>
      <c r="J131" s="20">
        <v>567347.5104000003</v>
      </c>
      <c r="K131" s="20">
        <f t="shared" si="54"/>
        <v>1266.4006928571434</v>
      </c>
      <c r="L131" s="20">
        <f t="shared" si="55"/>
        <v>1572402</v>
      </c>
      <c r="M131" s="20">
        <f t="shared" si="56"/>
        <v>606052</v>
      </c>
      <c r="N131" s="20">
        <f t="shared" si="57"/>
        <v>2178454</v>
      </c>
      <c r="O131" s="20">
        <f t="shared" si="58"/>
        <v>1005054.4895999997</v>
      </c>
      <c r="P131" s="23">
        <f t="shared" si="59"/>
        <v>0.04280174812961716</v>
      </c>
      <c r="Q131" s="23">
        <f t="shared" si="60"/>
        <v>0.027358200460442125</v>
      </c>
      <c r="R131" s="19">
        <f t="shared" si="61"/>
        <v>0.260435845971501</v>
      </c>
    </row>
    <row r="132" spans="1:18" ht="12.75" customHeight="1">
      <c r="A132" s="31" t="s">
        <v>97</v>
      </c>
      <c r="B132" s="20">
        <v>167</v>
      </c>
      <c r="C132" s="20">
        <v>0</v>
      </c>
      <c r="D132" s="20">
        <v>94234.92215568862</v>
      </c>
      <c r="E132" s="20">
        <v>266931</v>
      </c>
      <c r="F132" s="20">
        <v>3976.562874251497</v>
      </c>
      <c r="G132" s="20">
        <v>1419.874251497006</v>
      </c>
      <c r="H132" s="20">
        <v>19272.0781</v>
      </c>
      <c r="I132" s="20">
        <v>0</v>
      </c>
      <c r="J132" s="20">
        <v>19272.0781</v>
      </c>
      <c r="K132" s="20">
        <f t="shared" si="54"/>
        <v>115.40166526946108</v>
      </c>
      <c r="L132" s="20">
        <f t="shared" si="55"/>
        <v>664086</v>
      </c>
      <c r="M132" s="20">
        <f t="shared" si="56"/>
        <v>237119</v>
      </c>
      <c r="N132" s="20">
        <f t="shared" si="57"/>
        <v>901205</v>
      </c>
      <c r="O132" s="20">
        <f t="shared" si="58"/>
        <v>644813.9219</v>
      </c>
      <c r="P132" s="23">
        <f t="shared" si="59"/>
        <v>0.04219839931189932</v>
      </c>
      <c r="Q132" s="23">
        <f t="shared" si="60"/>
        <v>0.040973782549561445</v>
      </c>
      <c r="R132" s="19">
        <f t="shared" si="61"/>
        <v>0.02138478825572428</v>
      </c>
    </row>
    <row r="133" spans="1:18" ht="12.75" customHeight="1">
      <c r="A133" s="31" t="s">
        <v>13</v>
      </c>
      <c r="B133" s="20">
        <v>4407</v>
      </c>
      <c r="C133" s="20">
        <v>1561</v>
      </c>
      <c r="D133" s="20">
        <v>46223.691626957116</v>
      </c>
      <c r="E133" s="20">
        <v>179733</v>
      </c>
      <c r="F133" s="20">
        <v>2571.27501701838</v>
      </c>
      <c r="G133" s="20">
        <v>1111.9591558883594</v>
      </c>
      <c r="H133" s="20">
        <v>5700233.492399994</v>
      </c>
      <c r="I133" s="20">
        <v>777003.5892999999</v>
      </c>
      <c r="J133" s="20">
        <v>6477237.081700002</v>
      </c>
      <c r="K133" s="20">
        <f t="shared" si="54"/>
        <v>1469.7610804855915</v>
      </c>
      <c r="L133" s="20">
        <f t="shared" si="55"/>
        <v>11331609</v>
      </c>
      <c r="M133" s="20">
        <f t="shared" si="56"/>
        <v>4900404</v>
      </c>
      <c r="N133" s="20">
        <f t="shared" si="57"/>
        <v>16232013</v>
      </c>
      <c r="O133" s="20">
        <f t="shared" si="58"/>
        <v>5631375.507600006</v>
      </c>
      <c r="P133" s="23">
        <f t="shared" si="59"/>
        <v>0.055626777665651495</v>
      </c>
      <c r="Q133" s="23">
        <f t="shared" si="60"/>
        <v>0.0276443771853636</v>
      </c>
      <c r="R133" s="19">
        <f t="shared" si="61"/>
        <v>0.3990409003307231</v>
      </c>
    </row>
    <row r="134" spans="1:18" ht="12.75" customHeight="1">
      <c r="A134" s="31"/>
      <c r="B134" s="20"/>
      <c r="C134" s="20"/>
      <c r="D134" s="20"/>
      <c r="E134" s="20"/>
      <c r="F134" s="20"/>
      <c r="G134" s="20"/>
      <c r="H134" s="20"/>
      <c r="I134" s="20"/>
      <c r="J134" s="20"/>
      <c r="K134" s="20"/>
      <c r="L134" s="20"/>
      <c r="M134" s="20"/>
      <c r="N134" s="20"/>
      <c r="O134" s="20"/>
      <c r="P134" s="23"/>
      <c r="Q134" s="23"/>
      <c r="R134" s="19"/>
    </row>
    <row r="135" spans="1:18" ht="12.75" customHeight="1">
      <c r="A135" s="32" t="s">
        <v>14</v>
      </c>
      <c r="B135" s="20"/>
      <c r="C135" s="20"/>
      <c r="D135" s="20"/>
      <c r="E135" s="20"/>
      <c r="F135" s="20"/>
      <c r="G135" s="20"/>
      <c r="H135" s="20"/>
      <c r="I135" s="20"/>
      <c r="J135" s="20"/>
      <c r="K135" s="20"/>
      <c r="L135" s="20"/>
      <c r="M135" s="20"/>
      <c r="N135" s="20"/>
      <c r="O135" s="20"/>
      <c r="P135" s="23"/>
      <c r="Q135" s="23"/>
      <c r="R135" s="19"/>
    </row>
    <row r="136" spans="1:18" ht="12.75" customHeight="1">
      <c r="A136" s="31" t="s">
        <v>15</v>
      </c>
      <c r="B136" s="20">
        <v>307</v>
      </c>
      <c r="C136" s="20">
        <v>32</v>
      </c>
      <c r="D136" s="20">
        <v>31265.687296416938</v>
      </c>
      <c r="E136" s="20">
        <v>50267</v>
      </c>
      <c r="F136" s="20">
        <v>653.5765472312704</v>
      </c>
      <c r="G136" s="20">
        <v>403.89250814332246</v>
      </c>
      <c r="H136" s="20">
        <v>54376.776</v>
      </c>
      <c r="I136" s="20">
        <v>10884.94</v>
      </c>
      <c r="J136" s="20">
        <v>65261.71599999999</v>
      </c>
      <c r="K136" s="20">
        <f>J136/B136</f>
        <v>212.57887947882733</v>
      </c>
      <c r="L136" s="20">
        <f>B136*F136</f>
        <v>200648.00000000003</v>
      </c>
      <c r="M136" s="20">
        <f>B136*G136</f>
        <v>123995</v>
      </c>
      <c r="N136" s="20">
        <f t="shared" si="57"/>
        <v>324643</v>
      </c>
      <c r="O136" s="20">
        <f>L136-H136</f>
        <v>146271.22400000005</v>
      </c>
      <c r="P136" s="23">
        <f>L136/(B136*D136)</f>
        <v>0.020903955861740185</v>
      </c>
      <c r="Q136" s="23">
        <f>O136/(B136*D136)</f>
        <v>0.015238862138365256</v>
      </c>
      <c r="R136" s="19">
        <f t="shared" si="61"/>
        <v>0.20102609943846006</v>
      </c>
    </row>
    <row r="137" spans="1:18" ht="12.75" customHeight="1">
      <c r="A137" s="31" t="s">
        <v>16</v>
      </c>
      <c r="B137" s="20">
        <v>3933</v>
      </c>
      <c r="C137" s="20">
        <v>1529</v>
      </c>
      <c r="D137" s="20">
        <v>45352.659801678106</v>
      </c>
      <c r="E137" s="20">
        <v>182824</v>
      </c>
      <c r="F137" s="20">
        <v>2661.295448766845</v>
      </c>
      <c r="G137" s="20">
        <v>1154.1545893719806</v>
      </c>
      <c r="H137" s="20">
        <v>5626584.638299994</v>
      </c>
      <c r="I137" s="20">
        <v>766118.6492999997</v>
      </c>
      <c r="J137" s="20">
        <v>6392703.2876</v>
      </c>
      <c r="K137" s="20">
        <f>J137/B137</f>
        <v>1625.4012935672515</v>
      </c>
      <c r="L137" s="20">
        <f>B137*F137</f>
        <v>10466875</v>
      </c>
      <c r="M137" s="20">
        <f>B137*G137</f>
        <v>4539290</v>
      </c>
      <c r="N137" s="20">
        <f t="shared" si="57"/>
        <v>15006165</v>
      </c>
      <c r="O137" s="20">
        <f>L137-H137</f>
        <v>4840290.361700006</v>
      </c>
      <c r="P137" s="23">
        <f>L137/(B137*D137)</f>
        <v>0.058680030243085615</v>
      </c>
      <c r="Q137" s="23">
        <f>O137/(B137*D137)</f>
        <v>0.027135929760303067</v>
      </c>
      <c r="R137" s="19">
        <f t="shared" si="61"/>
        <v>0.42600513106446586</v>
      </c>
    </row>
    <row r="138" spans="1:18" ht="12.75" customHeight="1">
      <c r="A138" s="31" t="s">
        <v>54</v>
      </c>
      <c r="B138" s="20">
        <v>167</v>
      </c>
      <c r="C138" s="20">
        <v>0</v>
      </c>
      <c r="D138" s="20">
        <v>94234.92215568862</v>
      </c>
      <c r="E138" s="20">
        <v>266931</v>
      </c>
      <c r="F138" s="20">
        <v>3976.562874251497</v>
      </c>
      <c r="G138" s="20">
        <v>1419.874251497006</v>
      </c>
      <c r="H138" s="20">
        <v>19272.0781</v>
      </c>
      <c r="I138" s="20">
        <v>0</v>
      </c>
      <c r="J138" s="20">
        <v>19272.0781</v>
      </c>
      <c r="K138" s="20">
        <f>J138/B138</f>
        <v>115.40166526946108</v>
      </c>
      <c r="L138" s="20">
        <f>B138*F138</f>
        <v>664086</v>
      </c>
      <c r="M138" s="20">
        <f>B138*G138</f>
        <v>237119</v>
      </c>
      <c r="N138" s="20">
        <f t="shared" si="57"/>
        <v>901205</v>
      </c>
      <c r="O138" s="20">
        <f>L138-H138</f>
        <v>644813.9219</v>
      </c>
      <c r="P138" s="23">
        <f>L138/(B138*D138)</f>
        <v>0.04219839931189932</v>
      </c>
      <c r="Q138" s="23">
        <f>O138/(B138*D138)</f>
        <v>0.040973782549561445</v>
      </c>
      <c r="R138" s="19">
        <f t="shared" si="61"/>
        <v>0.02138478825572428</v>
      </c>
    </row>
    <row r="139" spans="1:18" ht="12.75" customHeight="1">
      <c r="A139" s="31"/>
      <c r="B139" s="20"/>
      <c r="C139" s="20"/>
      <c r="D139" s="20"/>
      <c r="E139" s="20"/>
      <c r="F139" s="20"/>
      <c r="G139" s="20"/>
      <c r="H139" s="20"/>
      <c r="I139" s="20"/>
      <c r="J139" s="20"/>
      <c r="K139" s="20"/>
      <c r="L139" s="20"/>
      <c r="M139" s="20"/>
      <c r="N139" s="20"/>
      <c r="O139" s="20"/>
      <c r="P139" s="23"/>
      <c r="Q139" s="23"/>
      <c r="R139" s="19"/>
    </row>
    <row r="140" spans="1:18" ht="15.75">
      <c r="A140" s="33" t="s">
        <v>48</v>
      </c>
      <c r="B140" s="20"/>
      <c r="C140" s="20"/>
      <c r="D140" s="20"/>
      <c r="E140" s="20"/>
      <c r="F140" s="20"/>
      <c r="G140" s="20"/>
      <c r="H140" s="20"/>
      <c r="I140" s="20"/>
      <c r="J140" s="20"/>
      <c r="K140" s="20"/>
      <c r="L140" s="20"/>
      <c r="M140" s="20"/>
      <c r="N140" s="20"/>
      <c r="O140" s="20"/>
      <c r="P140" s="23"/>
      <c r="Q140" s="23"/>
      <c r="R140" s="19"/>
    </row>
    <row r="141" spans="1:18" ht="12.75" customHeight="1">
      <c r="A141" s="31" t="s">
        <v>6</v>
      </c>
      <c r="B141" s="20">
        <v>185</v>
      </c>
      <c r="C141" s="20">
        <v>182</v>
      </c>
      <c r="D141" s="20">
        <v>6410.308108108108</v>
      </c>
      <c r="E141" s="20">
        <v>111696</v>
      </c>
      <c r="F141" s="20">
        <v>1613.8216216216217</v>
      </c>
      <c r="G141" s="20">
        <v>685.3405405405406</v>
      </c>
      <c r="H141" s="20">
        <v>260123.52360000013</v>
      </c>
      <c r="I141" s="20">
        <v>132382.76639999996</v>
      </c>
      <c r="J141" s="20">
        <v>392506.29</v>
      </c>
      <c r="K141" s="20">
        <f aca="true" t="shared" si="62" ref="K141:K150">J141/B141</f>
        <v>2121.6556216216213</v>
      </c>
      <c r="L141" s="20">
        <f aca="true" t="shared" si="63" ref="L141:L150">B141*F141</f>
        <v>298557</v>
      </c>
      <c r="M141" s="20">
        <f aca="true" t="shared" si="64" ref="M141:M150">B141*G141</f>
        <v>126788.00000000001</v>
      </c>
      <c r="N141" s="20">
        <f aca="true" t="shared" si="65" ref="N141:N155">L141+M141</f>
        <v>425345</v>
      </c>
      <c r="O141" s="20">
        <f aca="true" t="shared" si="66" ref="O141:O150">L141-H141</f>
        <v>38433.47639999987</v>
      </c>
      <c r="P141" s="23">
        <f aca="true" t="shared" si="67" ref="P141:P150">L141/(B141*D141)</f>
        <v>0.25175414260983364</v>
      </c>
      <c r="Q141" s="23">
        <f aca="true" t="shared" si="68" ref="Q141:Q150">O141/(B141*D141)</f>
        <v>0.032408507918411704</v>
      </c>
      <c r="R141" s="19">
        <f aca="true" t="shared" si="69" ref="R141:R155">J141/N141</f>
        <v>0.9227951192561332</v>
      </c>
    </row>
    <row r="142" spans="1:18" ht="12.75" customHeight="1">
      <c r="A142" s="31" t="s">
        <v>7</v>
      </c>
      <c r="B142" s="20">
        <v>725</v>
      </c>
      <c r="C142" s="20">
        <v>645</v>
      </c>
      <c r="D142" s="20">
        <v>15320.884137931034</v>
      </c>
      <c r="E142" s="20">
        <v>124726</v>
      </c>
      <c r="F142" s="20">
        <v>1821.135172413793</v>
      </c>
      <c r="G142" s="20">
        <v>782.5986206896551</v>
      </c>
      <c r="H142" s="20">
        <v>1005593.8163999991</v>
      </c>
      <c r="I142" s="20">
        <v>372918.21690000006</v>
      </c>
      <c r="J142" s="20">
        <v>1378512.0333</v>
      </c>
      <c r="K142" s="20">
        <f t="shared" si="62"/>
        <v>1901.395908</v>
      </c>
      <c r="L142" s="20">
        <f t="shared" si="63"/>
        <v>1320323</v>
      </c>
      <c r="M142" s="20">
        <f t="shared" si="64"/>
        <v>567384</v>
      </c>
      <c r="N142" s="20">
        <f t="shared" si="65"/>
        <v>1887707</v>
      </c>
      <c r="O142" s="20">
        <f t="shared" si="66"/>
        <v>314729.1836000009</v>
      </c>
      <c r="P142" s="23">
        <f t="shared" si="67"/>
        <v>0.1188661931007673</v>
      </c>
      <c r="Q142" s="23">
        <f t="shared" si="68"/>
        <v>0.028334475664094735</v>
      </c>
      <c r="R142" s="19">
        <f t="shared" si="69"/>
        <v>0.7302574145775801</v>
      </c>
    </row>
    <row r="143" spans="1:18" ht="12.75" customHeight="1">
      <c r="A143" s="31" t="s">
        <v>8</v>
      </c>
      <c r="B143" s="20">
        <v>846</v>
      </c>
      <c r="C143" s="20">
        <v>627</v>
      </c>
      <c r="D143" s="20">
        <v>25267.72340425532</v>
      </c>
      <c r="E143" s="20">
        <v>133274</v>
      </c>
      <c r="F143" s="20">
        <v>1953.3817966903073</v>
      </c>
      <c r="G143" s="20">
        <v>822.1631205673759</v>
      </c>
      <c r="H143" s="20">
        <v>1082293.4610000018</v>
      </c>
      <c r="I143" s="20">
        <v>310191.6675999998</v>
      </c>
      <c r="J143" s="20">
        <v>1392485.1285999997</v>
      </c>
      <c r="K143" s="20">
        <f t="shared" si="62"/>
        <v>1645.9635089834512</v>
      </c>
      <c r="L143" s="20">
        <f t="shared" si="63"/>
        <v>1652561</v>
      </c>
      <c r="M143" s="20">
        <f t="shared" si="64"/>
        <v>695550</v>
      </c>
      <c r="N143" s="20">
        <f t="shared" si="65"/>
        <v>2348111</v>
      </c>
      <c r="O143" s="20">
        <f t="shared" si="66"/>
        <v>570267.5389999982</v>
      </c>
      <c r="P143" s="23">
        <f t="shared" si="67"/>
        <v>0.07730739194182171</v>
      </c>
      <c r="Q143" s="23">
        <f t="shared" si="68"/>
        <v>0.02667731850695433</v>
      </c>
      <c r="R143" s="19">
        <f t="shared" si="69"/>
        <v>0.5930235532306606</v>
      </c>
    </row>
    <row r="144" spans="1:18" ht="12.75" customHeight="1">
      <c r="A144" s="31" t="s">
        <v>9</v>
      </c>
      <c r="B144" s="20">
        <v>997</v>
      </c>
      <c r="C144" s="20">
        <v>515</v>
      </c>
      <c r="D144" s="20">
        <v>35037.01303911735</v>
      </c>
      <c r="E144" s="20">
        <v>140964</v>
      </c>
      <c r="F144" s="20">
        <v>2093.151454363089</v>
      </c>
      <c r="G144" s="20">
        <v>867.235707121364</v>
      </c>
      <c r="H144" s="20">
        <v>1150347.5059000014</v>
      </c>
      <c r="I144" s="20">
        <v>219404.358</v>
      </c>
      <c r="J144" s="20">
        <v>1369751.8639000012</v>
      </c>
      <c r="K144" s="20">
        <f t="shared" si="62"/>
        <v>1373.8734843530603</v>
      </c>
      <c r="L144" s="20">
        <f t="shared" si="63"/>
        <v>2086872</v>
      </c>
      <c r="M144" s="20">
        <f t="shared" si="64"/>
        <v>864634</v>
      </c>
      <c r="N144" s="20">
        <f t="shared" si="65"/>
        <v>2951506</v>
      </c>
      <c r="O144" s="20">
        <f t="shared" si="66"/>
        <v>936524.4940999986</v>
      </c>
      <c r="P144" s="23">
        <f t="shared" si="67"/>
        <v>0.05974115008109206</v>
      </c>
      <c r="Q144" s="23">
        <f t="shared" si="68"/>
        <v>0.02681000576779354</v>
      </c>
      <c r="R144" s="19">
        <f t="shared" si="69"/>
        <v>0.4640857460225394</v>
      </c>
    </row>
    <row r="145" spans="1:18" ht="12.75" customHeight="1">
      <c r="A145" s="31" t="s">
        <v>10</v>
      </c>
      <c r="B145" s="20">
        <v>710</v>
      </c>
      <c r="C145" s="20">
        <v>285</v>
      </c>
      <c r="D145" s="20">
        <v>43446.633802816905</v>
      </c>
      <c r="E145" s="20">
        <v>152343.5</v>
      </c>
      <c r="F145" s="20">
        <v>2241.8718309859155</v>
      </c>
      <c r="G145" s="20">
        <v>922.2183098591549</v>
      </c>
      <c r="H145" s="20">
        <v>766676.0727999998</v>
      </c>
      <c r="I145" s="20">
        <v>117652.15830000001</v>
      </c>
      <c r="J145" s="20">
        <v>884328.2310999997</v>
      </c>
      <c r="K145" s="20">
        <f t="shared" si="62"/>
        <v>1245.5327198591547</v>
      </c>
      <c r="L145" s="20">
        <f t="shared" si="63"/>
        <v>1591729</v>
      </c>
      <c r="M145" s="20">
        <f t="shared" si="64"/>
        <v>654775</v>
      </c>
      <c r="N145" s="20">
        <f t="shared" si="65"/>
        <v>2246504</v>
      </c>
      <c r="O145" s="20">
        <f t="shared" si="66"/>
        <v>825052.9272000002</v>
      </c>
      <c r="P145" s="23">
        <f t="shared" si="67"/>
        <v>0.051600587542884886</v>
      </c>
      <c r="Q145" s="23">
        <f t="shared" si="68"/>
        <v>0.026746522679109975</v>
      </c>
      <c r="R145" s="19">
        <f t="shared" si="69"/>
        <v>0.3936464084194819</v>
      </c>
    </row>
    <row r="146" spans="1:18" ht="12.75" customHeight="1">
      <c r="A146" s="31" t="s">
        <v>11</v>
      </c>
      <c r="B146" s="20">
        <v>955</v>
      </c>
      <c r="C146" s="20">
        <v>0</v>
      </c>
      <c r="D146" s="20">
        <v>53462.007329842934</v>
      </c>
      <c r="E146" s="20">
        <v>171224</v>
      </c>
      <c r="F146" s="20">
        <v>2563.3350785340313</v>
      </c>
      <c r="G146" s="20">
        <v>1373.9905759162305</v>
      </c>
      <c r="H146" s="20">
        <v>1013504.2601000003</v>
      </c>
      <c r="I146" s="20">
        <v>0</v>
      </c>
      <c r="J146" s="20">
        <v>1013504.2601000003</v>
      </c>
      <c r="K146" s="20">
        <f t="shared" si="62"/>
        <v>1061.2610053403146</v>
      </c>
      <c r="L146" s="20">
        <f t="shared" si="63"/>
        <v>2447985</v>
      </c>
      <c r="M146" s="20">
        <f t="shared" si="64"/>
        <v>1312161</v>
      </c>
      <c r="N146" s="20">
        <f t="shared" si="65"/>
        <v>3760146</v>
      </c>
      <c r="O146" s="20">
        <f t="shared" si="66"/>
        <v>1434480.7398999997</v>
      </c>
      <c r="P146" s="23">
        <f t="shared" si="67"/>
        <v>0.04794685434684673</v>
      </c>
      <c r="Q146" s="23">
        <f t="shared" si="68"/>
        <v>0.028096103162128124</v>
      </c>
      <c r="R146" s="19">
        <f t="shared" si="69"/>
        <v>0.2695385392216154</v>
      </c>
    </row>
    <row r="147" spans="1:18" ht="12.75" customHeight="1">
      <c r="A147" s="31" t="s">
        <v>12</v>
      </c>
      <c r="B147" s="20">
        <v>861</v>
      </c>
      <c r="C147" s="20">
        <v>0</v>
      </c>
      <c r="D147" s="20">
        <v>67124.37398373983</v>
      </c>
      <c r="E147" s="20">
        <v>189837</v>
      </c>
      <c r="F147" s="20">
        <v>2914.01393728223</v>
      </c>
      <c r="G147" s="20">
        <v>1353.9941927990708</v>
      </c>
      <c r="H147" s="20">
        <v>866471.4051999997</v>
      </c>
      <c r="I147" s="20">
        <v>0</v>
      </c>
      <c r="J147" s="20">
        <v>866471.4051999997</v>
      </c>
      <c r="K147" s="20">
        <f t="shared" si="62"/>
        <v>1006.3547098722412</v>
      </c>
      <c r="L147" s="20">
        <f t="shared" si="63"/>
        <v>2508966</v>
      </c>
      <c r="M147" s="20">
        <f t="shared" si="64"/>
        <v>1165789</v>
      </c>
      <c r="N147" s="20">
        <f t="shared" si="65"/>
        <v>3674755</v>
      </c>
      <c r="O147" s="20">
        <f t="shared" si="66"/>
        <v>1642494.5948000003</v>
      </c>
      <c r="P147" s="23">
        <f t="shared" si="67"/>
        <v>0.04341215812289168</v>
      </c>
      <c r="Q147" s="23">
        <f t="shared" si="68"/>
        <v>0.028419769365329188</v>
      </c>
      <c r="R147" s="19">
        <f t="shared" si="69"/>
        <v>0.2357902513773026</v>
      </c>
    </row>
    <row r="148" spans="1:18" ht="12.75" customHeight="1">
      <c r="A148" s="31" t="s">
        <v>21</v>
      </c>
      <c r="B148" s="20">
        <v>545</v>
      </c>
      <c r="C148" s="20">
        <v>0</v>
      </c>
      <c r="D148" s="20">
        <v>82022.08440366972</v>
      </c>
      <c r="E148" s="20">
        <v>212759</v>
      </c>
      <c r="F148" s="20">
        <v>3291.201834862385</v>
      </c>
      <c r="G148" s="20">
        <v>1347.8899082568807</v>
      </c>
      <c r="H148" s="20">
        <v>521225.8558999997</v>
      </c>
      <c r="I148" s="20">
        <v>0</v>
      </c>
      <c r="J148" s="20">
        <v>521225.8558999997</v>
      </c>
      <c r="K148" s="20">
        <f t="shared" si="62"/>
        <v>956.3777172477058</v>
      </c>
      <c r="L148" s="20">
        <f t="shared" si="63"/>
        <v>1793705</v>
      </c>
      <c r="M148" s="20">
        <f t="shared" si="64"/>
        <v>734600</v>
      </c>
      <c r="N148" s="20">
        <f t="shared" si="65"/>
        <v>2528305</v>
      </c>
      <c r="O148" s="20">
        <f t="shared" si="66"/>
        <v>1272479.1441000004</v>
      </c>
      <c r="P148" s="23">
        <f t="shared" si="67"/>
        <v>0.04012580098141391</v>
      </c>
      <c r="Q148" s="23">
        <f t="shared" si="68"/>
        <v>0.02846579838332197</v>
      </c>
      <c r="R148" s="19">
        <f t="shared" si="69"/>
        <v>0.2061562413949265</v>
      </c>
    </row>
    <row r="149" spans="1:18" ht="12.75" customHeight="1">
      <c r="A149" s="31" t="s">
        <v>97</v>
      </c>
      <c r="B149" s="20">
        <v>201</v>
      </c>
      <c r="C149" s="20">
        <v>0</v>
      </c>
      <c r="D149" s="20">
        <v>94262.3383084577</v>
      </c>
      <c r="E149" s="20">
        <v>236053</v>
      </c>
      <c r="F149" s="20">
        <v>3631.6417910447763</v>
      </c>
      <c r="G149" s="20">
        <v>1479.2189054726368</v>
      </c>
      <c r="H149" s="20">
        <v>24279.478100000008</v>
      </c>
      <c r="I149" s="20">
        <v>0</v>
      </c>
      <c r="J149" s="20">
        <v>24279.478100000008</v>
      </c>
      <c r="K149" s="20">
        <f t="shared" si="62"/>
        <v>120.79342338308462</v>
      </c>
      <c r="L149" s="20">
        <f t="shared" si="63"/>
        <v>729960</v>
      </c>
      <c r="M149" s="20">
        <f t="shared" si="64"/>
        <v>297323</v>
      </c>
      <c r="N149" s="20">
        <f t="shared" si="65"/>
        <v>1027283</v>
      </c>
      <c r="O149" s="20">
        <f t="shared" si="66"/>
        <v>705680.5219</v>
      </c>
      <c r="P149" s="23">
        <f t="shared" si="67"/>
        <v>0.038526964811342115</v>
      </c>
      <c r="Q149" s="23">
        <f t="shared" si="68"/>
        <v>0.037245504733534496</v>
      </c>
      <c r="R149" s="19">
        <f t="shared" si="69"/>
        <v>0.02363465383930232</v>
      </c>
    </row>
    <row r="150" spans="1:18" ht="12.75" customHeight="1">
      <c r="A150" s="31" t="s">
        <v>13</v>
      </c>
      <c r="B150" s="20">
        <v>6025</v>
      </c>
      <c r="C150" s="20">
        <v>2254</v>
      </c>
      <c r="D150" s="20">
        <v>45136.617925311206</v>
      </c>
      <c r="E150" s="20">
        <v>163607</v>
      </c>
      <c r="F150" s="20">
        <v>2395.1299585062243</v>
      </c>
      <c r="G150" s="20">
        <v>1065.3948547717841</v>
      </c>
      <c r="H150" s="20">
        <v>6690515.378999993</v>
      </c>
      <c r="I150" s="20">
        <v>1152549.1671999947</v>
      </c>
      <c r="J150" s="20">
        <v>7843064.5462</v>
      </c>
      <c r="K150" s="20">
        <f t="shared" si="62"/>
        <v>1301.7534516514522</v>
      </c>
      <c r="L150" s="20">
        <f t="shared" si="63"/>
        <v>14430658.000000002</v>
      </c>
      <c r="M150" s="20">
        <f t="shared" si="64"/>
        <v>6419003.999999999</v>
      </c>
      <c r="N150" s="20">
        <f t="shared" si="65"/>
        <v>20849662</v>
      </c>
      <c r="O150" s="20">
        <f t="shared" si="66"/>
        <v>7740142.621000009</v>
      </c>
      <c r="P150" s="23">
        <f t="shared" si="67"/>
        <v>0.05306401030022922</v>
      </c>
      <c r="Q150" s="23">
        <f t="shared" si="68"/>
        <v>0.02846183505741648</v>
      </c>
      <c r="R150" s="19">
        <f t="shared" si="69"/>
        <v>0.3761722634256613</v>
      </c>
    </row>
    <row r="151" spans="1:18" ht="12.75" customHeight="1">
      <c r="A151" s="31"/>
      <c r="B151" s="20"/>
      <c r="C151" s="20"/>
      <c r="D151" s="20"/>
      <c r="E151" s="20"/>
      <c r="F151" s="20"/>
      <c r="G151" s="20"/>
      <c r="H151" s="20"/>
      <c r="I151" s="20"/>
      <c r="J151" s="20"/>
      <c r="K151" s="20"/>
      <c r="L151" s="20"/>
      <c r="M151" s="20"/>
      <c r="N151" s="20"/>
      <c r="O151" s="20"/>
      <c r="P151" s="23"/>
      <c r="Q151" s="23"/>
      <c r="R151" s="19"/>
    </row>
    <row r="152" spans="1:18" ht="12.75" customHeight="1">
      <c r="A152" s="32" t="s">
        <v>14</v>
      </c>
      <c r="B152" s="20"/>
      <c r="C152" s="20"/>
      <c r="D152" s="20"/>
      <c r="E152" s="20"/>
      <c r="F152" s="20"/>
      <c r="G152" s="20"/>
      <c r="H152" s="20"/>
      <c r="I152" s="20"/>
      <c r="J152" s="20"/>
      <c r="K152" s="20"/>
      <c r="L152" s="20"/>
      <c r="M152" s="20"/>
      <c r="N152" s="20"/>
      <c r="O152" s="20"/>
      <c r="P152" s="23"/>
      <c r="Q152" s="23"/>
      <c r="R152" s="19"/>
    </row>
    <row r="153" spans="1:18" ht="12.75" customHeight="1">
      <c r="A153" s="31" t="s">
        <v>15</v>
      </c>
      <c r="B153" s="20">
        <v>495</v>
      </c>
      <c r="C153" s="20">
        <v>28</v>
      </c>
      <c r="D153" s="20">
        <v>31706.531313131312</v>
      </c>
      <c r="E153" s="20">
        <v>51512</v>
      </c>
      <c r="F153" s="20">
        <v>749.6828282828283</v>
      </c>
      <c r="G153" s="20">
        <v>349.5070707070707</v>
      </c>
      <c r="H153" s="20">
        <v>94781.27170000001</v>
      </c>
      <c r="I153" s="20">
        <v>4924</v>
      </c>
      <c r="J153" s="20">
        <v>99705.27170000001</v>
      </c>
      <c r="K153" s="20">
        <f>J153/B153</f>
        <v>201.42479131313135</v>
      </c>
      <c r="L153" s="20">
        <f>B153*F153</f>
        <v>371093</v>
      </c>
      <c r="M153" s="20">
        <f>B153*G153</f>
        <v>173006</v>
      </c>
      <c r="N153" s="20">
        <f t="shared" si="65"/>
        <v>544099</v>
      </c>
      <c r="O153" s="20">
        <f>L153-H153</f>
        <v>276311.72829999996</v>
      </c>
      <c r="P153" s="23">
        <f>L153/(B153*D153)</f>
        <v>0.023644428994109044</v>
      </c>
      <c r="Q153" s="23">
        <f>O153/(B153*D153)</f>
        <v>0.017605379352423515</v>
      </c>
      <c r="R153" s="19">
        <f t="shared" si="69"/>
        <v>0.1832484009343888</v>
      </c>
    </row>
    <row r="154" spans="1:18" ht="12.75" customHeight="1">
      <c r="A154" s="31" t="s">
        <v>16</v>
      </c>
      <c r="B154" s="20">
        <v>5329</v>
      </c>
      <c r="C154" s="20">
        <v>2226</v>
      </c>
      <c r="D154" s="20">
        <v>44531.180334021396</v>
      </c>
      <c r="E154" s="20">
        <v>167168</v>
      </c>
      <c r="F154" s="20">
        <v>2501.3332707825107</v>
      </c>
      <c r="G154" s="20">
        <v>1116.2835428785888</v>
      </c>
      <c r="H154" s="20">
        <v>6571454.629199994</v>
      </c>
      <c r="I154" s="20">
        <v>1147625.1671999944</v>
      </c>
      <c r="J154" s="20">
        <v>7719079.796399998</v>
      </c>
      <c r="K154" s="20">
        <f>J154/B154</f>
        <v>1448.5043716269465</v>
      </c>
      <c r="L154" s="20">
        <f>B154*F154</f>
        <v>13329605</v>
      </c>
      <c r="M154" s="20">
        <f>B154*G154</f>
        <v>5948675</v>
      </c>
      <c r="N154" s="20">
        <f t="shared" si="65"/>
        <v>19278280</v>
      </c>
      <c r="O154" s="20">
        <f>L154-H154</f>
        <v>6758150.370800006</v>
      </c>
      <c r="P154" s="23">
        <f>L154/(B154*D154)</f>
        <v>0.05617037886758003</v>
      </c>
      <c r="Q154" s="23">
        <f>O154/(B154*D154)</f>
        <v>0.028478553323366504</v>
      </c>
      <c r="R154" s="19">
        <f t="shared" si="69"/>
        <v>0.4004029299501822</v>
      </c>
    </row>
    <row r="155" spans="1:18" ht="12.75" customHeight="1">
      <c r="A155" s="31" t="s">
        <v>54</v>
      </c>
      <c r="B155" s="20">
        <v>201</v>
      </c>
      <c r="C155" s="20">
        <v>0</v>
      </c>
      <c r="D155" s="20">
        <v>94262.3383084577</v>
      </c>
      <c r="E155" s="20">
        <v>236053</v>
      </c>
      <c r="F155" s="20">
        <v>3631.6417910447763</v>
      </c>
      <c r="G155" s="20">
        <v>1479.2189054726368</v>
      </c>
      <c r="H155" s="20">
        <v>24279.478100000008</v>
      </c>
      <c r="I155" s="20">
        <v>0</v>
      </c>
      <c r="J155" s="20">
        <v>24279.478100000008</v>
      </c>
      <c r="K155" s="20">
        <f>J155/B155</f>
        <v>120.79342338308462</v>
      </c>
      <c r="L155" s="20">
        <f>B155*F155</f>
        <v>729960</v>
      </c>
      <c r="M155" s="20">
        <f>B155*G155</f>
        <v>297323</v>
      </c>
      <c r="N155" s="20">
        <f t="shared" si="65"/>
        <v>1027283</v>
      </c>
      <c r="O155" s="20">
        <f>L155-H155</f>
        <v>705680.5219</v>
      </c>
      <c r="P155" s="23">
        <f>L155/(B155*D155)</f>
        <v>0.038526964811342115</v>
      </c>
      <c r="Q155" s="23">
        <f>O155/(B155*D155)</f>
        <v>0.037245504733534496</v>
      </c>
      <c r="R155" s="19">
        <f t="shared" si="69"/>
        <v>0.02363465383930232</v>
      </c>
    </row>
    <row r="156" spans="1:18" ht="12.75" customHeight="1">
      <c r="A156" s="31"/>
      <c r="B156" s="20"/>
      <c r="C156" s="20"/>
      <c r="D156" s="20"/>
      <c r="E156" s="20"/>
      <c r="F156" s="20"/>
      <c r="G156" s="20"/>
      <c r="H156" s="20"/>
      <c r="I156" s="20"/>
      <c r="J156" s="20"/>
      <c r="K156" s="20"/>
      <c r="L156" s="20"/>
      <c r="M156" s="20"/>
      <c r="N156" s="20"/>
      <c r="O156" s="20"/>
      <c r="P156" s="23"/>
      <c r="Q156" s="23"/>
      <c r="R156" s="19"/>
    </row>
    <row r="157" spans="1:18" ht="15.75">
      <c r="A157" s="33" t="s">
        <v>49</v>
      </c>
      <c r="B157" s="20"/>
      <c r="C157" s="20"/>
      <c r="D157" s="20"/>
      <c r="E157" s="20"/>
      <c r="F157" s="20"/>
      <c r="G157" s="20"/>
      <c r="H157" s="20"/>
      <c r="I157" s="20"/>
      <c r="J157" s="20"/>
      <c r="K157" s="20"/>
      <c r="L157" s="20"/>
      <c r="M157" s="20"/>
      <c r="N157" s="20"/>
      <c r="O157" s="20"/>
      <c r="P157" s="23"/>
      <c r="Q157" s="23"/>
      <c r="R157" s="19"/>
    </row>
    <row r="158" spans="1:18" ht="12.75" customHeight="1">
      <c r="A158" s="31" t="s">
        <v>6</v>
      </c>
      <c r="B158" s="20">
        <v>282</v>
      </c>
      <c r="C158" s="20">
        <v>271</v>
      </c>
      <c r="D158" s="20">
        <v>6723.397163120568</v>
      </c>
      <c r="E158" s="20">
        <v>90080.5</v>
      </c>
      <c r="F158" s="20">
        <v>1327.0248226950355</v>
      </c>
      <c r="G158" s="20">
        <v>523.9468085106383</v>
      </c>
      <c r="H158" s="20">
        <v>316163.5646999998</v>
      </c>
      <c r="I158" s="20">
        <v>152046.63530000005</v>
      </c>
      <c r="J158" s="20">
        <v>468210.2</v>
      </c>
      <c r="K158" s="20">
        <f aca="true" t="shared" si="70" ref="K158:K167">J158/B158</f>
        <v>1660.3198581560284</v>
      </c>
      <c r="L158" s="20">
        <f aca="true" t="shared" si="71" ref="L158:L167">B158*F158</f>
        <v>374221</v>
      </c>
      <c r="M158" s="20">
        <f aca="true" t="shared" si="72" ref="M158:M167">B158*G158</f>
        <v>147753</v>
      </c>
      <c r="N158" s="20">
        <f aca="true" t="shared" si="73" ref="N158:N172">L158+M158</f>
        <v>521974</v>
      </c>
      <c r="O158" s="20">
        <f aca="true" t="shared" si="74" ref="O158:O167">L158-H158</f>
        <v>58057.43530000019</v>
      </c>
      <c r="P158" s="23">
        <f aca="true" t="shared" si="75" ref="P158:P167">L158/(B158*D158)</f>
        <v>0.19737415334826303</v>
      </c>
      <c r="Q158" s="23">
        <f aca="true" t="shared" si="76" ref="Q158:Q167">O158/(B158*D158)</f>
        <v>0.030621042480002716</v>
      </c>
      <c r="R158" s="19">
        <f aca="true" t="shared" si="77" ref="R158:R172">J158/N158</f>
        <v>0.8969990842455755</v>
      </c>
    </row>
    <row r="159" spans="1:18" ht="12.75" customHeight="1">
      <c r="A159" s="31" t="s">
        <v>7</v>
      </c>
      <c r="B159" s="20">
        <v>972</v>
      </c>
      <c r="C159" s="20">
        <v>702</v>
      </c>
      <c r="D159" s="20">
        <v>15100.156378600823</v>
      </c>
      <c r="E159" s="20">
        <v>98193</v>
      </c>
      <c r="F159" s="20">
        <v>1332.2592592592594</v>
      </c>
      <c r="G159" s="20">
        <v>574.7777777777778</v>
      </c>
      <c r="H159" s="20">
        <v>938900.5928999998</v>
      </c>
      <c r="I159" s="20">
        <v>296538.71490000014</v>
      </c>
      <c r="J159" s="20">
        <v>1235439.3077999998</v>
      </c>
      <c r="K159" s="20">
        <f t="shared" si="70"/>
        <v>1271.0280944444444</v>
      </c>
      <c r="L159" s="20">
        <f t="shared" si="71"/>
        <v>1294956</v>
      </c>
      <c r="M159" s="20">
        <f t="shared" si="72"/>
        <v>558684</v>
      </c>
      <c r="N159" s="20">
        <f t="shared" si="73"/>
        <v>1853640</v>
      </c>
      <c r="O159" s="20">
        <f t="shared" si="74"/>
        <v>356055.4071000002</v>
      </c>
      <c r="P159" s="23">
        <f t="shared" si="75"/>
        <v>0.08822817630864205</v>
      </c>
      <c r="Q159" s="23">
        <f t="shared" si="76"/>
        <v>0.024258831368219567</v>
      </c>
      <c r="R159" s="19">
        <f t="shared" si="77"/>
        <v>0.6664936599339677</v>
      </c>
    </row>
    <row r="160" spans="1:18" ht="12.75" customHeight="1">
      <c r="A160" s="31" t="s">
        <v>8</v>
      </c>
      <c r="B160" s="20">
        <v>1053</v>
      </c>
      <c r="C160" s="20">
        <v>522</v>
      </c>
      <c r="D160" s="20">
        <v>24995.913580246914</v>
      </c>
      <c r="E160" s="20">
        <v>110559</v>
      </c>
      <c r="F160" s="20">
        <v>1514.900284900285</v>
      </c>
      <c r="G160" s="20">
        <v>626.301044634378</v>
      </c>
      <c r="H160" s="20">
        <v>964617.9121000009</v>
      </c>
      <c r="I160" s="20">
        <v>193291.18020000006</v>
      </c>
      <c r="J160" s="20">
        <v>1157909.0922999994</v>
      </c>
      <c r="K160" s="20">
        <f t="shared" si="70"/>
        <v>1099.6287676163338</v>
      </c>
      <c r="L160" s="20">
        <f t="shared" si="71"/>
        <v>1595190</v>
      </c>
      <c r="M160" s="20">
        <f t="shared" si="72"/>
        <v>659495</v>
      </c>
      <c r="N160" s="20">
        <f t="shared" si="73"/>
        <v>2254685</v>
      </c>
      <c r="O160" s="20">
        <f t="shared" si="74"/>
        <v>630572.0878999991</v>
      </c>
      <c r="P160" s="23">
        <f t="shared" si="75"/>
        <v>0.06060591784480479</v>
      </c>
      <c r="Q160" s="23">
        <f t="shared" si="76"/>
        <v>0.02395727164444008</v>
      </c>
      <c r="R160" s="19">
        <f t="shared" si="77"/>
        <v>0.5135569236057362</v>
      </c>
    </row>
    <row r="161" spans="1:18" ht="12.75" customHeight="1">
      <c r="A161" s="31" t="s">
        <v>9</v>
      </c>
      <c r="B161" s="20">
        <v>982</v>
      </c>
      <c r="C161" s="20">
        <v>279</v>
      </c>
      <c r="D161" s="20">
        <v>34991.31771894094</v>
      </c>
      <c r="E161" s="20">
        <v>119435</v>
      </c>
      <c r="F161" s="20">
        <v>1657.8248472505093</v>
      </c>
      <c r="G161" s="20">
        <v>704.4266802443992</v>
      </c>
      <c r="H161" s="20">
        <v>833114.7876000012</v>
      </c>
      <c r="I161" s="20">
        <v>114194.19969999995</v>
      </c>
      <c r="J161" s="20">
        <v>947308.987300001</v>
      </c>
      <c r="K161" s="20">
        <f t="shared" si="70"/>
        <v>964.6731031568238</v>
      </c>
      <c r="L161" s="20">
        <f t="shared" si="71"/>
        <v>1627984</v>
      </c>
      <c r="M161" s="20">
        <f t="shared" si="72"/>
        <v>691747</v>
      </c>
      <c r="N161" s="20">
        <f t="shared" si="73"/>
        <v>2319731</v>
      </c>
      <c r="O161" s="20">
        <f t="shared" si="74"/>
        <v>794869.2123999988</v>
      </c>
      <c r="P161" s="23">
        <f t="shared" si="75"/>
        <v>0.04737817708285739</v>
      </c>
      <c r="Q161" s="23">
        <f t="shared" si="76"/>
        <v>0.02313257028496504</v>
      </c>
      <c r="R161" s="19">
        <f t="shared" si="77"/>
        <v>0.40837018917279677</v>
      </c>
    </row>
    <row r="162" spans="1:18" ht="12.75" customHeight="1">
      <c r="A162" s="31" t="s">
        <v>10</v>
      </c>
      <c r="B162" s="20">
        <v>700</v>
      </c>
      <c r="C162" s="20">
        <v>108</v>
      </c>
      <c r="D162" s="20">
        <v>43501.52285714286</v>
      </c>
      <c r="E162" s="20">
        <v>125937</v>
      </c>
      <c r="F162" s="20">
        <v>1708.2285714285715</v>
      </c>
      <c r="G162" s="20">
        <v>707.8957142857142</v>
      </c>
      <c r="H162" s="20">
        <v>515773.88650000043</v>
      </c>
      <c r="I162" s="20">
        <v>49487.5285</v>
      </c>
      <c r="J162" s="20">
        <v>565261.415</v>
      </c>
      <c r="K162" s="20">
        <f t="shared" si="70"/>
        <v>807.5163071428572</v>
      </c>
      <c r="L162" s="20">
        <f t="shared" si="71"/>
        <v>1195760</v>
      </c>
      <c r="M162" s="20">
        <f t="shared" si="72"/>
        <v>495526.99999999994</v>
      </c>
      <c r="N162" s="20">
        <f t="shared" si="73"/>
        <v>1691287</v>
      </c>
      <c r="O162" s="20">
        <f t="shared" si="74"/>
        <v>679986.1134999995</v>
      </c>
      <c r="P162" s="23">
        <f t="shared" si="75"/>
        <v>0.03926824762062517</v>
      </c>
      <c r="Q162" s="23">
        <f t="shared" si="76"/>
        <v>0.022330453505305842</v>
      </c>
      <c r="R162" s="19">
        <f t="shared" si="77"/>
        <v>0.33421968891146214</v>
      </c>
    </row>
    <row r="163" spans="1:18" ht="12.75" customHeight="1">
      <c r="A163" s="31" t="s">
        <v>11</v>
      </c>
      <c r="B163" s="20">
        <v>812</v>
      </c>
      <c r="C163" s="20">
        <v>0</v>
      </c>
      <c r="D163" s="20">
        <v>53257.39778325123</v>
      </c>
      <c r="E163" s="20">
        <v>155383.5</v>
      </c>
      <c r="F163" s="20">
        <v>2216.7204433497536</v>
      </c>
      <c r="G163" s="20">
        <v>1647.1773399014778</v>
      </c>
      <c r="H163" s="20">
        <v>685087.7545000004</v>
      </c>
      <c r="I163" s="20">
        <v>0</v>
      </c>
      <c r="J163" s="20">
        <v>685087.7545000004</v>
      </c>
      <c r="K163" s="20">
        <f t="shared" si="70"/>
        <v>843.704131157636</v>
      </c>
      <c r="L163" s="20">
        <f t="shared" si="71"/>
        <v>1799977</v>
      </c>
      <c r="M163" s="20">
        <f t="shared" si="72"/>
        <v>1337508</v>
      </c>
      <c r="N163" s="20">
        <f t="shared" si="73"/>
        <v>3137485</v>
      </c>
      <c r="O163" s="20">
        <f t="shared" si="74"/>
        <v>1114889.2454999997</v>
      </c>
      <c r="P163" s="23">
        <f t="shared" si="75"/>
        <v>0.041622770462264</v>
      </c>
      <c r="Q163" s="23">
        <f t="shared" si="76"/>
        <v>0.025780762285458753</v>
      </c>
      <c r="R163" s="19">
        <f t="shared" si="77"/>
        <v>0.21835570672051033</v>
      </c>
    </row>
    <row r="164" spans="1:18" ht="12.75" customHeight="1">
      <c r="A164" s="31" t="s">
        <v>12</v>
      </c>
      <c r="B164" s="20">
        <v>561</v>
      </c>
      <c r="C164" s="20">
        <v>0</v>
      </c>
      <c r="D164" s="20">
        <v>66374.54723707665</v>
      </c>
      <c r="E164" s="20">
        <v>179790</v>
      </c>
      <c r="F164" s="20">
        <v>2509.7201426024953</v>
      </c>
      <c r="G164" s="20">
        <v>967.934046345811</v>
      </c>
      <c r="H164" s="20">
        <v>462893.9661000004</v>
      </c>
      <c r="I164" s="20">
        <v>0</v>
      </c>
      <c r="J164" s="20">
        <v>462893.9661000004</v>
      </c>
      <c r="K164" s="20">
        <f t="shared" si="70"/>
        <v>825.1229342245997</v>
      </c>
      <c r="L164" s="20">
        <f t="shared" si="71"/>
        <v>1407953</v>
      </c>
      <c r="M164" s="20">
        <f t="shared" si="72"/>
        <v>543011</v>
      </c>
      <c r="N164" s="20">
        <f t="shared" si="73"/>
        <v>1950964</v>
      </c>
      <c r="O164" s="20">
        <f t="shared" si="74"/>
        <v>945059.0338999996</v>
      </c>
      <c r="P164" s="23">
        <f t="shared" si="75"/>
        <v>0.03781148417688298</v>
      </c>
      <c r="Q164" s="23">
        <f t="shared" si="76"/>
        <v>0.025380168731861184</v>
      </c>
      <c r="R164" s="19">
        <f t="shared" si="77"/>
        <v>0.2372642273768252</v>
      </c>
    </row>
    <row r="165" spans="1:18" ht="12.75" customHeight="1">
      <c r="A165" s="31" t="s">
        <v>21</v>
      </c>
      <c r="B165" s="20">
        <v>296</v>
      </c>
      <c r="C165" s="20">
        <v>0</v>
      </c>
      <c r="D165" s="20">
        <v>81820.01013513513</v>
      </c>
      <c r="E165" s="20">
        <v>214758</v>
      </c>
      <c r="F165" s="20">
        <v>2999.364864864865</v>
      </c>
      <c r="G165" s="20">
        <v>1023.3445945945946</v>
      </c>
      <c r="H165" s="20">
        <v>259320.91820000004</v>
      </c>
      <c r="I165" s="20">
        <v>0</v>
      </c>
      <c r="J165" s="20">
        <v>259320.91820000004</v>
      </c>
      <c r="K165" s="20">
        <f t="shared" si="70"/>
        <v>876.0841831081083</v>
      </c>
      <c r="L165" s="20">
        <f t="shared" si="71"/>
        <v>887812</v>
      </c>
      <c r="M165" s="20">
        <f t="shared" si="72"/>
        <v>302910</v>
      </c>
      <c r="N165" s="20">
        <f t="shared" si="73"/>
        <v>1190722</v>
      </c>
      <c r="O165" s="20">
        <f t="shared" si="74"/>
        <v>628491.0817999999</v>
      </c>
      <c r="P165" s="23">
        <f t="shared" si="75"/>
        <v>0.03665808473881963</v>
      </c>
      <c r="Q165" s="23">
        <f t="shared" si="76"/>
        <v>0.025950628437345764</v>
      </c>
      <c r="R165" s="19">
        <f t="shared" si="77"/>
        <v>0.21778460312314718</v>
      </c>
    </row>
    <row r="166" spans="1:18" ht="12.75" customHeight="1">
      <c r="A166" s="31" t="s">
        <v>97</v>
      </c>
      <c r="B166" s="20">
        <v>118</v>
      </c>
      <c r="C166" s="20">
        <v>0</v>
      </c>
      <c r="D166" s="20">
        <v>94411.29661016949</v>
      </c>
      <c r="E166" s="20">
        <v>233793</v>
      </c>
      <c r="F166" s="20">
        <v>3482.5169491525426</v>
      </c>
      <c r="G166" s="20">
        <v>1271.915254237288</v>
      </c>
      <c r="H166" s="20">
        <v>12371.4106</v>
      </c>
      <c r="I166" s="20">
        <v>0</v>
      </c>
      <c r="J166" s="20">
        <v>12371.4106</v>
      </c>
      <c r="K166" s="20">
        <f t="shared" si="70"/>
        <v>104.8424627118644</v>
      </c>
      <c r="L166" s="20">
        <f t="shared" si="71"/>
        <v>410937</v>
      </c>
      <c r="M166" s="20">
        <f t="shared" si="72"/>
        <v>150086</v>
      </c>
      <c r="N166" s="20">
        <f t="shared" si="73"/>
        <v>561023</v>
      </c>
      <c r="O166" s="20">
        <f t="shared" si="74"/>
        <v>398565.5894</v>
      </c>
      <c r="P166" s="23">
        <f t="shared" si="75"/>
        <v>0.03688665524351483</v>
      </c>
      <c r="Q166" s="23">
        <f t="shared" si="76"/>
        <v>0.03577616882423848</v>
      </c>
      <c r="R166" s="19">
        <f t="shared" si="77"/>
        <v>0.022051521238879688</v>
      </c>
    </row>
    <row r="167" spans="1:18" ht="12.75" customHeight="1">
      <c r="A167" s="31" t="s">
        <v>13</v>
      </c>
      <c r="B167" s="20">
        <v>5776</v>
      </c>
      <c r="C167" s="20">
        <v>1882</v>
      </c>
      <c r="D167" s="20">
        <v>38702.73043628809</v>
      </c>
      <c r="E167" s="20">
        <v>134243.5</v>
      </c>
      <c r="F167" s="20">
        <v>1834.2780470914126</v>
      </c>
      <c r="G167" s="20">
        <v>846.0389542936288</v>
      </c>
      <c r="H167" s="20">
        <v>4988244.79320001</v>
      </c>
      <c r="I167" s="20">
        <v>805558.2585999997</v>
      </c>
      <c r="J167" s="20">
        <v>5793803.051800002</v>
      </c>
      <c r="K167" s="20">
        <f t="shared" si="70"/>
        <v>1003.0822458102497</v>
      </c>
      <c r="L167" s="20">
        <f t="shared" si="71"/>
        <v>10594790</v>
      </c>
      <c r="M167" s="20">
        <f t="shared" si="72"/>
        <v>4886721</v>
      </c>
      <c r="N167" s="20">
        <f t="shared" si="73"/>
        <v>15481511</v>
      </c>
      <c r="O167" s="20">
        <f t="shared" si="74"/>
        <v>5606545.20679999</v>
      </c>
      <c r="P167" s="23">
        <f t="shared" si="75"/>
        <v>0.04739402172440976</v>
      </c>
      <c r="Q167" s="23">
        <f t="shared" si="76"/>
        <v>0.025079942625570128</v>
      </c>
      <c r="R167" s="19">
        <f t="shared" si="77"/>
        <v>0.37424015341913347</v>
      </c>
    </row>
    <row r="168" spans="1:18" ht="12.75" customHeight="1">
      <c r="A168" s="31"/>
      <c r="B168" s="20"/>
      <c r="C168" s="20"/>
      <c r="D168" s="20"/>
      <c r="E168" s="20"/>
      <c r="F168" s="20"/>
      <c r="G168" s="20"/>
      <c r="H168" s="20"/>
      <c r="I168" s="20"/>
      <c r="J168" s="20"/>
      <c r="K168" s="20"/>
      <c r="L168" s="20"/>
      <c r="M168" s="20"/>
      <c r="N168" s="20"/>
      <c r="O168" s="20"/>
      <c r="P168" s="23"/>
      <c r="Q168" s="23"/>
      <c r="R168" s="19"/>
    </row>
    <row r="169" spans="1:18" ht="12.75" customHeight="1">
      <c r="A169" s="32" t="s">
        <v>14</v>
      </c>
      <c r="B169" s="20"/>
      <c r="C169" s="20"/>
      <c r="D169" s="20"/>
      <c r="E169" s="20"/>
      <c r="F169" s="20"/>
      <c r="G169" s="20"/>
      <c r="H169" s="20"/>
      <c r="I169" s="20"/>
      <c r="J169" s="20"/>
      <c r="K169" s="20"/>
      <c r="L169" s="20"/>
      <c r="M169" s="20"/>
      <c r="N169" s="20"/>
      <c r="O169" s="20"/>
      <c r="P169" s="23"/>
      <c r="Q169" s="23"/>
      <c r="R169" s="19"/>
    </row>
    <row r="170" spans="1:18" ht="12.75" customHeight="1">
      <c r="A170" s="31" t="s">
        <v>15</v>
      </c>
      <c r="B170" s="20">
        <v>877</v>
      </c>
      <c r="C170" s="20">
        <v>46</v>
      </c>
      <c r="D170" s="20">
        <v>31139.757126567845</v>
      </c>
      <c r="E170" s="20">
        <v>54131</v>
      </c>
      <c r="F170" s="20">
        <v>685.5233751425313</v>
      </c>
      <c r="G170" s="20">
        <v>362.5381984036488</v>
      </c>
      <c r="H170" s="20">
        <v>152900.5411</v>
      </c>
      <c r="I170" s="20">
        <v>6015.2</v>
      </c>
      <c r="J170" s="20">
        <v>158915.7411</v>
      </c>
      <c r="K170" s="20">
        <f>J170/B170</f>
        <v>181.2038096921323</v>
      </c>
      <c r="L170" s="20">
        <f>B170*F170</f>
        <v>601204</v>
      </c>
      <c r="M170" s="20">
        <f>B170*G170</f>
        <v>317946</v>
      </c>
      <c r="N170" s="20">
        <f t="shared" si="73"/>
        <v>919150</v>
      </c>
      <c r="O170" s="20">
        <f>L170-H170</f>
        <v>448303.45889999997</v>
      </c>
      <c r="P170" s="23">
        <f>L170/(B170*D170)</f>
        <v>0.022014409822023177</v>
      </c>
      <c r="Q170" s="23">
        <f>O170/(B170*D170)</f>
        <v>0.016415619438418776</v>
      </c>
      <c r="R170" s="19">
        <f t="shared" si="77"/>
        <v>0.17289424043953655</v>
      </c>
    </row>
    <row r="171" spans="1:18" ht="12.75" customHeight="1">
      <c r="A171" s="31" t="s">
        <v>16</v>
      </c>
      <c r="B171" s="20">
        <v>4781</v>
      </c>
      <c r="C171" s="20">
        <v>1836</v>
      </c>
      <c r="D171" s="20">
        <v>38715.09537753608</v>
      </c>
      <c r="E171" s="20">
        <v>143982</v>
      </c>
      <c r="F171" s="20">
        <v>2004.3189709265844</v>
      </c>
      <c r="G171" s="20">
        <v>924.218573520184</v>
      </c>
      <c r="H171" s="20">
        <v>4822972.8415000085</v>
      </c>
      <c r="I171" s="20">
        <v>799543.0585999998</v>
      </c>
      <c r="J171" s="20">
        <v>5622515.900100003</v>
      </c>
      <c r="K171" s="20">
        <f>J171/B171</f>
        <v>1176.0125287805904</v>
      </c>
      <c r="L171" s="20">
        <f>B171*F171</f>
        <v>9582649</v>
      </c>
      <c r="M171" s="20">
        <f>B171*G171</f>
        <v>4418689</v>
      </c>
      <c r="N171" s="20">
        <f t="shared" si="73"/>
        <v>14001338</v>
      </c>
      <c r="O171" s="20">
        <f>L171-H171</f>
        <v>4759676.1584999915</v>
      </c>
      <c r="P171" s="23">
        <f>L171/(B171*D171)</f>
        <v>0.051770994011022475</v>
      </c>
      <c r="Q171" s="23">
        <f>O171/(B171*D171)</f>
        <v>0.025714514420397693</v>
      </c>
      <c r="R171" s="19">
        <f t="shared" si="77"/>
        <v>0.4015698999695603</v>
      </c>
    </row>
    <row r="172" spans="1:18" ht="12.75" customHeight="1">
      <c r="A172" s="31" t="s">
        <v>54</v>
      </c>
      <c r="B172" s="20">
        <v>118</v>
      </c>
      <c r="C172" s="20">
        <v>0</v>
      </c>
      <c r="D172" s="20">
        <v>94411.29661016949</v>
      </c>
      <c r="E172" s="20">
        <v>233793</v>
      </c>
      <c r="F172" s="20">
        <v>3482.5169491525426</v>
      </c>
      <c r="G172" s="20">
        <v>1271.915254237288</v>
      </c>
      <c r="H172" s="20">
        <v>12371.4106</v>
      </c>
      <c r="I172" s="20">
        <v>0</v>
      </c>
      <c r="J172" s="20">
        <v>12371.4106</v>
      </c>
      <c r="K172" s="20">
        <f>J172/B172</f>
        <v>104.8424627118644</v>
      </c>
      <c r="L172" s="20">
        <f>B172*F172</f>
        <v>410937</v>
      </c>
      <c r="M172" s="20">
        <f>B172*G172</f>
        <v>150086</v>
      </c>
      <c r="N172" s="20">
        <f t="shared" si="73"/>
        <v>561023</v>
      </c>
      <c r="O172" s="20">
        <f>L172-H172</f>
        <v>398565.5894</v>
      </c>
      <c r="P172" s="23">
        <f>L172/(B172*D172)</f>
        <v>0.03688665524351483</v>
      </c>
      <c r="Q172" s="23">
        <f>O172/(B172*D172)</f>
        <v>0.03577616882423848</v>
      </c>
      <c r="R172" s="19">
        <f t="shared" si="77"/>
        <v>0.022051521238879688</v>
      </c>
    </row>
    <row r="173" spans="1:18" ht="12.75" customHeight="1">
      <c r="A173" s="31"/>
      <c r="B173" s="20"/>
      <c r="C173" s="20"/>
      <c r="D173" s="20"/>
      <c r="E173" s="20"/>
      <c r="F173" s="20"/>
      <c r="G173" s="20"/>
      <c r="H173" s="20"/>
      <c r="I173" s="20"/>
      <c r="J173" s="20"/>
      <c r="K173" s="20"/>
      <c r="L173" s="20"/>
      <c r="M173" s="20"/>
      <c r="N173" s="20"/>
      <c r="O173" s="20"/>
      <c r="P173" s="23"/>
      <c r="Q173" s="23"/>
      <c r="R173" s="19"/>
    </row>
    <row r="174" spans="1:18" ht="15.75">
      <c r="A174" s="33" t="s">
        <v>50</v>
      </c>
      <c r="B174" s="20"/>
      <c r="C174" s="20"/>
      <c r="D174" s="20"/>
      <c r="E174" s="20"/>
      <c r="F174" s="20"/>
      <c r="G174" s="20"/>
      <c r="H174" s="20"/>
      <c r="I174" s="20"/>
      <c r="J174" s="20"/>
      <c r="K174" s="20"/>
      <c r="L174" s="20"/>
      <c r="M174" s="20"/>
      <c r="N174" s="20"/>
      <c r="O174" s="20"/>
      <c r="P174" s="23"/>
      <c r="Q174" s="23"/>
      <c r="R174" s="19"/>
    </row>
    <row r="175" spans="1:18" ht="12.75" customHeight="1">
      <c r="A175" s="31" t="s">
        <v>6</v>
      </c>
      <c r="B175" s="20">
        <v>310</v>
      </c>
      <c r="C175" s="20">
        <v>304</v>
      </c>
      <c r="D175" s="20">
        <v>6671.0451612903225</v>
      </c>
      <c r="E175" s="20">
        <v>120222</v>
      </c>
      <c r="F175" s="20">
        <v>1738.8677419354838</v>
      </c>
      <c r="G175" s="20">
        <v>785.5903225806452</v>
      </c>
      <c r="H175" s="20">
        <v>474660.3253999998</v>
      </c>
      <c r="I175" s="20">
        <v>248630.67459999982</v>
      </c>
      <c r="J175" s="20">
        <v>723291</v>
      </c>
      <c r="K175" s="20">
        <f aca="true" t="shared" si="78" ref="K175:K184">J175/B175</f>
        <v>2333.196774193548</v>
      </c>
      <c r="L175" s="20">
        <f aca="true" t="shared" si="79" ref="L175:L184">B175*F175</f>
        <v>539049</v>
      </c>
      <c r="M175" s="20">
        <f aca="true" t="shared" si="80" ref="M175:M184">B175*G175</f>
        <v>243533</v>
      </c>
      <c r="N175" s="20">
        <f aca="true" t="shared" si="81" ref="N175:N189">L175+M175</f>
        <v>782582</v>
      </c>
      <c r="O175" s="20">
        <f aca="true" t="shared" si="82" ref="O175:O184">L175-H175</f>
        <v>64388.6746000002</v>
      </c>
      <c r="P175" s="23">
        <f aca="true" t="shared" si="83" ref="P175:P184">L175/(B175*D175)</f>
        <v>0.26065896720734383</v>
      </c>
      <c r="Q175" s="23">
        <f aca="true" t="shared" si="84" ref="Q175:Q184">O175/(B175*D175)</f>
        <v>0.031135361388455938</v>
      </c>
      <c r="R175" s="19">
        <f aca="true" t="shared" si="85" ref="R175:R189">J175/N175</f>
        <v>0.9242366934072085</v>
      </c>
    </row>
    <row r="176" spans="1:18" ht="12.75" customHeight="1">
      <c r="A176" s="31" t="s">
        <v>7</v>
      </c>
      <c r="B176" s="20">
        <v>1221</v>
      </c>
      <c r="C176" s="20">
        <v>1069</v>
      </c>
      <c r="D176" s="20">
        <v>15579.207207207208</v>
      </c>
      <c r="E176" s="20">
        <v>125773</v>
      </c>
      <c r="F176" s="20">
        <v>1780.6633906633906</v>
      </c>
      <c r="G176" s="20">
        <v>838.1203931203931</v>
      </c>
      <c r="H176" s="20">
        <v>1651786.8019999978</v>
      </c>
      <c r="I176" s="20">
        <v>654622.6707999997</v>
      </c>
      <c r="J176" s="20">
        <v>2306409.4728</v>
      </c>
      <c r="K176" s="20">
        <f t="shared" si="78"/>
        <v>1888.9512471744472</v>
      </c>
      <c r="L176" s="20">
        <f t="shared" si="79"/>
        <v>2174190</v>
      </c>
      <c r="M176" s="20">
        <f t="shared" si="80"/>
        <v>1023345</v>
      </c>
      <c r="N176" s="20">
        <f t="shared" si="81"/>
        <v>3197535</v>
      </c>
      <c r="O176" s="20">
        <f t="shared" si="82"/>
        <v>522403.1980000022</v>
      </c>
      <c r="P176" s="23">
        <f t="shared" si="83"/>
        <v>0.11429743291684479</v>
      </c>
      <c r="Q176" s="23">
        <f t="shared" si="84"/>
        <v>0.027462799699635467</v>
      </c>
      <c r="R176" s="19">
        <f t="shared" si="85"/>
        <v>0.7213085932757578</v>
      </c>
    </row>
    <row r="177" spans="1:18" ht="12.75" customHeight="1">
      <c r="A177" s="31" t="s">
        <v>8</v>
      </c>
      <c r="B177" s="20">
        <v>1621</v>
      </c>
      <c r="C177" s="20">
        <v>1124</v>
      </c>
      <c r="D177" s="20">
        <v>25133.86798272671</v>
      </c>
      <c r="E177" s="20">
        <v>134159</v>
      </c>
      <c r="F177" s="20">
        <v>1910.9950647748303</v>
      </c>
      <c r="G177" s="20">
        <v>906.5817396668723</v>
      </c>
      <c r="H177" s="20">
        <v>2016362.2869999998</v>
      </c>
      <c r="I177" s="20">
        <v>661457.5174000006</v>
      </c>
      <c r="J177" s="20">
        <v>2677819.8043999993</v>
      </c>
      <c r="K177" s="20">
        <f t="shared" si="78"/>
        <v>1651.9554623072174</v>
      </c>
      <c r="L177" s="20">
        <f t="shared" si="79"/>
        <v>3097723</v>
      </c>
      <c r="M177" s="20">
        <f t="shared" si="80"/>
        <v>1469569</v>
      </c>
      <c r="N177" s="20">
        <f t="shared" si="81"/>
        <v>4567292</v>
      </c>
      <c r="O177" s="20">
        <f t="shared" si="82"/>
        <v>1081360.7130000002</v>
      </c>
      <c r="P177" s="23">
        <f t="shared" si="83"/>
        <v>0.07603266899023121</v>
      </c>
      <c r="Q177" s="23">
        <f t="shared" si="84"/>
        <v>0.026541669849295572</v>
      </c>
      <c r="R177" s="19">
        <f t="shared" si="85"/>
        <v>0.5863036136949421</v>
      </c>
    </row>
    <row r="178" spans="1:18" ht="12.75" customHeight="1">
      <c r="A178" s="31" t="s">
        <v>9</v>
      </c>
      <c r="B178" s="20">
        <v>1821</v>
      </c>
      <c r="C178" s="20">
        <v>900</v>
      </c>
      <c r="D178" s="20">
        <v>35016.596375617795</v>
      </c>
      <c r="E178" s="20">
        <v>137412</v>
      </c>
      <c r="F178" s="20">
        <v>1980.2570016474465</v>
      </c>
      <c r="G178" s="20">
        <v>937.1103789126853</v>
      </c>
      <c r="H178" s="20">
        <v>1978697.2085</v>
      </c>
      <c r="I178" s="20">
        <v>466567.4072999992</v>
      </c>
      <c r="J178" s="20">
        <v>2445264.6158000007</v>
      </c>
      <c r="K178" s="20">
        <f t="shared" si="78"/>
        <v>1342.8141767160905</v>
      </c>
      <c r="L178" s="20">
        <f t="shared" si="79"/>
        <v>3606048</v>
      </c>
      <c r="M178" s="20">
        <f t="shared" si="80"/>
        <v>1706478</v>
      </c>
      <c r="N178" s="20">
        <f t="shared" si="81"/>
        <v>5312526</v>
      </c>
      <c r="O178" s="20">
        <f t="shared" si="82"/>
        <v>1627350.7915</v>
      </c>
      <c r="P178" s="23">
        <f t="shared" si="83"/>
        <v>0.056551955547178984</v>
      </c>
      <c r="Q178" s="23">
        <f t="shared" si="84"/>
        <v>0.025520977430298915</v>
      </c>
      <c r="R178" s="19">
        <f t="shared" si="85"/>
        <v>0.46028285147216236</v>
      </c>
    </row>
    <row r="179" spans="1:18" ht="12.75" customHeight="1">
      <c r="A179" s="31" t="s">
        <v>10</v>
      </c>
      <c r="B179" s="20">
        <v>1255</v>
      </c>
      <c r="C179" s="20">
        <v>493</v>
      </c>
      <c r="D179" s="20">
        <v>43545.476494023904</v>
      </c>
      <c r="E179" s="20">
        <v>142697</v>
      </c>
      <c r="F179" s="20">
        <v>2062.7203187251</v>
      </c>
      <c r="G179" s="20">
        <v>969.1585657370518</v>
      </c>
      <c r="H179" s="20">
        <v>1226668.8285999985</v>
      </c>
      <c r="I179" s="20">
        <v>233164.43269999995</v>
      </c>
      <c r="J179" s="20">
        <v>1459833.261299999</v>
      </c>
      <c r="K179" s="20">
        <f t="shared" si="78"/>
        <v>1163.2137540239034</v>
      </c>
      <c r="L179" s="20">
        <f t="shared" si="79"/>
        <v>2588714</v>
      </c>
      <c r="M179" s="20">
        <f t="shared" si="80"/>
        <v>1216294</v>
      </c>
      <c r="N179" s="20">
        <f t="shared" si="81"/>
        <v>3805008</v>
      </c>
      <c r="O179" s="20">
        <f t="shared" si="82"/>
        <v>1362045.1714000015</v>
      </c>
      <c r="P179" s="23">
        <f t="shared" si="83"/>
        <v>0.04736933626178561</v>
      </c>
      <c r="Q179" s="23">
        <f t="shared" si="84"/>
        <v>0.02492325368031698</v>
      </c>
      <c r="R179" s="19">
        <f t="shared" si="85"/>
        <v>0.38366102286775716</v>
      </c>
    </row>
    <row r="180" spans="1:18" ht="12.75" customHeight="1">
      <c r="A180" s="31" t="s">
        <v>11</v>
      </c>
      <c r="B180" s="20">
        <v>1888</v>
      </c>
      <c r="C180" s="20">
        <v>0</v>
      </c>
      <c r="D180" s="20">
        <v>53256.72881355932</v>
      </c>
      <c r="E180" s="20">
        <v>162449</v>
      </c>
      <c r="F180" s="20">
        <v>2438.1504237288136</v>
      </c>
      <c r="G180" s="20">
        <v>1094.3400423728813</v>
      </c>
      <c r="H180" s="20">
        <v>1921108.2930999983</v>
      </c>
      <c r="I180" s="20">
        <v>0</v>
      </c>
      <c r="J180" s="20">
        <v>1921108.2930999983</v>
      </c>
      <c r="K180" s="20">
        <f t="shared" si="78"/>
        <v>1017.5361721927957</v>
      </c>
      <c r="L180" s="20">
        <f t="shared" si="79"/>
        <v>4603228</v>
      </c>
      <c r="M180" s="20">
        <f t="shared" si="80"/>
        <v>2066113.9999999998</v>
      </c>
      <c r="N180" s="20">
        <f t="shared" si="81"/>
        <v>6669342</v>
      </c>
      <c r="O180" s="20">
        <f t="shared" si="82"/>
        <v>2682119.7069000015</v>
      </c>
      <c r="P180" s="23">
        <f t="shared" si="83"/>
        <v>0.04578107739707913</v>
      </c>
      <c r="Q180" s="23">
        <f t="shared" si="84"/>
        <v>0.026674831203194835</v>
      </c>
      <c r="R180" s="19">
        <f t="shared" si="85"/>
        <v>0.28805064923945994</v>
      </c>
    </row>
    <row r="181" spans="1:18" ht="12.75" customHeight="1">
      <c r="A181" s="31" t="s">
        <v>12</v>
      </c>
      <c r="B181" s="20">
        <v>1570</v>
      </c>
      <c r="C181" s="20">
        <v>0</v>
      </c>
      <c r="D181" s="20">
        <v>66774.44458598726</v>
      </c>
      <c r="E181" s="20">
        <v>180299</v>
      </c>
      <c r="F181" s="20">
        <v>2714.8171974522293</v>
      </c>
      <c r="G181" s="20">
        <v>1271.9216560509553</v>
      </c>
      <c r="H181" s="20">
        <v>1476183.9730000014</v>
      </c>
      <c r="I181" s="20">
        <v>0</v>
      </c>
      <c r="J181" s="20">
        <v>1476183.9730000014</v>
      </c>
      <c r="K181" s="20">
        <f t="shared" si="78"/>
        <v>940.2445687898098</v>
      </c>
      <c r="L181" s="20">
        <f t="shared" si="79"/>
        <v>4262263</v>
      </c>
      <c r="M181" s="20">
        <f t="shared" si="80"/>
        <v>1996916.9999999998</v>
      </c>
      <c r="N181" s="20">
        <f t="shared" si="81"/>
        <v>6259180</v>
      </c>
      <c r="O181" s="20">
        <f t="shared" si="82"/>
        <v>2786079.026999999</v>
      </c>
      <c r="P181" s="23">
        <f t="shared" si="83"/>
        <v>0.04065652981892325</v>
      </c>
      <c r="Q181" s="23">
        <f t="shared" si="84"/>
        <v>0.026575625445708566</v>
      </c>
      <c r="R181" s="19">
        <f t="shared" si="85"/>
        <v>0.23584302943836116</v>
      </c>
    </row>
    <row r="182" spans="1:18" ht="12.75" customHeight="1">
      <c r="A182" s="31" t="s">
        <v>21</v>
      </c>
      <c r="B182" s="20">
        <v>928</v>
      </c>
      <c r="C182" s="20">
        <v>0</v>
      </c>
      <c r="D182" s="20">
        <v>81936.3609913793</v>
      </c>
      <c r="E182" s="20">
        <v>212137</v>
      </c>
      <c r="F182" s="20">
        <v>3236.591594827586</v>
      </c>
      <c r="G182" s="20">
        <v>1276.801724137931</v>
      </c>
      <c r="H182" s="20">
        <v>948655.0291000017</v>
      </c>
      <c r="I182" s="20">
        <v>0</v>
      </c>
      <c r="J182" s="20">
        <v>948655.0291000017</v>
      </c>
      <c r="K182" s="20">
        <f t="shared" si="78"/>
        <v>1022.2575744612087</v>
      </c>
      <c r="L182" s="20">
        <f t="shared" si="79"/>
        <v>3003557</v>
      </c>
      <c r="M182" s="20">
        <f t="shared" si="80"/>
        <v>1184872</v>
      </c>
      <c r="N182" s="20">
        <f t="shared" si="81"/>
        <v>4188429</v>
      </c>
      <c r="O182" s="20">
        <f t="shared" si="82"/>
        <v>2054901.9708999982</v>
      </c>
      <c r="P182" s="23">
        <f t="shared" si="83"/>
        <v>0.039501285579037544</v>
      </c>
      <c r="Q182" s="23">
        <f t="shared" si="84"/>
        <v>0.027025047165560014</v>
      </c>
      <c r="R182" s="19">
        <f t="shared" si="85"/>
        <v>0.226494236645769</v>
      </c>
    </row>
    <row r="183" spans="1:18" ht="12.75" customHeight="1">
      <c r="A183" s="31" t="s">
        <v>97</v>
      </c>
      <c r="B183" s="20">
        <v>381</v>
      </c>
      <c r="C183" s="20">
        <v>0</v>
      </c>
      <c r="D183" s="20">
        <v>94561.63779527559</v>
      </c>
      <c r="E183" s="20">
        <v>230996</v>
      </c>
      <c r="F183" s="20">
        <v>3514.530183727034</v>
      </c>
      <c r="G183" s="20">
        <v>1327.5590551181103</v>
      </c>
      <c r="H183" s="20">
        <v>39889.35120000002</v>
      </c>
      <c r="I183" s="20">
        <v>0</v>
      </c>
      <c r="J183" s="20">
        <v>39889.35120000002</v>
      </c>
      <c r="K183" s="20">
        <f t="shared" si="78"/>
        <v>104.69645984251973</v>
      </c>
      <c r="L183" s="20">
        <f t="shared" si="79"/>
        <v>1339036</v>
      </c>
      <c r="M183" s="20">
        <f t="shared" si="80"/>
        <v>505800.00000000006</v>
      </c>
      <c r="N183" s="20">
        <f t="shared" si="81"/>
        <v>1844836</v>
      </c>
      <c r="O183" s="20">
        <f t="shared" si="82"/>
        <v>1299146.6488</v>
      </c>
      <c r="P183" s="23">
        <f t="shared" si="83"/>
        <v>0.0371665536434123</v>
      </c>
      <c r="Q183" s="23">
        <f t="shared" si="84"/>
        <v>0.036059376755579776</v>
      </c>
      <c r="R183" s="19">
        <f t="shared" si="85"/>
        <v>0.021622166523203156</v>
      </c>
    </row>
    <row r="184" spans="1:18" ht="12.75" customHeight="1">
      <c r="A184" s="31" t="s">
        <v>13</v>
      </c>
      <c r="B184" s="20">
        <v>10995</v>
      </c>
      <c r="C184" s="20">
        <v>3890</v>
      </c>
      <c r="D184" s="20">
        <v>45265.715325147794</v>
      </c>
      <c r="E184" s="20">
        <v>156964</v>
      </c>
      <c r="F184" s="20">
        <v>2293.206730331969</v>
      </c>
      <c r="G184" s="20">
        <v>1038.0101864483856</v>
      </c>
      <c r="H184" s="20">
        <v>11734012.097900026</v>
      </c>
      <c r="I184" s="20">
        <v>2264442.702800001</v>
      </c>
      <c r="J184" s="20">
        <v>13998454.800700001</v>
      </c>
      <c r="K184" s="20">
        <f t="shared" si="78"/>
        <v>1273.1655116598456</v>
      </c>
      <c r="L184" s="20">
        <f t="shared" si="79"/>
        <v>25213808</v>
      </c>
      <c r="M184" s="20">
        <f t="shared" si="80"/>
        <v>11412922</v>
      </c>
      <c r="N184" s="20">
        <f t="shared" si="81"/>
        <v>36626730</v>
      </c>
      <c r="O184" s="20">
        <f t="shared" si="82"/>
        <v>13479795.902099974</v>
      </c>
      <c r="P184" s="23">
        <f t="shared" si="83"/>
        <v>0.05066100720732356</v>
      </c>
      <c r="Q184" s="23">
        <f t="shared" si="84"/>
        <v>0.02708436731768313</v>
      </c>
      <c r="R184" s="19">
        <f t="shared" si="85"/>
        <v>0.3821923169417527</v>
      </c>
    </row>
    <row r="185" spans="1:18" ht="12.75" customHeight="1">
      <c r="A185" s="31"/>
      <c r="B185" s="20"/>
      <c r="C185" s="20"/>
      <c r="D185" s="20"/>
      <c r="E185" s="20"/>
      <c r="F185" s="20"/>
      <c r="G185" s="20"/>
      <c r="H185" s="20"/>
      <c r="I185" s="20"/>
      <c r="J185" s="20"/>
      <c r="K185" s="20"/>
      <c r="L185" s="20"/>
      <c r="M185" s="20"/>
      <c r="N185" s="20"/>
      <c r="O185" s="20"/>
      <c r="P185" s="23"/>
      <c r="Q185" s="23"/>
      <c r="R185" s="19"/>
    </row>
    <row r="186" spans="1:18" ht="12.75" customHeight="1">
      <c r="A186" s="32" t="s">
        <v>14</v>
      </c>
      <c r="B186" s="20"/>
      <c r="C186" s="20"/>
      <c r="D186" s="20"/>
      <c r="E186" s="20"/>
      <c r="F186" s="20"/>
      <c r="G186" s="20"/>
      <c r="H186" s="20"/>
      <c r="I186" s="20"/>
      <c r="J186" s="20"/>
      <c r="K186" s="20"/>
      <c r="L186" s="20"/>
      <c r="M186" s="20"/>
      <c r="N186" s="20"/>
      <c r="O186" s="20"/>
      <c r="P186" s="23"/>
      <c r="Q186" s="23"/>
      <c r="R186" s="19"/>
    </row>
    <row r="187" spans="1:18" ht="12.75" customHeight="1">
      <c r="A187" s="31" t="s">
        <v>15</v>
      </c>
      <c r="B187" s="20">
        <v>771</v>
      </c>
      <c r="C187" s="20">
        <v>77</v>
      </c>
      <c r="D187" s="20">
        <v>32420.33073929961</v>
      </c>
      <c r="E187" s="20">
        <v>55587</v>
      </c>
      <c r="F187" s="20">
        <v>751.9273670557717</v>
      </c>
      <c r="G187" s="20">
        <v>481.3761348897536</v>
      </c>
      <c r="H187" s="20">
        <v>138645.9679</v>
      </c>
      <c r="I187" s="20">
        <v>19261</v>
      </c>
      <c r="J187" s="20">
        <v>157906.9679</v>
      </c>
      <c r="K187" s="20">
        <f>J187/B187</f>
        <v>204.8079998702983</v>
      </c>
      <c r="L187" s="20">
        <f>B187*F187</f>
        <v>579736</v>
      </c>
      <c r="M187" s="20">
        <f>B187*G187</f>
        <v>371141</v>
      </c>
      <c r="N187" s="20">
        <f t="shared" si="81"/>
        <v>950877</v>
      </c>
      <c r="O187" s="20">
        <f>L187-H187</f>
        <v>441090.0321</v>
      </c>
      <c r="P187" s="23">
        <f>L187/(B187*D187)</f>
        <v>0.02319308131376626</v>
      </c>
      <c r="Q187" s="23">
        <f>O187/(B187*D187)</f>
        <v>0.017646371764367005</v>
      </c>
      <c r="R187" s="19">
        <f t="shared" si="85"/>
        <v>0.16606455714040827</v>
      </c>
    </row>
    <row r="188" spans="1:18" ht="12.75" customHeight="1">
      <c r="A188" s="31" t="s">
        <v>16</v>
      </c>
      <c r="B188" s="20">
        <v>9843</v>
      </c>
      <c r="C188" s="20">
        <v>3813</v>
      </c>
      <c r="D188" s="20">
        <v>44363.75911815503</v>
      </c>
      <c r="E188" s="20">
        <v>159674</v>
      </c>
      <c r="F188" s="20">
        <v>2366.6601645839683</v>
      </c>
      <c r="G188" s="20">
        <v>1070.403433912425</v>
      </c>
      <c r="H188" s="20">
        <v>11555476.778800027</v>
      </c>
      <c r="I188" s="20">
        <v>2245181.7028000015</v>
      </c>
      <c r="J188" s="20">
        <v>13800658.481600001</v>
      </c>
      <c r="K188" s="20">
        <f>J188/B188</f>
        <v>1402.0784803007214</v>
      </c>
      <c r="L188" s="20">
        <f>B188*F188</f>
        <v>23295036</v>
      </c>
      <c r="M188" s="20">
        <f>B188*G188</f>
        <v>10535981</v>
      </c>
      <c r="N188" s="20">
        <f t="shared" si="81"/>
        <v>33831017</v>
      </c>
      <c r="O188" s="20">
        <f>L188-H188</f>
        <v>11739559.221199973</v>
      </c>
      <c r="P188" s="23">
        <f>L188/(B188*D188)</f>
        <v>0.05334670036145466</v>
      </c>
      <c r="Q188" s="23">
        <f>O188/(B188*D188)</f>
        <v>0.0268841287967491</v>
      </c>
      <c r="R188" s="19">
        <f t="shared" si="85"/>
        <v>0.40792916398581813</v>
      </c>
    </row>
    <row r="189" spans="1:18" ht="12.75" customHeight="1">
      <c r="A189" s="31" t="s">
        <v>54</v>
      </c>
      <c r="B189" s="20">
        <v>381</v>
      </c>
      <c r="C189" s="20">
        <v>0</v>
      </c>
      <c r="D189" s="20">
        <v>94561.63779527559</v>
      </c>
      <c r="E189" s="20">
        <v>230996</v>
      </c>
      <c r="F189" s="20">
        <v>3514.530183727034</v>
      </c>
      <c r="G189" s="20">
        <v>1327.5590551181103</v>
      </c>
      <c r="H189" s="20">
        <v>39889.35120000002</v>
      </c>
      <c r="I189" s="20">
        <v>0</v>
      </c>
      <c r="J189" s="20">
        <v>39889.35120000002</v>
      </c>
      <c r="K189" s="20">
        <f>J189/B189</f>
        <v>104.69645984251973</v>
      </c>
      <c r="L189" s="20">
        <f>B189*F189</f>
        <v>1339036</v>
      </c>
      <c r="M189" s="20">
        <f>B189*G189</f>
        <v>505800.00000000006</v>
      </c>
      <c r="N189" s="20">
        <f t="shared" si="81"/>
        <v>1844836</v>
      </c>
      <c r="O189" s="20">
        <f>L189-H189</f>
        <v>1299146.6488</v>
      </c>
      <c r="P189" s="23">
        <f>L189/(B189*D189)</f>
        <v>0.0371665536434123</v>
      </c>
      <c r="Q189" s="23">
        <f>O189/(B189*D189)</f>
        <v>0.036059376755579776</v>
      </c>
      <c r="R189" s="19">
        <f t="shared" si="85"/>
        <v>0.021622166523203156</v>
      </c>
    </row>
    <row r="190" spans="1:18" ht="12.75" customHeight="1">
      <c r="A190" s="31"/>
      <c r="B190" s="20"/>
      <c r="C190" s="20"/>
      <c r="D190" s="20"/>
      <c r="E190" s="20"/>
      <c r="F190" s="20"/>
      <c r="G190" s="20"/>
      <c r="H190" s="20"/>
      <c r="I190" s="20"/>
      <c r="J190" s="20"/>
      <c r="K190" s="20"/>
      <c r="L190" s="20"/>
      <c r="M190" s="20"/>
      <c r="N190" s="20"/>
      <c r="O190" s="20"/>
      <c r="P190" s="23"/>
      <c r="Q190" s="23"/>
      <c r="R190" s="19"/>
    </row>
    <row r="191" spans="1:18" ht="15.75">
      <c r="A191" s="33" t="s">
        <v>51</v>
      </c>
      <c r="B191" s="20"/>
      <c r="C191" s="20"/>
      <c r="D191" s="20"/>
      <c r="E191" s="20"/>
      <c r="F191" s="20"/>
      <c r="G191" s="20"/>
      <c r="H191" s="20"/>
      <c r="I191" s="20"/>
      <c r="J191" s="20"/>
      <c r="K191" s="20"/>
      <c r="L191" s="20"/>
      <c r="M191" s="20"/>
      <c r="N191" s="20"/>
      <c r="O191" s="20"/>
      <c r="P191" s="23"/>
      <c r="Q191" s="23"/>
      <c r="R191" s="19"/>
    </row>
    <row r="192" spans="1:18" ht="12.75" customHeight="1">
      <c r="A192" s="31" t="s">
        <v>6</v>
      </c>
      <c r="B192" s="20">
        <v>255</v>
      </c>
      <c r="C192" s="20">
        <v>251</v>
      </c>
      <c r="D192" s="20">
        <v>6558.396078431372</v>
      </c>
      <c r="E192" s="20">
        <v>134430</v>
      </c>
      <c r="F192" s="20">
        <v>1889.2509803921569</v>
      </c>
      <c r="G192" s="20">
        <v>869.1882352941177</v>
      </c>
      <c r="H192" s="20">
        <v>423519.4712999999</v>
      </c>
      <c r="I192" s="20">
        <v>221624.35869999998</v>
      </c>
      <c r="J192" s="20">
        <v>645143.8300000001</v>
      </c>
      <c r="K192" s="20">
        <f aca="true" t="shared" si="86" ref="K192:K201">J192/B192</f>
        <v>2529.975803921569</v>
      </c>
      <c r="L192" s="20">
        <f aca="true" t="shared" si="87" ref="L192:L201">B192*F192</f>
        <v>481759</v>
      </c>
      <c r="M192" s="20">
        <f aca="true" t="shared" si="88" ref="M192:M201">B192*G192</f>
        <v>221643</v>
      </c>
      <c r="N192" s="20">
        <f aca="true" t="shared" si="89" ref="N192:N206">L192+M192</f>
        <v>703402</v>
      </c>
      <c r="O192" s="20">
        <f aca="true" t="shared" si="90" ref="O192:O201">L192-H192</f>
        <v>58239.52870000008</v>
      </c>
      <c r="P192" s="23">
        <f aca="true" t="shared" si="91" ref="P192:P201">L192/(B192*D192)</f>
        <v>0.28806600848724967</v>
      </c>
      <c r="Q192" s="23">
        <f aca="true" t="shared" si="92" ref="Q192:Q201">O192/(B192*D192)</f>
        <v>0.03482411033065837</v>
      </c>
      <c r="R192" s="19">
        <f aca="true" t="shared" si="93" ref="R192:R206">J192/N192</f>
        <v>0.917176564752446</v>
      </c>
    </row>
    <row r="193" spans="1:18" ht="12.75" customHeight="1">
      <c r="A193" s="31" t="s">
        <v>7</v>
      </c>
      <c r="B193" s="20">
        <v>925</v>
      </c>
      <c r="C193" s="20">
        <v>836</v>
      </c>
      <c r="D193" s="20">
        <v>15454.998918918918</v>
      </c>
      <c r="E193" s="20">
        <v>135640</v>
      </c>
      <c r="F193" s="20">
        <v>1898.9632432432431</v>
      </c>
      <c r="G193" s="20">
        <v>996.854054054054</v>
      </c>
      <c r="H193" s="20">
        <v>1363187.6399000003</v>
      </c>
      <c r="I193" s="20">
        <v>633092.7962999999</v>
      </c>
      <c r="J193" s="20">
        <v>1996280.4361999996</v>
      </c>
      <c r="K193" s="20">
        <f t="shared" si="86"/>
        <v>2158.1410121081076</v>
      </c>
      <c r="L193" s="20">
        <f t="shared" si="87"/>
        <v>1756541</v>
      </c>
      <c r="M193" s="20">
        <f t="shared" si="88"/>
        <v>922090</v>
      </c>
      <c r="N193" s="20">
        <f t="shared" si="89"/>
        <v>2678631</v>
      </c>
      <c r="O193" s="20">
        <f t="shared" si="90"/>
        <v>393353.3600999997</v>
      </c>
      <c r="P193" s="23">
        <f t="shared" si="91"/>
        <v>0.12287048696707875</v>
      </c>
      <c r="Q193" s="23">
        <f t="shared" si="92"/>
        <v>0.02751516697055386</v>
      </c>
      <c r="R193" s="19">
        <f t="shared" si="93"/>
        <v>0.7452614548999096</v>
      </c>
    </row>
    <row r="194" spans="1:18" ht="12.75" customHeight="1">
      <c r="A194" s="31" t="s">
        <v>8</v>
      </c>
      <c r="B194" s="20">
        <v>1309</v>
      </c>
      <c r="C194" s="20">
        <v>1038</v>
      </c>
      <c r="D194" s="20">
        <v>25141.900687547746</v>
      </c>
      <c r="E194" s="20">
        <v>142900</v>
      </c>
      <c r="F194" s="20">
        <v>2002.5699006875477</v>
      </c>
      <c r="G194" s="20">
        <v>1079.6638655462184</v>
      </c>
      <c r="H194" s="20">
        <v>1766398.3627000009</v>
      </c>
      <c r="I194" s="20">
        <v>719016.2407000007</v>
      </c>
      <c r="J194" s="20">
        <v>2485414.603400001</v>
      </c>
      <c r="K194" s="20">
        <f t="shared" si="86"/>
        <v>1898.712454851032</v>
      </c>
      <c r="L194" s="20">
        <f t="shared" si="87"/>
        <v>2621364</v>
      </c>
      <c r="M194" s="20">
        <f t="shared" si="88"/>
        <v>1413280</v>
      </c>
      <c r="N194" s="20">
        <f t="shared" si="89"/>
        <v>4034644</v>
      </c>
      <c r="O194" s="20">
        <f t="shared" si="90"/>
        <v>854965.6372999991</v>
      </c>
      <c r="P194" s="23">
        <f t="shared" si="91"/>
        <v>0.07965069648371408</v>
      </c>
      <c r="Q194" s="23">
        <f t="shared" si="92"/>
        <v>0.025978310711746787</v>
      </c>
      <c r="R194" s="19">
        <f t="shared" si="93"/>
        <v>0.616018316213277</v>
      </c>
    </row>
    <row r="195" spans="1:18" ht="12.75" customHeight="1">
      <c r="A195" s="31" t="s">
        <v>9</v>
      </c>
      <c r="B195" s="20">
        <v>1528</v>
      </c>
      <c r="C195" s="20">
        <v>935</v>
      </c>
      <c r="D195" s="20">
        <v>35201.67539267016</v>
      </c>
      <c r="E195" s="20">
        <v>146614</v>
      </c>
      <c r="F195" s="20">
        <v>2046.5039267015707</v>
      </c>
      <c r="G195" s="20">
        <v>1130.34554973822</v>
      </c>
      <c r="H195" s="20">
        <v>1799834.601000003</v>
      </c>
      <c r="I195" s="20">
        <v>574953.2165000003</v>
      </c>
      <c r="J195" s="20">
        <v>2374787.817500001</v>
      </c>
      <c r="K195" s="20">
        <f t="shared" si="86"/>
        <v>1554.180508835079</v>
      </c>
      <c r="L195" s="20">
        <f t="shared" si="87"/>
        <v>3127058</v>
      </c>
      <c r="M195" s="20">
        <f t="shared" si="88"/>
        <v>1727168</v>
      </c>
      <c r="N195" s="20">
        <f t="shared" si="89"/>
        <v>4854226</v>
      </c>
      <c r="O195" s="20">
        <f t="shared" si="90"/>
        <v>1327223.398999997</v>
      </c>
      <c r="P195" s="23">
        <f t="shared" si="91"/>
        <v>0.05813654901004236</v>
      </c>
      <c r="Q195" s="23">
        <f t="shared" si="92"/>
        <v>0.024675010243890048</v>
      </c>
      <c r="R195" s="19">
        <f t="shared" si="93"/>
        <v>0.48922069501914434</v>
      </c>
    </row>
    <row r="196" spans="1:18" ht="12.75" customHeight="1">
      <c r="A196" s="31" t="s">
        <v>10</v>
      </c>
      <c r="B196" s="20">
        <v>1145</v>
      </c>
      <c r="C196" s="20">
        <v>580</v>
      </c>
      <c r="D196" s="20">
        <v>43463.36768558952</v>
      </c>
      <c r="E196" s="20">
        <v>157809</v>
      </c>
      <c r="F196" s="20">
        <v>2166.6078602620087</v>
      </c>
      <c r="G196" s="20">
        <v>1207.1694323144104</v>
      </c>
      <c r="H196" s="20">
        <v>1255004.0180999998</v>
      </c>
      <c r="I196" s="20">
        <v>354852.8230999999</v>
      </c>
      <c r="J196" s="20">
        <v>1609856.8412000001</v>
      </c>
      <c r="K196" s="20">
        <f t="shared" si="86"/>
        <v>1405.9885075982534</v>
      </c>
      <c r="L196" s="20">
        <f t="shared" si="87"/>
        <v>2480766</v>
      </c>
      <c r="M196" s="20">
        <f t="shared" si="88"/>
        <v>1382209</v>
      </c>
      <c r="N196" s="20">
        <f t="shared" si="89"/>
        <v>3862975</v>
      </c>
      <c r="O196" s="20">
        <f t="shared" si="90"/>
        <v>1225761.9819000002</v>
      </c>
      <c r="P196" s="23">
        <f t="shared" si="91"/>
        <v>0.04984905624283591</v>
      </c>
      <c r="Q196" s="23">
        <f t="shared" si="92"/>
        <v>0.024630730176108156</v>
      </c>
      <c r="R196" s="19">
        <f t="shared" si="93"/>
        <v>0.4167401655977582</v>
      </c>
    </row>
    <row r="197" spans="1:18" ht="12.75" customHeight="1">
      <c r="A197" s="31" t="s">
        <v>11</v>
      </c>
      <c r="B197" s="20">
        <v>1725</v>
      </c>
      <c r="C197" s="20">
        <v>0</v>
      </c>
      <c r="D197" s="20">
        <v>53354.88753623189</v>
      </c>
      <c r="E197" s="20">
        <v>177099</v>
      </c>
      <c r="F197" s="20">
        <v>2529.1228985507246</v>
      </c>
      <c r="G197" s="20">
        <v>1683.6620289855073</v>
      </c>
      <c r="H197" s="20">
        <v>1966538.3918000013</v>
      </c>
      <c r="I197" s="20">
        <v>0</v>
      </c>
      <c r="J197" s="20">
        <v>1966538.3918000013</v>
      </c>
      <c r="K197" s="20">
        <f t="shared" si="86"/>
        <v>1140.0222561159428</v>
      </c>
      <c r="L197" s="20">
        <f t="shared" si="87"/>
        <v>4362737</v>
      </c>
      <c r="M197" s="20">
        <f t="shared" si="88"/>
        <v>2904317</v>
      </c>
      <c r="N197" s="20">
        <f t="shared" si="89"/>
        <v>7267054</v>
      </c>
      <c r="O197" s="20">
        <f t="shared" si="90"/>
        <v>2396198.6081999987</v>
      </c>
      <c r="P197" s="23">
        <f t="shared" si="91"/>
        <v>0.04740189728322948</v>
      </c>
      <c r="Q197" s="23">
        <f t="shared" si="92"/>
        <v>0.02603511518024437</v>
      </c>
      <c r="R197" s="19">
        <f t="shared" si="93"/>
        <v>0.2706101250658109</v>
      </c>
    </row>
    <row r="198" spans="1:18" ht="12.75" customHeight="1">
      <c r="A198" s="31" t="s">
        <v>12</v>
      </c>
      <c r="B198" s="20">
        <v>1680</v>
      </c>
      <c r="C198" s="20">
        <v>0</v>
      </c>
      <c r="D198" s="20">
        <v>67054.65297619048</v>
      </c>
      <c r="E198" s="20">
        <v>202133.5</v>
      </c>
      <c r="F198" s="20">
        <v>2872.013095238095</v>
      </c>
      <c r="G198" s="20">
        <v>1666.6886904761905</v>
      </c>
      <c r="H198" s="20">
        <v>1862225.3690999993</v>
      </c>
      <c r="I198" s="20">
        <v>0</v>
      </c>
      <c r="J198" s="20">
        <v>1862225.3690999993</v>
      </c>
      <c r="K198" s="20">
        <f t="shared" si="86"/>
        <v>1108.4674816071424</v>
      </c>
      <c r="L198" s="20">
        <f t="shared" si="87"/>
        <v>4824982</v>
      </c>
      <c r="M198" s="20">
        <f t="shared" si="88"/>
        <v>2800037</v>
      </c>
      <c r="N198" s="20">
        <f t="shared" si="89"/>
        <v>7625019</v>
      </c>
      <c r="O198" s="20">
        <f t="shared" si="90"/>
        <v>2962756.6309000007</v>
      </c>
      <c r="P198" s="23">
        <f t="shared" si="91"/>
        <v>0.04283092921617056</v>
      </c>
      <c r="Q198" s="23">
        <f t="shared" si="92"/>
        <v>0.02630012289016164</v>
      </c>
      <c r="R198" s="19">
        <f t="shared" si="93"/>
        <v>0.24422566935243037</v>
      </c>
    </row>
    <row r="199" spans="1:18" ht="12.75" customHeight="1">
      <c r="A199" s="31" t="s">
        <v>21</v>
      </c>
      <c r="B199" s="20">
        <v>1174</v>
      </c>
      <c r="C199" s="20">
        <v>0</v>
      </c>
      <c r="D199" s="20">
        <v>82037.11754684839</v>
      </c>
      <c r="E199" s="20">
        <v>230547</v>
      </c>
      <c r="F199" s="20">
        <v>3328.9105621805793</v>
      </c>
      <c r="G199" s="20">
        <v>1607.515332197615</v>
      </c>
      <c r="H199" s="20">
        <v>1332835.2230000012</v>
      </c>
      <c r="I199" s="20">
        <v>0</v>
      </c>
      <c r="J199" s="20">
        <v>1332835.2230000012</v>
      </c>
      <c r="K199" s="20">
        <f t="shared" si="86"/>
        <v>1135.2940570698477</v>
      </c>
      <c r="L199" s="20">
        <f t="shared" si="87"/>
        <v>3908141</v>
      </c>
      <c r="M199" s="20">
        <f t="shared" si="88"/>
        <v>1887223</v>
      </c>
      <c r="N199" s="20">
        <f t="shared" si="89"/>
        <v>5795364</v>
      </c>
      <c r="O199" s="20">
        <f t="shared" si="90"/>
        <v>2575305.776999999</v>
      </c>
      <c r="P199" s="23">
        <f t="shared" si="91"/>
        <v>0.040578102470257574</v>
      </c>
      <c r="Q199" s="23">
        <f t="shared" si="92"/>
        <v>0.026739317161625503</v>
      </c>
      <c r="R199" s="19">
        <f t="shared" si="93"/>
        <v>0.2299830041736811</v>
      </c>
    </row>
    <row r="200" spans="1:18" ht="12.75" customHeight="1">
      <c r="A200" s="31" t="s">
        <v>97</v>
      </c>
      <c r="B200" s="20">
        <v>488</v>
      </c>
      <c r="C200" s="20">
        <v>0</v>
      </c>
      <c r="D200" s="20">
        <v>94333.62704918033</v>
      </c>
      <c r="E200" s="20">
        <v>255668</v>
      </c>
      <c r="F200" s="20">
        <v>3678.7336065573772</v>
      </c>
      <c r="G200" s="20">
        <v>1586.872950819672</v>
      </c>
      <c r="H200" s="20">
        <v>55335.13519999999</v>
      </c>
      <c r="I200" s="20">
        <v>0</v>
      </c>
      <c r="J200" s="20">
        <v>55335.13519999999</v>
      </c>
      <c r="K200" s="20">
        <f t="shared" si="86"/>
        <v>113.39167049180325</v>
      </c>
      <c r="L200" s="20">
        <f t="shared" si="87"/>
        <v>1795222</v>
      </c>
      <c r="M200" s="20">
        <f t="shared" si="88"/>
        <v>774394</v>
      </c>
      <c r="N200" s="20">
        <f t="shared" si="89"/>
        <v>2569616</v>
      </c>
      <c r="O200" s="20">
        <f t="shared" si="90"/>
        <v>1739886.8648</v>
      </c>
      <c r="P200" s="23">
        <f t="shared" si="91"/>
        <v>0.03899705462018851</v>
      </c>
      <c r="Q200" s="23">
        <f t="shared" si="92"/>
        <v>0.03779502652014856</v>
      </c>
      <c r="R200" s="19">
        <f t="shared" si="93"/>
        <v>0.021534398602748424</v>
      </c>
    </row>
    <row r="201" spans="1:18" ht="12.75" customHeight="1">
      <c r="A201" s="31" t="s">
        <v>13</v>
      </c>
      <c r="B201" s="20">
        <v>10229</v>
      </c>
      <c r="C201" s="20">
        <v>3640</v>
      </c>
      <c r="D201" s="20">
        <v>48828.63554599667</v>
      </c>
      <c r="E201" s="20">
        <v>178063</v>
      </c>
      <c r="F201" s="20">
        <v>2479.085932153681</v>
      </c>
      <c r="G201" s="20">
        <v>1371.8213901652166</v>
      </c>
      <c r="H201" s="20">
        <v>11824878.212099977</v>
      </c>
      <c r="I201" s="20">
        <v>2503539.4352999968</v>
      </c>
      <c r="J201" s="20">
        <v>14328417.647400009</v>
      </c>
      <c r="K201" s="20">
        <f t="shared" si="86"/>
        <v>1400.7642631146748</v>
      </c>
      <c r="L201" s="20">
        <f t="shared" si="87"/>
        <v>25358570.000000004</v>
      </c>
      <c r="M201" s="20">
        <f t="shared" si="88"/>
        <v>14032361</v>
      </c>
      <c r="N201" s="20">
        <f t="shared" si="89"/>
        <v>39390931</v>
      </c>
      <c r="O201" s="20">
        <f t="shared" si="90"/>
        <v>13533691.787900027</v>
      </c>
      <c r="P201" s="23">
        <f t="shared" si="91"/>
        <v>0.05077114902828643</v>
      </c>
      <c r="Q201" s="23">
        <f t="shared" si="92"/>
        <v>0.027096207817174565</v>
      </c>
      <c r="R201" s="19">
        <f t="shared" si="93"/>
        <v>0.36374914945270037</v>
      </c>
    </row>
    <row r="202" spans="1:18" ht="12.75" customHeight="1">
      <c r="A202" s="31"/>
      <c r="B202" s="20"/>
      <c r="C202" s="20"/>
      <c r="D202" s="20"/>
      <c r="E202" s="20"/>
      <c r="F202" s="20"/>
      <c r="G202" s="20"/>
      <c r="H202" s="20"/>
      <c r="I202" s="20"/>
      <c r="J202" s="20"/>
      <c r="K202" s="20"/>
      <c r="L202" s="20"/>
      <c r="M202" s="20"/>
      <c r="N202" s="20"/>
      <c r="O202" s="20"/>
      <c r="P202" s="23"/>
      <c r="Q202" s="23"/>
      <c r="R202" s="19"/>
    </row>
    <row r="203" spans="1:18" ht="12.75" customHeight="1">
      <c r="A203" s="32" t="s">
        <v>14</v>
      </c>
      <c r="B203" s="20"/>
      <c r="C203" s="20"/>
      <c r="D203" s="20"/>
      <c r="E203" s="20"/>
      <c r="F203" s="20"/>
      <c r="G203" s="20"/>
      <c r="H203" s="20"/>
      <c r="I203" s="20"/>
      <c r="J203" s="20"/>
      <c r="K203" s="20"/>
      <c r="L203" s="20"/>
      <c r="M203" s="20"/>
      <c r="N203" s="20"/>
      <c r="O203" s="20"/>
      <c r="P203" s="23"/>
      <c r="Q203" s="23"/>
      <c r="R203" s="19"/>
    </row>
    <row r="204" spans="1:18" ht="12.75" customHeight="1">
      <c r="A204" s="31" t="s">
        <v>15</v>
      </c>
      <c r="B204" s="20">
        <v>608</v>
      </c>
      <c r="C204" s="20">
        <v>93</v>
      </c>
      <c r="D204" s="20">
        <v>32049.103618421053</v>
      </c>
      <c r="E204" s="20">
        <v>51205</v>
      </c>
      <c r="F204" s="20">
        <v>681.9259868421053</v>
      </c>
      <c r="G204" s="20">
        <v>542.1513157894736</v>
      </c>
      <c r="H204" s="20">
        <v>106130.51430000001</v>
      </c>
      <c r="I204" s="20">
        <v>28212.0158</v>
      </c>
      <c r="J204" s="20">
        <v>134342.5301</v>
      </c>
      <c r="K204" s="20">
        <f>J204/B204</f>
        <v>220.95810871710526</v>
      </c>
      <c r="L204" s="20">
        <f>B204*F204</f>
        <v>414611.00000000006</v>
      </c>
      <c r="M204" s="20">
        <f>B204*G204</f>
        <v>329628</v>
      </c>
      <c r="N204" s="20">
        <f t="shared" si="89"/>
        <v>744239</v>
      </c>
      <c r="O204" s="20">
        <f>L204-H204</f>
        <v>308480.4857000001</v>
      </c>
      <c r="P204" s="23">
        <f>L204/(B204*D204)</f>
        <v>0.02127753696206813</v>
      </c>
      <c r="Q204" s="23">
        <f>O204/(B204*D204)</f>
        <v>0.015830995647868676</v>
      </c>
      <c r="R204" s="19">
        <f t="shared" si="93"/>
        <v>0.1805099304121391</v>
      </c>
    </row>
    <row r="205" spans="1:18" ht="12.75" customHeight="1">
      <c r="A205" s="31" t="s">
        <v>16</v>
      </c>
      <c r="B205" s="20">
        <v>9133</v>
      </c>
      <c r="C205" s="20">
        <v>3547</v>
      </c>
      <c r="D205" s="20">
        <v>47514.22840249644</v>
      </c>
      <c r="E205" s="20">
        <v>179239</v>
      </c>
      <c r="F205" s="20">
        <v>2534.6257527646994</v>
      </c>
      <c r="G205" s="20">
        <v>1415.563232234753</v>
      </c>
      <c r="H205" s="20">
        <v>11663412.562599987</v>
      </c>
      <c r="I205" s="20">
        <v>2475327.4194999957</v>
      </c>
      <c r="J205" s="20">
        <v>14138739.982100002</v>
      </c>
      <c r="K205" s="20">
        <f>J205/B205</f>
        <v>1548.0937240884707</v>
      </c>
      <c r="L205" s="20">
        <f>B205*F205</f>
        <v>23148737</v>
      </c>
      <c r="M205" s="20">
        <f>B205*G205</f>
        <v>12928339</v>
      </c>
      <c r="N205" s="20">
        <f t="shared" si="89"/>
        <v>36077076</v>
      </c>
      <c r="O205" s="20">
        <f>L205-H205</f>
        <v>11485324.437400013</v>
      </c>
      <c r="P205" s="23">
        <f>L205/(B205*D205)</f>
        <v>0.053344563049487044</v>
      </c>
      <c r="Q205" s="23">
        <f>O205/(B205*D205)</f>
        <v>0.026467086026969823</v>
      </c>
      <c r="R205" s="19">
        <f t="shared" si="93"/>
        <v>0.39190371143437464</v>
      </c>
    </row>
    <row r="206" spans="1:18" ht="12.75" customHeight="1">
      <c r="A206" s="31" t="s">
        <v>54</v>
      </c>
      <c r="B206" s="20">
        <v>488</v>
      </c>
      <c r="C206" s="20">
        <v>0</v>
      </c>
      <c r="D206" s="20">
        <v>94333.62704918033</v>
      </c>
      <c r="E206" s="20">
        <v>255668</v>
      </c>
      <c r="F206" s="20">
        <v>3678.7336065573772</v>
      </c>
      <c r="G206" s="20">
        <v>1586.872950819672</v>
      </c>
      <c r="H206" s="20">
        <v>55335.13519999999</v>
      </c>
      <c r="I206" s="20">
        <v>0</v>
      </c>
      <c r="J206" s="20">
        <v>55335.13519999999</v>
      </c>
      <c r="K206" s="20">
        <f>J206/B206</f>
        <v>113.39167049180325</v>
      </c>
      <c r="L206" s="20">
        <f>B206*F206</f>
        <v>1795222</v>
      </c>
      <c r="M206" s="20">
        <f>B206*G206</f>
        <v>774394</v>
      </c>
      <c r="N206" s="20">
        <f t="shared" si="89"/>
        <v>2569616</v>
      </c>
      <c r="O206" s="20">
        <f>L206-H206</f>
        <v>1739886.8648</v>
      </c>
      <c r="P206" s="23">
        <f>L206/(B206*D206)</f>
        <v>0.03899705462018851</v>
      </c>
      <c r="Q206" s="23">
        <f>O206/(B206*D206)</f>
        <v>0.03779502652014856</v>
      </c>
      <c r="R206" s="19">
        <f t="shared" si="93"/>
        <v>0.021534398602748424</v>
      </c>
    </row>
    <row r="207" spans="1:18" ht="12.75" customHeight="1">
      <c r="A207" s="31"/>
      <c r="B207" s="20"/>
      <c r="C207" s="20"/>
      <c r="D207" s="20"/>
      <c r="E207" s="20"/>
      <c r="F207" s="20"/>
      <c r="G207" s="20"/>
      <c r="H207" s="20"/>
      <c r="I207" s="20"/>
      <c r="J207" s="20"/>
      <c r="K207" s="20"/>
      <c r="L207" s="20"/>
      <c r="M207" s="20"/>
      <c r="N207" s="20"/>
      <c r="O207" s="20"/>
      <c r="P207" s="23"/>
      <c r="Q207" s="23"/>
      <c r="R207" s="19"/>
    </row>
    <row r="208" spans="1:18" ht="15.75">
      <c r="A208" s="33" t="s">
        <v>52</v>
      </c>
      <c r="B208" s="20"/>
      <c r="C208" s="20"/>
      <c r="D208" s="20"/>
      <c r="E208" s="20"/>
      <c r="F208" s="20"/>
      <c r="G208" s="20"/>
      <c r="H208" s="20"/>
      <c r="I208" s="20"/>
      <c r="J208" s="20"/>
      <c r="K208" s="20"/>
      <c r="L208" s="20"/>
      <c r="M208" s="20"/>
      <c r="N208" s="20"/>
      <c r="O208" s="20"/>
      <c r="P208" s="23"/>
      <c r="Q208" s="23"/>
      <c r="R208" s="19"/>
    </row>
    <row r="209" spans="1:18" ht="12.75" customHeight="1">
      <c r="A209" s="31" t="s">
        <v>6</v>
      </c>
      <c r="B209" s="20">
        <v>267</v>
      </c>
      <c r="C209" s="20">
        <v>262</v>
      </c>
      <c r="D209" s="20">
        <v>6252.033707865168</v>
      </c>
      <c r="E209" s="20">
        <v>127271</v>
      </c>
      <c r="F209" s="20">
        <v>1939.7116104868915</v>
      </c>
      <c r="G209" s="20">
        <v>802.8539325842696</v>
      </c>
      <c r="H209" s="20">
        <v>464359.35669999995</v>
      </c>
      <c r="I209" s="20">
        <v>220996.82329999987</v>
      </c>
      <c r="J209" s="20">
        <v>685356.1799999999</v>
      </c>
      <c r="K209" s="20">
        <f aca="true" t="shared" si="94" ref="K209:K218">J209/B209</f>
        <v>2566.877078651685</v>
      </c>
      <c r="L209" s="20">
        <f aca="true" t="shared" si="95" ref="L209:L218">B209*F209</f>
        <v>517903</v>
      </c>
      <c r="M209" s="20">
        <f aca="true" t="shared" si="96" ref="M209:M218">B209*G209</f>
        <v>214362</v>
      </c>
      <c r="N209" s="20">
        <f aca="true" t="shared" si="97" ref="N209:N223">L209+M209</f>
        <v>732265</v>
      </c>
      <c r="O209" s="20">
        <f aca="true" t="shared" si="98" ref="O209:O218">L209-H209</f>
        <v>53543.643300000054</v>
      </c>
      <c r="P209" s="23">
        <f aca="true" t="shared" si="99" ref="P209:P218">L209/(B209*D209)</f>
        <v>0.3102529034747046</v>
      </c>
      <c r="Q209" s="23">
        <f aca="true" t="shared" si="100" ref="Q209:Q218">O209/(B209*D209)</f>
        <v>0.032075641184621306</v>
      </c>
      <c r="R209" s="19">
        <f aca="true" t="shared" si="101" ref="R209:R223">J209/N209</f>
        <v>0.9359401036510006</v>
      </c>
    </row>
    <row r="210" spans="1:18" ht="12.75" customHeight="1">
      <c r="A210" s="31" t="s">
        <v>7</v>
      </c>
      <c r="B210" s="20">
        <v>1017</v>
      </c>
      <c r="C210" s="20">
        <v>891</v>
      </c>
      <c r="D210" s="20">
        <v>15253.319567354965</v>
      </c>
      <c r="E210" s="20">
        <v>136539</v>
      </c>
      <c r="F210" s="20">
        <v>2047.8603736479843</v>
      </c>
      <c r="G210" s="20">
        <v>935.661750245821</v>
      </c>
      <c r="H210" s="20">
        <v>1621698.1637000013</v>
      </c>
      <c r="I210" s="20">
        <v>684282.6898000012</v>
      </c>
      <c r="J210" s="20">
        <v>2305980.8534999997</v>
      </c>
      <c r="K210" s="20">
        <f t="shared" si="94"/>
        <v>2267.434467551622</v>
      </c>
      <c r="L210" s="20">
        <f t="shared" si="95"/>
        <v>2082674</v>
      </c>
      <c r="M210" s="20">
        <f t="shared" si="96"/>
        <v>951568</v>
      </c>
      <c r="N210" s="20">
        <f t="shared" si="97"/>
        <v>3034242</v>
      </c>
      <c r="O210" s="20">
        <f t="shared" si="98"/>
        <v>460975.8362999987</v>
      </c>
      <c r="P210" s="23">
        <f t="shared" si="99"/>
        <v>0.13425670160551798</v>
      </c>
      <c r="Q210" s="23">
        <f t="shared" si="100"/>
        <v>0.029716170318294186</v>
      </c>
      <c r="R210" s="19">
        <f t="shared" si="101"/>
        <v>0.7599858065045569</v>
      </c>
    </row>
    <row r="211" spans="1:18" ht="12.75" customHeight="1">
      <c r="A211" s="31" t="s">
        <v>8</v>
      </c>
      <c r="B211" s="20">
        <v>1260</v>
      </c>
      <c r="C211" s="20">
        <v>961</v>
      </c>
      <c r="D211" s="20">
        <v>25054.292063492063</v>
      </c>
      <c r="E211" s="20">
        <v>151082.5</v>
      </c>
      <c r="F211" s="20">
        <v>2241.3777777777777</v>
      </c>
      <c r="G211" s="20">
        <v>1014.2920634920634</v>
      </c>
      <c r="H211" s="20">
        <v>1935153.4155999986</v>
      </c>
      <c r="I211" s="20">
        <v>715336.2140999995</v>
      </c>
      <c r="J211" s="20">
        <v>2650489.6296999985</v>
      </c>
      <c r="K211" s="20">
        <f t="shared" si="94"/>
        <v>2103.563198174602</v>
      </c>
      <c r="L211" s="20">
        <f t="shared" si="95"/>
        <v>2824136</v>
      </c>
      <c r="M211" s="20">
        <f t="shared" si="96"/>
        <v>1278008</v>
      </c>
      <c r="N211" s="20">
        <f t="shared" si="97"/>
        <v>4102144</v>
      </c>
      <c r="O211" s="20">
        <f t="shared" si="98"/>
        <v>888982.5844000014</v>
      </c>
      <c r="P211" s="23">
        <f t="shared" si="99"/>
        <v>0.08946083058733909</v>
      </c>
      <c r="Q211" s="23">
        <f t="shared" si="100"/>
        <v>0.028160513650229098</v>
      </c>
      <c r="R211" s="19">
        <f t="shared" si="101"/>
        <v>0.6461230102356228</v>
      </c>
    </row>
    <row r="212" spans="1:18" ht="12.75" customHeight="1">
      <c r="A212" s="31" t="s">
        <v>9</v>
      </c>
      <c r="B212" s="20">
        <v>1282</v>
      </c>
      <c r="C212" s="20">
        <v>771</v>
      </c>
      <c r="D212" s="20">
        <v>34955.485959438374</v>
      </c>
      <c r="E212" s="20">
        <v>156348.5</v>
      </c>
      <c r="F212" s="20">
        <v>2369.754290171607</v>
      </c>
      <c r="G212" s="20">
        <v>1059.0811232449298</v>
      </c>
      <c r="H212" s="20">
        <v>1776179.2017000003</v>
      </c>
      <c r="I212" s="20">
        <v>532815.1194000002</v>
      </c>
      <c r="J212" s="20">
        <v>2308994.3211</v>
      </c>
      <c r="K212" s="20">
        <f t="shared" si="94"/>
        <v>1801.0876139625584</v>
      </c>
      <c r="L212" s="20">
        <f t="shared" si="95"/>
        <v>3038025</v>
      </c>
      <c r="M212" s="20">
        <f t="shared" si="96"/>
        <v>1357742</v>
      </c>
      <c r="N212" s="20">
        <f t="shared" si="97"/>
        <v>4395767</v>
      </c>
      <c r="O212" s="20">
        <f t="shared" si="98"/>
        <v>1261845.7982999997</v>
      </c>
      <c r="P212" s="23">
        <f t="shared" si="99"/>
        <v>0.067793487206026</v>
      </c>
      <c r="Q212" s="23">
        <f t="shared" si="100"/>
        <v>0.028158072097177838</v>
      </c>
      <c r="R212" s="19">
        <f t="shared" si="101"/>
        <v>0.525276776749086</v>
      </c>
    </row>
    <row r="213" spans="1:18" ht="12.75" customHeight="1">
      <c r="A213" s="31" t="s">
        <v>10</v>
      </c>
      <c r="B213" s="20">
        <v>879</v>
      </c>
      <c r="C213" s="20">
        <v>455</v>
      </c>
      <c r="D213" s="20">
        <v>43532.18202502844</v>
      </c>
      <c r="E213" s="20">
        <v>164921</v>
      </c>
      <c r="F213" s="20">
        <v>2483.6120591581343</v>
      </c>
      <c r="G213" s="20">
        <v>1140.0955631399318</v>
      </c>
      <c r="H213" s="20">
        <v>1115946.1064000018</v>
      </c>
      <c r="I213" s="20">
        <v>320246.7970999997</v>
      </c>
      <c r="J213" s="20">
        <v>1436192.9034999998</v>
      </c>
      <c r="K213" s="20">
        <f t="shared" si="94"/>
        <v>1633.894088168373</v>
      </c>
      <c r="L213" s="20">
        <f t="shared" si="95"/>
        <v>2183095</v>
      </c>
      <c r="M213" s="20">
        <f t="shared" si="96"/>
        <v>1002144</v>
      </c>
      <c r="N213" s="20">
        <f t="shared" si="97"/>
        <v>3185239</v>
      </c>
      <c r="O213" s="20">
        <f t="shared" si="98"/>
        <v>1067148.8935999982</v>
      </c>
      <c r="P213" s="23">
        <f t="shared" si="99"/>
        <v>0.05705232183698496</v>
      </c>
      <c r="Q213" s="23">
        <f t="shared" si="100"/>
        <v>0.027888535370952486</v>
      </c>
      <c r="R213" s="19">
        <f t="shared" si="101"/>
        <v>0.4508901540826292</v>
      </c>
    </row>
    <row r="214" spans="1:18" ht="12.75" customHeight="1">
      <c r="A214" s="31" t="s">
        <v>11</v>
      </c>
      <c r="B214" s="20">
        <v>1326</v>
      </c>
      <c r="C214" s="20">
        <v>0</v>
      </c>
      <c r="D214" s="20">
        <v>53189.30920060332</v>
      </c>
      <c r="E214" s="20">
        <v>184072.5</v>
      </c>
      <c r="F214" s="20">
        <v>2870.1659125188535</v>
      </c>
      <c r="G214" s="20">
        <v>1360.5422322775264</v>
      </c>
      <c r="H214" s="20">
        <v>1739388.8779000018</v>
      </c>
      <c r="I214" s="20">
        <v>0</v>
      </c>
      <c r="J214" s="20">
        <v>1739388.8779000018</v>
      </c>
      <c r="K214" s="20">
        <f t="shared" si="94"/>
        <v>1311.7563181749638</v>
      </c>
      <c r="L214" s="20">
        <f t="shared" si="95"/>
        <v>3805839.9999999995</v>
      </c>
      <c r="M214" s="20">
        <f t="shared" si="96"/>
        <v>1804079</v>
      </c>
      <c r="N214" s="20">
        <f t="shared" si="97"/>
        <v>5609919</v>
      </c>
      <c r="O214" s="20">
        <f t="shared" si="98"/>
        <v>2066451.1220999977</v>
      </c>
      <c r="P214" s="23">
        <f t="shared" si="99"/>
        <v>0.053961330869969217</v>
      </c>
      <c r="Q214" s="23">
        <f t="shared" si="100"/>
        <v>0.029299301264965723</v>
      </c>
      <c r="R214" s="19">
        <f t="shared" si="101"/>
        <v>0.31005597013076336</v>
      </c>
    </row>
    <row r="215" spans="1:18" ht="12.75" customHeight="1">
      <c r="A215" s="31" t="s">
        <v>12</v>
      </c>
      <c r="B215" s="20">
        <v>1073</v>
      </c>
      <c r="C215" s="20">
        <v>0</v>
      </c>
      <c r="D215" s="20">
        <v>66838.85834109972</v>
      </c>
      <c r="E215" s="20">
        <v>201070</v>
      </c>
      <c r="F215" s="20">
        <v>3160.178005591799</v>
      </c>
      <c r="G215" s="20">
        <v>1397.8061509785648</v>
      </c>
      <c r="H215" s="20">
        <v>1300286.4195</v>
      </c>
      <c r="I215" s="20">
        <v>0</v>
      </c>
      <c r="J215" s="20">
        <v>1300286.4195</v>
      </c>
      <c r="K215" s="20">
        <f t="shared" si="94"/>
        <v>1211.8233173345761</v>
      </c>
      <c r="L215" s="20">
        <f t="shared" si="95"/>
        <v>3390871</v>
      </c>
      <c r="M215" s="20">
        <f t="shared" si="96"/>
        <v>1499846</v>
      </c>
      <c r="N215" s="20">
        <f t="shared" si="97"/>
        <v>4890717</v>
      </c>
      <c r="O215" s="20">
        <f t="shared" si="98"/>
        <v>2090584.5805</v>
      </c>
      <c r="P215" s="23">
        <f t="shared" si="99"/>
        <v>0.04728055032694329</v>
      </c>
      <c r="Q215" s="23">
        <f t="shared" si="100"/>
        <v>0.029150029438177353</v>
      </c>
      <c r="R215" s="19">
        <f t="shared" si="101"/>
        <v>0.2658682601140078</v>
      </c>
    </row>
    <row r="216" spans="1:18" ht="12.75" customHeight="1">
      <c r="A216" s="31" t="s">
        <v>21</v>
      </c>
      <c r="B216" s="20">
        <v>672</v>
      </c>
      <c r="C216" s="20">
        <v>0</v>
      </c>
      <c r="D216" s="20">
        <v>81729.26488095238</v>
      </c>
      <c r="E216" s="20">
        <v>225089.5</v>
      </c>
      <c r="F216" s="20">
        <v>3542.4523809523807</v>
      </c>
      <c r="G216" s="20">
        <v>1516.5</v>
      </c>
      <c r="H216" s="20">
        <v>773880.0168999996</v>
      </c>
      <c r="I216" s="20">
        <v>0</v>
      </c>
      <c r="J216" s="20">
        <v>773880.0168999996</v>
      </c>
      <c r="K216" s="20">
        <f t="shared" si="94"/>
        <v>1151.6071680059517</v>
      </c>
      <c r="L216" s="20">
        <f t="shared" si="95"/>
        <v>2380528</v>
      </c>
      <c r="M216" s="20">
        <f t="shared" si="96"/>
        <v>1019088</v>
      </c>
      <c r="N216" s="20">
        <f t="shared" si="97"/>
        <v>3399616</v>
      </c>
      <c r="O216" s="20">
        <f t="shared" si="98"/>
        <v>1606647.9831000003</v>
      </c>
      <c r="P216" s="23">
        <f t="shared" si="99"/>
        <v>0.043343744570715895</v>
      </c>
      <c r="Q216" s="23">
        <f t="shared" si="100"/>
        <v>0.0292532328099238</v>
      </c>
      <c r="R216" s="19">
        <f t="shared" si="101"/>
        <v>0.2276374793211938</v>
      </c>
    </row>
    <row r="217" spans="1:18" ht="12.75" customHeight="1">
      <c r="A217" s="31" t="s">
        <v>97</v>
      </c>
      <c r="B217" s="20">
        <v>244</v>
      </c>
      <c r="C217" s="20">
        <v>0</v>
      </c>
      <c r="D217" s="20">
        <v>94259.23360655738</v>
      </c>
      <c r="E217" s="20">
        <v>250634.5</v>
      </c>
      <c r="F217" s="20">
        <v>3934.5122950819673</v>
      </c>
      <c r="G217" s="20">
        <v>1561.9918032786886</v>
      </c>
      <c r="H217" s="20">
        <v>30048.81060000003</v>
      </c>
      <c r="I217" s="20">
        <v>0</v>
      </c>
      <c r="J217" s="20">
        <v>30048.81060000003</v>
      </c>
      <c r="K217" s="20">
        <f t="shared" si="94"/>
        <v>123.15086311475422</v>
      </c>
      <c r="L217" s="20">
        <f t="shared" si="95"/>
        <v>960021</v>
      </c>
      <c r="M217" s="20">
        <f t="shared" si="96"/>
        <v>381126</v>
      </c>
      <c r="N217" s="20">
        <f t="shared" si="97"/>
        <v>1341147</v>
      </c>
      <c r="O217" s="20">
        <f t="shared" si="98"/>
        <v>929972.1893999999</v>
      </c>
      <c r="P217" s="23">
        <f t="shared" si="99"/>
        <v>0.04174139916631205</v>
      </c>
      <c r="Q217" s="23">
        <f t="shared" si="100"/>
        <v>0.04043488670697261</v>
      </c>
      <c r="R217" s="19">
        <f t="shared" si="101"/>
        <v>0.022405307248198766</v>
      </c>
    </row>
    <row r="218" spans="1:18" ht="12.75" customHeight="1">
      <c r="A218" s="31" t="s">
        <v>13</v>
      </c>
      <c r="B218" s="20">
        <v>8020</v>
      </c>
      <c r="C218" s="20">
        <v>3340</v>
      </c>
      <c r="D218" s="20">
        <v>43889.836159601</v>
      </c>
      <c r="E218" s="20">
        <v>175073</v>
      </c>
      <c r="F218" s="20">
        <v>2641.283416458853</v>
      </c>
      <c r="G218" s="20">
        <v>1185.5315461346634</v>
      </c>
      <c r="H218" s="20">
        <v>10756940.369000027</v>
      </c>
      <c r="I218" s="20">
        <v>2473677.643700003</v>
      </c>
      <c r="J218" s="20">
        <v>13230618.012700008</v>
      </c>
      <c r="K218" s="20">
        <f t="shared" si="94"/>
        <v>1649.7029941022454</v>
      </c>
      <c r="L218" s="20">
        <f t="shared" si="95"/>
        <v>21183093</v>
      </c>
      <c r="M218" s="20">
        <f t="shared" si="96"/>
        <v>9507963</v>
      </c>
      <c r="N218" s="20">
        <f t="shared" si="97"/>
        <v>30691056</v>
      </c>
      <c r="O218" s="20">
        <f t="shared" si="98"/>
        <v>10426152.630999973</v>
      </c>
      <c r="P218" s="23">
        <f t="shared" si="99"/>
        <v>0.060179842249902464</v>
      </c>
      <c r="Q218" s="23">
        <f t="shared" si="100"/>
        <v>0.029620047488201268</v>
      </c>
      <c r="R218" s="19">
        <f t="shared" si="101"/>
        <v>0.43109034803820395</v>
      </c>
    </row>
    <row r="219" spans="1:18" ht="12.75" customHeight="1">
      <c r="A219" s="31"/>
      <c r="B219" s="20"/>
      <c r="C219" s="20"/>
      <c r="D219" s="20"/>
      <c r="E219" s="20"/>
      <c r="F219" s="20"/>
      <c r="G219" s="20"/>
      <c r="H219" s="20"/>
      <c r="I219" s="20"/>
      <c r="J219" s="20"/>
      <c r="K219" s="20"/>
      <c r="L219" s="20"/>
      <c r="M219" s="20"/>
      <c r="N219" s="20"/>
      <c r="O219" s="20"/>
      <c r="P219" s="23"/>
      <c r="Q219" s="23"/>
      <c r="R219" s="19"/>
    </row>
    <row r="220" spans="1:18" ht="12.75" customHeight="1">
      <c r="A220" s="32" t="s">
        <v>14</v>
      </c>
      <c r="B220" s="20"/>
      <c r="C220" s="20"/>
      <c r="D220" s="20"/>
      <c r="E220" s="20"/>
      <c r="F220" s="20"/>
      <c r="G220" s="20"/>
      <c r="H220" s="20"/>
      <c r="I220" s="20"/>
      <c r="J220" s="20"/>
      <c r="K220" s="20"/>
      <c r="L220" s="20"/>
      <c r="M220" s="20"/>
      <c r="N220" s="20"/>
      <c r="O220" s="20"/>
      <c r="P220" s="23"/>
      <c r="Q220" s="23"/>
      <c r="R220" s="19"/>
    </row>
    <row r="221" spans="1:18" ht="12.75" customHeight="1">
      <c r="A221" s="31" t="s">
        <v>15</v>
      </c>
      <c r="B221" s="20">
        <v>524</v>
      </c>
      <c r="C221" s="20">
        <v>58</v>
      </c>
      <c r="D221" s="20">
        <v>30752.530534351146</v>
      </c>
      <c r="E221" s="20">
        <v>45796</v>
      </c>
      <c r="F221" s="20">
        <v>715.4980916030535</v>
      </c>
      <c r="G221" s="20">
        <v>417.2557251908397</v>
      </c>
      <c r="H221" s="20">
        <v>105068.41580000002</v>
      </c>
      <c r="I221" s="20">
        <v>10838.9049</v>
      </c>
      <c r="J221" s="20">
        <v>115907.3207</v>
      </c>
      <c r="K221" s="20">
        <f>J221/B221</f>
        <v>221.19717690839693</v>
      </c>
      <c r="L221" s="20">
        <f>B221*F221</f>
        <v>374921</v>
      </c>
      <c r="M221" s="20">
        <f>B221*G221</f>
        <v>218642</v>
      </c>
      <c r="N221" s="20">
        <f t="shared" si="97"/>
        <v>593563</v>
      </c>
      <c r="O221" s="20">
        <f>L221-H221</f>
        <v>269852.5842</v>
      </c>
      <c r="P221" s="23">
        <f>L221/(B221*D221)</f>
        <v>0.023266315947685308</v>
      </c>
      <c r="Q221" s="23">
        <f>O221/(B221*D221)</f>
        <v>0.016746129139996298</v>
      </c>
      <c r="R221" s="19">
        <f t="shared" si="101"/>
        <v>0.19527383057906236</v>
      </c>
    </row>
    <row r="222" spans="1:18" ht="12.75" customHeight="1">
      <c r="A222" s="31" t="s">
        <v>16</v>
      </c>
      <c r="B222" s="20">
        <v>7252</v>
      </c>
      <c r="C222" s="20">
        <v>3282</v>
      </c>
      <c r="D222" s="20">
        <v>43144.361141754</v>
      </c>
      <c r="E222" s="20">
        <v>177953.5</v>
      </c>
      <c r="F222" s="20">
        <v>2736.9209873138443</v>
      </c>
      <c r="G222" s="20">
        <v>1228.3776889134033</v>
      </c>
      <c r="H222" s="20">
        <v>10621823.142600022</v>
      </c>
      <c r="I222" s="20">
        <v>2462838.738800003</v>
      </c>
      <c r="J222" s="20">
        <v>13084661.881399995</v>
      </c>
      <c r="K222" s="20">
        <f>J222/B222</f>
        <v>1804.2832158576937</v>
      </c>
      <c r="L222" s="20">
        <f>B222*F222</f>
        <v>19848151</v>
      </c>
      <c r="M222" s="20">
        <f>B222*G222</f>
        <v>8908195</v>
      </c>
      <c r="N222" s="20">
        <f t="shared" si="97"/>
        <v>28756346</v>
      </c>
      <c r="O222" s="20">
        <f>L222-H222</f>
        <v>9226327.857399978</v>
      </c>
      <c r="P222" s="23">
        <f>L222/(B222*D222)</f>
        <v>0.0634363544826052</v>
      </c>
      <c r="Q222" s="23">
        <f>O222/(B222*D222)</f>
        <v>0.029488117282801832</v>
      </c>
      <c r="R222" s="19">
        <f t="shared" si="101"/>
        <v>0.45501823776219674</v>
      </c>
    </row>
    <row r="223" spans="1:18" ht="12.75" customHeight="1">
      <c r="A223" s="31" t="s">
        <v>54</v>
      </c>
      <c r="B223" s="20">
        <v>244</v>
      </c>
      <c r="C223" s="20">
        <v>0</v>
      </c>
      <c r="D223" s="20">
        <v>94259.23360655738</v>
      </c>
      <c r="E223" s="20">
        <v>250634.5</v>
      </c>
      <c r="F223" s="20">
        <v>3934.5122950819673</v>
      </c>
      <c r="G223" s="20">
        <v>1561.9918032786886</v>
      </c>
      <c r="H223" s="20">
        <v>30048.81060000003</v>
      </c>
      <c r="I223" s="20">
        <v>0</v>
      </c>
      <c r="J223" s="20">
        <v>30048.81060000003</v>
      </c>
      <c r="K223" s="20">
        <f>J223/B223</f>
        <v>123.15086311475422</v>
      </c>
      <c r="L223" s="20">
        <f>B223*F223</f>
        <v>960021</v>
      </c>
      <c r="M223" s="20">
        <f>B223*G223</f>
        <v>381126</v>
      </c>
      <c r="N223" s="20">
        <f t="shared" si="97"/>
        <v>1341147</v>
      </c>
      <c r="O223" s="20">
        <f>L223-H223</f>
        <v>929972.1893999999</v>
      </c>
      <c r="P223" s="23">
        <f>L223/(B223*D223)</f>
        <v>0.04174139916631205</v>
      </c>
      <c r="Q223" s="23">
        <f>O223/(B223*D223)</f>
        <v>0.04043488670697261</v>
      </c>
      <c r="R223" s="19">
        <f t="shared" si="101"/>
        <v>0.022405307248198766</v>
      </c>
    </row>
    <row r="224" spans="1:18" ht="12.75" customHeight="1">
      <c r="A224" s="31"/>
      <c r="B224" s="20"/>
      <c r="C224" s="20"/>
      <c r="D224" s="20"/>
      <c r="E224" s="20"/>
      <c r="F224" s="20"/>
      <c r="G224" s="20"/>
      <c r="H224" s="20"/>
      <c r="I224" s="20"/>
      <c r="J224" s="20"/>
      <c r="K224" s="20"/>
      <c r="L224" s="20"/>
      <c r="M224" s="20"/>
      <c r="N224" s="20"/>
      <c r="O224" s="20"/>
      <c r="P224" s="23"/>
      <c r="Q224" s="23"/>
      <c r="R224" s="19"/>
    </row>
    <row r="225" spans="1:18" ht="15.75">
      <c r="A225" s="33" t="s">
        <v>53</v>
      </c>
      <c r="B225" s="20"/>
      <c r="C225" s="20"/>
      <c r="D225" s="20"/>
      <c r="E225" s="20"/>
      <c r="F225" s="20"/>
      <c r="G225" s="20"/>
      <c r="H225" s="20"/>
      <c r="I225" s="20"/>
      <c r="J225" s="20"/>
      <c r="K225" s="20"/>
      <c r="L225" s="20"/>
      <c r="M225" s="20"/>
      <c r="N225" s="20"/>
      <c r="O225" s="20"/>
      <c r="P225" s="23"/>
      <c r="Q225" s="23"/>
      <c r="R225" s="19"/>
    </row>
    <row r="226" spans="1:18" ht="12.75" customHeight="1">
      <c r="A226" s="31" t="s">
        <v>6</v>
      </c>
      <c r="B226" s="20">
        <v>300</v>
      </c>
      <c r="C226" s="20">
        <v>293</v>
      </c>
      <c r="D226" s="20">
        <v>6554.406666666667</v>
      </c>
      <c r="E226" s="20">
        <v>125873.5</v>
      </c>
      <c r="F226" s="20">
        <v>2093.6033333333335</v>
      </c>
      <c r="G226" s="20">
        <v>928.5533333333333</v>
      </c>
      <c r="H226" s="20">
        <v>556246.6212</v>
      </c>
      <c r="I226" s="20">
        <v>279160.31070000003</v>
      </c>
      <c r="J226" s="20">
        <v>835406.9319000001</v>
      </c>
      <c r="K226" s="20">
        <f aca="true" t="shared" si="102" ref="K226:K235">J226/B226</f>
        <v>2784.689773</v>
      </c>
      <c r="L226" s="20">
        <f aca="true" t="shared" si="103" ref="L226:L235">B226*F226</f>
        <v>628081</v>
      </c>
      <c r="M226" s="20">
        <f aca="true" t="shared" si="104" ref="M226:M235">B226*G226</f>
        <v>278566</v>
      </c>
      <c r="N226" s="20">
        <f aca="true" t="shared" si="105" ref="N226:N240">L226+M226</f>
        <v>906647</v>
      </c>
      <c r="O226" s="20">
        <f aca="true" t="shared" si="106" ref="O226:O235">L226-H226</f>
        <v>71834.37879999995</v>
      </c>
      <c r="P226" s="23">
        <f aca="true" t="shared" si="107" ref="P226:P235">L226/(B226*D226)</f>
        <v>0.319419199907238</v>
      </c>
      <c r="Q226" s="23">
        <f aca="true" t="shared" si="108" ref="Q226:Q235">O226/(B226*D226)</f>
        <v>0.03653235777253164</v>
      </c>
      <c r="R226" s="19">
        <f aca="true" t="shared" si="109" ref="R226:R240">J226/N226</f>
        <v>0.9214246910870494</v>
      </c>
    </row>
    <row r="227" spans="1:18" ht="12.75" customHeight="1">
      <c r="A227" s="31" t="s">
        <v>7</v>
      </c>
      <c r="B227" s="20">
        <v>1147</v>
      </c>
      <c r="C227" s="20">
        <v>1032</v>
      </c>
      <c r="D227" s="20">
        <v>15463.232781168264</v>
      </c>
      <c r="E227" s="20">
        <v>137670</v>
      </c>
      <c r="F227" s="20">
        <v>2170.308631211857</v>
      </c>
      <c r="G227" s="20">
        <v>997.7140366172624</v>
      </c>
      <c r="H227" s="20">
        <v>1968780.448499998</v>
      </c>
      <c r="I227" s="20">
        <v>836618.1329000007</v>
      </c>
      <c r="J227" s="20">
        <v>2805398.5813999996</v>
      </c>
      <c r="K227" s="20">
        <f t="shared" si="102"/>
        <v>2445.8575251961634</v>
      </c>
      <c r="L227" s="20">
        <f t="shared" si="103"/>
        <v>2489344</v>
      </c>
      <c r="M227" s="20">
        <f t="shared" si="104"/>
        <v>1144378</v>
      </c>
      <c r="N227" s="20">
        <f t="shared" si="105"/>
        <v>3633722</v>
      </c>
      <c r="O227" s="20">
        <f t="shared" si="106"/>
        <v>520563.5515000019</v>
      </c>
      <c r="P227" s="23">
        <f t="shared" si="107"/>
        <v>0.14035283966331702</v>
      </c>
      <c r="Q227" s="23">
        <f t="shared" si="108"/>
        <v>0.0293501310699713</v>
      </c>
      <c r="R227" s="19">
        <f t="shared" si="109"/>
        <v>0.7720454623110957</v>
      </c>
    </row>
    <row r="228" spans="1:18" ht="12.75" customHeight="1">
      <c r="A228" s="31" t="s">
        <v>8</v>
      </c>
      <c r="B228" s="20">
        <v>1424</v>
      </c>
      <c r="C228" s="20">
        <v>1143</v>
      </c>
      <c r="D228" s="20">
        <v>25077.808286516854</v>
      </c>
      <c r="E228" s="20">
        <v>142009</v>
      </c>
      <c r="F228" s="20">
        <v>2325.253511235955</v>
      </c>
      <c r="G228" s="20">
        <v>1074.5175561797753</v>
      </c>
      <c r="H228" s="20">
        <v>2272409.6282999995</v>
      </c>
      <c r="I228" s="20">
        <v>863206.7890000008</v>
      </c>
      <c r="J228" s="20">
        <v>3135616.4172999994</v>
      </c>
      <c r="K228" s="20">
        <f t="shared" si="102"/>
        <v>2201.97782113764</v>
      </c>
      <c r="L228" s="20">
        <f t="shared" si="103"/>
        <v>3311161</v>
      </c>
      <c r="M228" s="20">
        <f t="shared" si="104"/>
        <v>1530113</v>
      </c>
      <c r="N228" s="20">
        <f t="shared" si="105"/>
        <v>4841274</v>
      </c>
      <c r="O228" s="20">
        <f t="shared" si="106"/>
        <v>1038751.3717000005</v>
      </c>
      <c r="P228" s="23">
        <f t="shared" si="107"/>
        <v>0.09272156022048121</v>
      </c>
      <c r="Q228" s="23">
        <f t="shared" si="108"/>
        <v>0.029087878198972822</v>
      </c>
      <c r="R228" s="19">
        <f t="shared" si="109"/>
        <v>0.6476841462185365</v>
      </c>
    </row>
    <row r="229" spans="1:18" ht="12.75" customHeight="1">
      <c r="A229" s="31" t="s">
        <v>9</v>
      </c>
      <c r="B229" s="20">
        <v>1698</v>
      </c>
      <c r="C229" s="20">
        <v>1113</v>
      </c>
      <c r="D229" s="20">
        <v>35142.244405182566</v>
      </c>
      <c r="E229" s="20">
        <v>153216.5</v>
      </c>
      <c r="F229" s="20">
        <v>2465.4434628975264</v>
      </c>
      <c r="G229" s="20">
        <v>1132.514723203769</v>
      </c>
      <c r="H229" s="20">
        <v>2489877.8731</v>
      </c>
      <c r="I229" s="20">
        <v>786255.9767999987</v>
      </c>
      <c r="J229" s="20">
        <v>3276133.8499000017</v>
      </c>
      <c r="K229" s="20">
        <f t="shared" si="102"/>
        <v>1929.4074498822154</v>
      </c>
      <c r="L229" s="20">
        <f t="shared" si="103"/>
        <v>4186323</v>
      </c>
      <c r="M229" s="20">
        <f t="shared" si="104"/>
        <v>1923010</v>
      </c>
      <c r="N229" s="20">
        <f t="shared" si="105"/>
        <v>6109333</v>
      </c>
      <c r="O229" s="20">
        <f t="shared" si="106"/>
        <v>1696445.1269</v>
      </c>
      <c r="P229" s="23">
        <f t="shared" si="107"/>
        <v>0.07015611850146765</v>
      </c>
      <c r="Q229" s="23">
        <f t="shared" si="108"/>
        <v>0.02842972349578227</v>
      </c>
      <c r="R229" s="19">
        <f t="shared" si="109"/>
        <v>0.5362506594255054</v>
      </c>
    </row>
    <row r="230" spans="1:18" ht="12.75" customHeight="1">
      <c r="A230" s="31" t="s">
        <v>10</v>
      </c>
      <c r="B230" s="20">
        <v>1235</v>
      </c>
      <c r="C230" s="20">
        <v>710</v>
      </c>
      <c r="D230" s="20">
        <v>43405.98380566802</v>
      </c>
      <c r="E230" s="20">
        <v>161158</v>
      </c>
      <c r="F230" s="20">
        <v>2644.5425101214573</v>
      </c>
      <c r="G230" s="20">
        <v>1196.6607287449392</v>
      </c>
      <c r="H230" s="20">
        <v>1724020.6245000004</v>
      </c>
      <c r="I230" s="20">
        <v>489654.9413000001</v>
      </c>
      <c r="J230" s="20">
        <v>2213675.5658000004</v>
      </c>
      <c r="K230" s="20">
        <f t="shared" si="102"/>
        <v>1792.449850850203</v>
      </c>
      <c r="L230" s="20">
        <f t="shared" si="103"/>
        <v>3266010</v>
      </c>
      <c r="M230" s="20">
        <f t="shared" si="104"/>
        <v>1477876</v>
      </c>
      <c r="N230" s="20">
        <f t="shared" si="105"/>
        <v>4743886</v>
      </c>
      <c r="O230" s="20">
        <f t="shared" si="106"/>
        <v>1541989.3754999996</v>
      </c>
      <c r="P230" s="23">
        <f t="shared" si="107"/>
        <v>0.0609257590373088</v>
      </c>
      <c r="Q230" s="23">
        <f t="shared" si="108"/>
        <v>0.02876502923438791</v>
      </c>
      <c r="R230" s="19">
        <f t="shared" si="109"/>
        <v>0.46663759748864125</v>
      </c>
    </row>
    <row r="231" spans="1:18" ht="12.75" customHeight="1">
      <c r="A231" s="31" t="s">
        <v>11</v>
      </c>
      <c r="B231" s="20">
        <v>1685</v>
      </c>
      <c r="C231" s="20">
        <v>0</v>
      </c>
      <c r="D231" s="20">
        <v>53134.47477744807</v>
      </c>
      <c r="E231" s="20">
        <v>185192</v>
      </c>
      <c r="F231" s="20">
        <v>3014.2913946587537</v>
      </c>
      <c r="G231" s="20">
        <v>1425.367952522255</v>
      </c>
      <c r="H231" s="20">
        <v>2394443.585400008</v>
      </c>
      <c r="I231" s="20">
        <v>0</v>
      </c>
      <c r="J231" s="20">
        <v>2394443.585400008</v>
      </c>
      <c r="K231" s="20">
        <f t="shared" si="102"/>
        <v>1421.0347687833876</v>
      </c>
      <c r="L231" s="20">
        <f t="shared" si="103"/>
        <v>5079081</v>
      </c>
      <c r="M231" s="20">
        <f t="shared" si="104"/>
        <v>2401745</v>
      </c>
      <c r="N231" s="20">
        <f t="shared" si="105"/>
        <v>7480826</v>
      </c>
      <c r="O231" s="20">
        <f t="shared" si="106"/>
        <v>2684637.414599992</v>
      </c>
      <c r="P231" s="23">
        <f t="shared" si="107"/>
        <v>0.05672948509012294</v>
      </c>
      <c r="Q231" s="23">
        <f t="shared" si="108"/>
        <v>0.02998536510521026</v>
      </c>
      <c r="R231" s="19">
        <f t="shared" si="109"/>
        <v>0.320077433347602</v>
      </c>
    </row>
    <row r="232" spans="1:18" ht="12.75" customHeight="1">
      <c r="A232" s="31" t="s">
        <v>12</v>
      </c>
      <c r="B232" s="20">
        <v>1567</v>
      </c>
      <c r="C232" s="20">
        <v>0</v>
      </c>
      <c r="D232" s="20">
        <v>67088.51499680919</v>
      </c>
      <c r="E232" s="20">
        <v>205101</v>
      </c>
      <c r="F232" s="20">
        <v>3395.019144862795</v>
      </c>
      <c r="G232" s="20">
        <v>1614.5654116145502</v>
      </c>
      <c r="H232" s="20">
        <v>2192879.200899999</v>
      </c>
      <c r="I232" s="20">
        <v>0</v>
      </c>
      <c r="J232" s="20">
        <v>2192879.200899999</v>
      </c>
      <c r="K232" s="20">
        <f t="shared" si="102"/>
        <v>1399.4123809189527</v>
      </c>
      <c r="L232" s="20">
        <f t="shared" si="103"/>
        <v>5319995</v>
      </c>
      <c r="M232" s="20">
        <f t="shared" si="104"/>
        <v>2530024</v>
      </c>
      <c r="N232" s="20">
        <f t="shared" si="105"/>
        <v>7850019</v>
      </c>
      <c r="O232" s="20">
        <f t="shared" si="106"/>
        <v>3127115.799100001</v>
      </c>
      <c r="P232" s="23">
        <f t="shared" si="107"/>
        <v>0.050605072194909465</v>
      </c>
      <c r="Q232" s="23">
        <f t="shared" si="108"/>
        <v>0.02974587772644477</v>
      </c>
      <c r="R232" s="19">
        <f t="shared" si="109"/>
        <v>0.27934699277797914</v>
      </c>
    </row>
    <row r="233" spans="1:18" ht="12.75" customHeight="1">
      <c r="A233" s="31" t="s">
        <v>21</v>
      </c>
      <c r="B233" s="20">
        <v>1116</v>
      </c>
      <c r="C233" s="20">
        <v>0</v>
      </c>
      <c r="D233" s="20">
        <v>82074.7141577061</v>
      </c>
      <c r="E233" s="20">
        <v>230246.5</v>
      </c>
      <c r="F233" s="20">
        <v>3960.6388888888887</v>
      </c>
      <c r="G233" s="20">
        <v>1573.646953405018</v>
      </c>
      <c r="H233" s="20">
        <v>1612513.1602000026</v>
      </c>
      <c r="I233" s="20">
        <v>0</v>
      </c>
      <c r="J233" s="20">
        <v>1612513.1602000026</v>
      </c>
      <c r="K233" s="20">
        <f t="shared" si="102"/>
        <v>1444.9042654121888</v>
      </c>
      <c r="L233" s="20">
        <f t="shared" si="103"/>
        <v>4420073</v>
      </c>
      <c r="M233" s="20">
        <f t="shared" si="104"/>
        <v>1756190</v>
      </c>
      <c r="N233" s="20">
        <f t="shared" si="105"/>
        <v>6176263</v>
      </c>
      <c r="O233" s="20">
        <f t="shared" si="106"/>
        <v>2807559.8397999974</v>
      </c>
      <c r="P233" s="23">
        <f t="shared" si="107"/>
        <v>0.04825650542356497</v>
      </c>
      <c r="Q233" s="23">
        <f t="shared" si="108"/>
        <v>0.030651762230237325</v>
      </c>
      <c r="R233" s="19">
        <f t="shared" si="109"/>
        <v>0.2610823341234016</v>
      </c>
    </row>
    <row r="234" spans="1:18" ht="12.75" customHeight="1">
      <c r="A234" s="31" t="s">
        <v>97</v>
      </c>
      <c r="B234" s="20">
        <v>425</v>
      </c>
      <c r="C234" s="20">
        <v>0</v>
      </c>
      <c r="D234" s="20">
        <v>94391.03764705882</v>
      </c>
      <c r="E234" s="20">
        <v>259471</v>
      </c>
      <c r="F234" s="20">
        <v>4404.64705882353</v>
      </c>
      <c r="G234" s="20">
        <v>1645.195294117647</v>
      </c>
      <c r="H234" s="20">
        <v>53144.7894</v>
      </c>
      <c r="I234" s="20">
        <v>0</v>
      </c>
      <c r="J234" s="20">
        <v>53144.7894</v>
      </c>
      <c r="K234" s="20">
        <f t="shared" si="102"/>
        <v>125.04656329411765</v>
      </c>
      <c r="L234" s="20">
        <f t="shared" si="103"/>
        <v>1871975.0000000002</v>
      </c>
      <c r="M234" s="20">
        <f t="shared" si="104"/>
        <v>699208</v>
      </c>
      <c r="N234" s="20">
        <f t="shared" si="105"/>
        <v>2571183</v>
      </c>
      <c r="O234" s="20">
        <f t="shared" si="106"/>
        <v>1818830.2106000003</v>
      </c>
      <c r="P234" s="23">
        <f t="shared" si="107"/>
        <v>0.04666382708168879</v>
      </c>
      <c r="Q234" s="23">
        <f t="shared" si="108"/>
        <v>0.04533905551003086</v>
      </c>
      <c r="R234" s="19">
        <f t="shared" si="109"/>
        <v>0.020669392026938575</v>
      </c>
    </row>
    <row r="235" spans="1:18" ht="12.75" customHeight="1">
      <c r="A235" s="31" t="s">
        <v>13</v>
      </c>
      <c r="B235" s="20">
        <v>10597</v>
      </c>
      <c r="C235" s="20">
        <v>4291</v>
      </c>
      <c r="D235" s="20">
        <v>46717.20628479758</v>
      </c>
      <c r="E235" s="20">
        <v>178092</v>
      </c>
      <c r="F235" s="20">
        <v>2884.9715013683117</v>
      </c>
      <c r="G235" s="20">
        <v>1296.6981221100311</v>
      </c>
      <c r="H235" s="20">
        <v>15264315.931500012</v>
      </c>
      <c r="I235" s="20">
        <v>3254896.150699999</v>
      </c>
      <c r="J235" s="20">
        <v>18519212.082200058</v>
      </c>
      <c r="K235" s="20">
        <f t="shared" si="102"/>
        <v>1747.5900804189919</v>
      </c>
      <c r="L235" s="20">
        <f t="shared" si="103"/>
        <v>30572043</v>
      </c>
      <c r="M235" s="20">
        <f t="shared" si="104"/>
        <v>13741110</v>
      </c>
      <c r="N235" s="20">
        <f t="shared" si="105"/>
        <v>44313153</v>
      </c>
      <c r="O235" s="20">
        <f t="shared" si="106"/>
        <v>15307727.068499988</v>
      </c>
      <c r="P235" s="23">
        <f t="shared" si="107"/>
        <v>0.061753938875987985</v>
      </c>
      <c r="Q235" s="23">
        <f t="shared" si="108"/>
        <v>0.030920813558925554</v>
      </c>
      <c r="R235" s="19">
        <f t="shared" si="109"/>
        <v>0.4179168221724159</v>
      </c>
    </row>
    <row r="236" spans="1:18" ht="12.75" customHeight="1">
      <c r="A236" s="31"/>
      <c r="B236" s="20"/>
      <c r="C236" s="20"/>
      <c r="D236" s="20"/>
      <c r="E236" s="20"/>
      <c r="F236" s="20"/>
      <c r="G236" s="20"/>
      <c r="H236" s="20"/>
      <c r="I236" s="20"/>
      <c r="J236" s="20"/>
      <c r="K236" s="20"/>
      <c r="L236" s="20"/>
      <c r="M236" s="20"/>
      <c r="N236" s="20"/>
      <c r="O236" s="20"/>
      <c r="P236" s="23"/>
      <c r="Q236" s="23"/>
      <c r="R236" s="19"/>
    </row>
    <row r="237" spans="1:18" ht="12.75" customHeight="1">
      <c r="A237" s="32" t="s">
        <v>14</v>
      </c>
      <c r="B237" s="20"/>
      <c r="C237" s="20"/>
      <c r="D237" s="20"/>
      <c r="E237" s="20"/>
      <c r="F237" s="20"/>
      <c r="G237" s="20"/>
      <c r="H237" s="20"/>
      <c r="I237" s="20"/>
      <c r="J237" s="20"/>
      <c r="K237" s="20"/>
      <c r="L237" s="20"/>
      <c r="M237" s="20"/>
      <c r="N237" s="20"/>
      <c r="O237" s="20"/>
      <c r="P237" s="23"/>
      <c r="Q237" s="23"/>
      <c r="R237" s="19"/>
    </row>
    <row r="238" spans="1:18" ht="12.75" customHeight="1">
      <c r="A238" s="31" t="s">
        <v>15</v>
      </c>
      <c r="B238" s="20">
        <v>707</v>
      </c>
      <c r="C238" s="20">
        <v>123</v>
      </c>
      <c r="D238" s="20">
        <v>31712.647807637906</v>
      </c>
      <c r="E238" s="20">
        <v>42754</v>
      </c>
      <c r="F238" s="20">
        <v>736.3719943422914</v>
      </c>
      <c r="G238" s="20">
        <v>502.72418670438475</v>
      </c>
      <c r="H238" s="20">
        <v>140663.479</v>
      </c>
      <c r="I238" s="20">
        <v>38281.639800000004</v>
      </c>
      <c r="J238" s="20">
        <v>178945.1188</v>
      </c>
      <c r="K238" s="20">
        <f>J238/B238</f>
        <v>253.10483564356434</v>
      </c>
      <c r="L238" s="20">
        <f>B238*F238</f>
        <v>520615</v>
      </c>
      <c r="M238" s="20">
        <f>B238*G238</f>
        <v>355426</v>
      </c>
      <c r="N238" s="20">
        <f t="shared" si="105"/>
        <v>876041</v>
      </c>
      <c r="O238" s="20">
        <f>L238-H238</f>
        <v>379951.521</v>
      </c>
      <c r="P238" s="23">
        <f>L238/(B238*D238)</f>
        <v>0.02322013597883612</v>
      </c>
      <c r="Q238" s="23">
        <f>O238/(B238*D238)</f>
        <v>0.016946353798844842</v>
      </c>
      <c r="R238" s="19">
        <f t="shared" si="109"/>
        <v>0.20426568939124995</v>
      </c>
    </row>
    <row r="239" spans="1:18" ht="12.75" customHeight="1">
      <c r="A239" s="31" t="s">
        <v>16</v>
      </c>
      <c r="B239" s="20">
        <v>9465</v>
      </c>
      <c r="C239" s="20">
        <v>4168</v>
      </c>
      <c r="D239" s="20">
        <v>45697.32720549392</v>
      </c>
      <c r="E239" s="20">
        <v>180532</v>
      </c>
      <c r="F239" s="20">
        <v>2977.226941362916</v>
      </c>
      <c r="G239" s="20">
        <v>1340.3566825145272</v>
      </c>
      <c r="H239" s="20">
        <v>15070507.663100027</v>
      </c>
      <c r="I239" s="20">
        <v>3216614.5108999996</v>
      </c>
      <c r="J239" s="20">
        <v>18287122.174000073</v>
      </c>
      <c r="K239" s="20">
        <f>J239/B239</f>
        <v>1932.0784124669913</v>
      </c>
      <c r="L239" s="20">
        <f>B239*F239</f>
        <v>28179453</v>
      </c>
      <c r="M239" s="20">
        <f>B239*G239</f>
        <v>12686476</v>
      </c>
      <c r="N239" s="20">
        <f t="shared" si="105"/>
        <v>40865929</v>
      </c>
      <c r="O239" s="20">
        <f>L239-H239</f>
        <v>13108945.336899973</v>
      </c>
      <c r="P239" s="23">
        <f>L239/(B239*D239)</f>
        <v>0.06515100824113365</v>
      </c>
      <c r="Q239" s="23">
        <f>O239/(B239*D239)</f>
        <v>0.030307934141835215</v>
      </c>
      <c r="R239" s="19">
        <f t="shared" si="109"/>
        <v>0.4474906755209229</v>
      </c>
    </row>
    <row r="240" spans="1:18" ht="12.75" customHeight="1">
      <c r="A240" s="31" t="s">
        <v>54</v>
      </c>
      <c r="B240" s="20">
        <v>425</v>
      </c>
      <c r="C240" s="20">
        <v>0</v>
      </c>
      <c r="D240" s="20">
        <v>94391.03764705882</v>
      </c>
      <c r="E240" s="20">
        <v>259471</v>
      </c>
      <c r="F240" s="20">
        <v>4404.64705882353</v>
      </c>
      <c r="G240" s="20">
        <v>1645.195294117647</v>
      </c>
      <c r="H240" s="20">
        <v>53144.7894</v>
      </c>
      <c r="I240" s="20">
        <v>0</v>
      </c>
      <c r="J240" s="20">
        <v>53144.7894</v>
      </c>
      <c r="K240" s="20">
        <f>J240/B240</f>
        <v>125.04656329411765</v>
      </c>
      <c r="L240" s="20">
        <f>B240*F240</f>
        <v>1871975.0000000002</v>
      </c>
      <c r="M240" s="20">
        <f>B240*G240</f>
        <v>699208</v>
      </c>
      <c r="N240" s="20">
        <f t="shared" si="105"/>
        <v>2571183</v>
      </c>
      <c r="O240" s="20">
        <f>L240-H240</f>
        <v>1818830.2106000003</v>
      </c>
      <c r="P240" s="23">
        <f>L240/(B240*D240)</f>
        <v>0.04666382708168879</v>
      </c>
      <c r="Q240" s="23">
        <f>O240/(B240*D240)</f>
        <v>0.04533905551003086</v>
      </c>
      <c r="R240" s="19">
        <f t="shared" si="109"/>
        <v>0.020669392026938575</v>
      </c>
    </row>
    <row r="241" spans="2:10" ht="15">
      <c r="B241" s="20"/>
      <c r="C241" s="20"/>
      <c r="D241" s="20"/>
      <c r="E241" s="20"/>
      <c r="F241" s="20"/>
      <c r="G241" s="20"/>
      <c r="H241" s="20"/>
      <c r="I241" s="20"/>
      <c r="J241" s="20"/>
    </row>
    <row r="242" spans="1:11" ht="15">
      <c r="A242" s="44" t="s">
        <v>98</v>
      </c>
      <c r="B242" s="44"/>
      <c r="C242" s="44"/>
      <c r="D242" s="44"/>
      <c r="E242" s="44"/>
      <c r="F242" s="44"/>
      <c r="G242" s="44"/>
      <c r="H242" s="44"/>
      <c r="I242" s="44"/>
      <c r="J242" s="44"/>
      <c r="K242" s="44"/>
    </row>
    <row r="243" spans="1:11" ht="15">
      <c r="A243" s="44"/>
      <c r="B243" s="44"/>
      <c r="C243" s="44"/>
      <c r="D243" s="44"/>
      <c r="E243" s="44"/>
      <c r="F243" s="44"/>
      <c r="G243" s="44"/>
      <c r="H243" s="44"/>
      <c r="I243" s="44"/>
      <c r="J243" s="44"/>
      <c r="K243" s="44"/>
    </row>
    <row r="244" spans="2:10" ht="15">
      <c r="B244" s="20"/>
      <c r="C244" s="20"/>
      <c r="D244" s="20"/>
      <c r="E244" s="20"/>
      <c r="F244" s="20"/>
      <c r="G244" s="20"/>
      <c r="H244" s="20"/>
      <c r="I244" s="20"/>
      <c r="J244" s="20"/>
    </row>
    <row r="245" spans="2:10" ht="15">
      <c r="B245" s="20"/>
      <c r="C245" s="20"/>
      <c r="D245" s="20"/>
      <c r="E245" s="20"/>
      <c r="F245" s="20"/>
      <c r="G245" s="20"/>
      <c r="H245" s="20"/>
      <c r="I245" s="20"/>
      <c r="J245" s="20"/>
    </row>
    <row r="246" spans="2:10" ht="15">
      <c r="B246" s="20"/>
      <c r="C246" s="20"/>
      <c r="D246" s="20"/>
      <c r="E246" s="20"/>
      <c r="F246" s="20"/>
      <c r="G246" s="20"/>
      <c r="H246" s="20"/>
      <c r="I246" s="20"/>
      <c r="J246" s="20"/>
    </row>
    <row r="247" spans="2:10" ht="15">
      <c r="B247" s="24"/>
      <c r="C247" s="24"/>
      <c r="D247" s="24"/>
      <c r="E247" s="24"/>
      <c r="F247" s="24"/>
      <c r="G247" s="24"/>
      <c r="H247" s="24"/>
      <c r="I247" s="24"/>
      <c r="J247" s="24"/>
    </row>
    <row r="248" spans="2:10" ht="15">
      <c r="B248" s="24"/>
      <c r="C248" s="24"/>
      <c r="D248" s="24"/>
      <c r="E248" s="24"/>
      <c r="F248" s="24"/>
      <c r="G248" s="24"/>
      <c r="H248" s="24"/>
      <c r="I248" s="24"/>
      <c r="J248" s="24"/>
    </row>
    <row r="249" spans="2:10" ht="15">
      <c r="B249" s="24"/>
      <c r="C249" s="24"/>
      <c r="D249" s="24"/>
      <c r="E249" s="24"/>
      <c r="F249" s="24"/>
      <c r="G249" s="24"/>
      <c r="H249" s="24"/>
      <c r="I249" s="24"/>
      <c r="J249" s="24"/>
    </row>
    <row r="250" spans="2:10" ht="15">
      <c r="B250" s="24"/>
      <c r="C250" s="24"/>
      <c r="D250" s="24"/>
      <c r="E250" s="24"/>
      <c r="F250" s="24"/>
      <c r="G250" s="24"/>
      <c r="H250" s="24"/>
      <c r="I250" s="24"/>
      <c r="J250" s="24"/>
    </row>
    <row r="251" spans="2:10" ht="15">
      <c r="B251" s="24"/>
      <c r="C251" s="24"/>
      <c r="D251" s="24"/>
      <c r="E251" s="24"/>
      <c r="F251" s="24"/>
      <c r="G251" s="24"/>
      <c r="H251" s="24"/>
      <c r="I251" s="24"/>
      <c r="J251" s="24"/>
    </row>
    <row r="252" spans="2:10" ht="15">
      <c r="B252" s="24"/>
      <c r="C252" s="24"/>
      <c r="D252" s="24"/>
      <c r="E252" s="24"/>
      <c r="F252" s="24"/>
      <c r="G252" s="24"/>
      <c r="H252" s="24"/>
      <c r="I252" s="24"/>
      <c r="J252" s="24"/>
    </row>
    <row r="253" spans="2:10" ht="15">
      <c r="B253" s="24"/>
      <c r="C253" s="24"/>
      <c r="D253" s="24"/>
      <c r="E253" s="24"/>
      <c r="F253" s="24"/>
      <c r="G253" s="24"/>
      <c r="H253" s="24"/>
      <c r="I253" s="24"/>
      <c r="J253" s="24"/>
    </row>
    <row r="254" spans="2:10" ht="15">
      <c r="B254" s="24"/>
      <c r="C254" s="24"/>
      <c r="D254" s="24"/>
      <c r="E254" s="24"/>
      <c r="F254" s="24"/>
      <c r="G254" s="24"/>
      <c r="H254" s="24"/>
      <c r="I254" s="24"/>
      <c r="J254" s="24"/>
    </row>
    <row r="255" spans="2:10" ht="15">
      <c r="B255" s="24"/>
      <c r="C255" s="24"/>
      <c r="D255" s="24"/>
      <c r="E255" s="24"/>
      <c r="F255" s="24"/>
      <c r="G255" s="24"/>
      <c r="H255" s="24"/>
      <c r="I255" s="24"/>
      <c r="J255" s="24"/>
    </row>
    <row r="256" spans="2:10" ht="15">
      <c r="B256" s="24"/>
      <c r="C256" s="24"/>
      <c r="D256" s="24"/>
      <c r="E256" s="24"/>
      <c r="F256" s="24"/>
      <c r="G256" s="24"/>
      <c r="H256" s="24"/>
      <c r="I256" s="24"/>
      <c r="J256" s="24"/>
    </row>
    <row r="257" spans="2:10" ht="15">
      <c r="B257" s="24"/>
      <c r="C257" s="24"/>
      <c r="D257" s="24"/>
      <c r="E257" s="24"/>
      <c r="F257" s="24"/>
      <c r="G257" s="24"/>
      <c r="H257" s="24"/>
      <c r="I257" s="24"/>
      <c r="J257" s="24"/>
    </row>
    <row r="258" spans="2:10" ht="15">
      <c r="B258" s="24"/>
      <c r="C258" s="24"/>
      <c r="D258" s="24"/>
      <c r="E258" s="24"/>
      <c r="F258" s="24"/>
      <c r="G258" s="24"/>
      <c r="H258" s="24"/>
      <c r="I258" s="24"/>
      <c r="J258" s="24"/>
    </row>
    <row r="259" spans="2:10" ht="15">
      <c r="B259" s="24"/>
      <c r="C259" s="24"/>
      <c r="D259" s="24"/>
      <c r="E259" s="24"/>
      <c r="F259" s="24"/>
      <c r="G259" s="24"/>
      <c r="H259" s="24"/>
      <c r="I259" s="24"/>
      <c r="J259" s="24"/>
    </row>
    <row r="260" spans="2:10" ht="15">
      <c r="B260" s="24"/>
      <c r="C260" s="24"/>
      <c r="D260" s="24"/>
      <c r="E260" s="24"/>
      <c r="F260" s="24"/>
      <c r="G260" s="24"/>
      <c r="H260" s="24"/>
      <c r="I260" s="24"/>
      <c r="J260" s="24"/>
    </row>
    <row r="261" spans="2:10" ht="15">
      <c r="B261" s="24"/>
      <c r="C261" s="24"/>
      <c r="D261" s="24"/>
      <c r="E261" s="24"/>
      <c r="F261" s="24"/>
      <c r="G261" s="24"/>
      <c r="H261" s="24"/>
      <c r="I261" s="24"/>
      <c r="J261" s="24"/>
    </row>
    <row r="262" spans="2:10" ht="15">
      <c r="B262" s="24"/>
      <c r="C262" s="24"/>
      <c r="D262" s="24"/>
      <c r="E262" s="24"/>
      <c r="F262" s="24"/>
      <c r="G262" s="24"/>
      <c r="H262" s="24"/>
      <c r="I262" s="24"/>
      <c r="J262" s="24"/>
    </row>
    <row r="263" spans="2:10" ht="15">
      <c r="B263" s="24"/>
      <c r="C263" s="24"/>
      <c r="D263" s="24"/>
      <c r="E263" s="24"/>
      <c r="F263" s="24"/>
      <c r="G263" s="24"/>
      <c r="H263" s="24"/>
      <c r="I263" s="24"/>
      <c r="J263" s="24"/>
    </row>
    <row r="264" spans="2:10" ht="15">
      <c r="B264" s="24"/>
      <c r="C264" s="24"/>
      <c r="D264" s="24"/>
      <c r="E264" s="24"/>
      <c r="F264" s="24"/>
      <c r="G264" s="24"/>
      <c r="H264" s="24"/>
      <c r="I264" s="24"/>
      <c r="J264" s="24"/>
    </row>
    <row r="265" spans="2:10" ht="15">
      <c r="B265" s="24"/>
      <c r="C265" s="24"/>
      <c r="D265" s="24"/>
      <c r="E265" s="24"/>
      <c r="F265" s="24"/>
      <c r="G265" s="24"/>
      <c r="H265" s="24"/>
      <c r="I265" s="24"/>
      <c r="J265" s="24"/>
    </row>
    <row r="266" spans="2:10" ht="15">
      <c r="B266" s="24"/>
      <c r="C266" s="24"/>
      <c r="D266" s="24"/>
      <c r="E266" s="24"/>
      <c r="F266" s="24"/>
      <c r="G266" s="24"/>
      <c r="H266" s="24"/>
      <c r="I266" s="24"/>
      <c r="J266" s="24"/>
    </row>
    <row r="267" spans="2:10" ht="15">
      <c r="B267" s="24"/>
      <c r="C267" s="24"/>
      <c r="D267" s="24"/>
      <c r="E267" s="24"/>
      <c r="F267" s="24"/>
      <c r="G267" s="24"/>
      <c r="H267" s="24"/>
      <c r="I267" s="24"/>
      <c r="J267" s="24"/>
    </row>
    <row r="268" spans="2:10" ht="15">
      <c r="B268" s="24"/>
      <c r="C268" s="24"/>
      <c r="D268" s="24"/>
      <c r="E268" s="24"/>
      <c r="F268" s="24"/>
      <c r="G268" s="24"/>
      <c r="H268" s="24"/>
      <c r="I268" s="24"/>
      <c r="J268" s="24"/>
    </row>
    <row r="269" spans="2:10" ht="15">
      <c r="B269" s="24"/>
      <c r="C269" s="24"/>
      <c r="D269" s="24"/>
      <c r="E269" s="24"/>
      <c r="F269" s="24"/>
      <c r="G269" s="24"/>
      <c r="H269" s="24"/>
      <c r="I269" s="24"/>
      <c r="J269" s="24"/>
    </row>
    <row r="270" spans="2:10" ht="15">
      <c r="B270" s="24"/>
      <c r="C270" s="24"/>
      <c r="D270" s="24"/>
      <c r="E270" s="24"/>
      <c r="F270" s="24"/>
      <c r="G270" s="24"/>
      <c r="H270" s="24"/>
      <c r="I270" s="24"/>
      <c r="J270" s="24"/>
    </row>
  </sheetData>
  <sheetProtection/>
  <mergeCells count="5">
    <mergeCell ref="F2:G2"/>
    <mergeCell ref="H2:J2"/>
    <mergeCell ref="P2:Q2"/>
    <mergeCell ref="A1:K1"/>
    <mergeCell ref="A242:K243"/>
  </mergeCells>
  <printOptions horizontalCentered="1"/>
  <pageMargins left="0.5" right="0.5" top="1" bottom="1" header="0.5" footer="0.5"/>
  <pageSetup firstPageNumber="53" useFirstPageNumber="1" horizontalDpi="600" verticalDpi="600" orientation="landscape" scale="88" r:id="rId1"/>
  <headerFooter>
    <oddFooter>&amp;LVermont Tax Department&amp;C- &amp;P -&amp;RDecember 2013</oddFooter>
  </headerFooter>
  <rowBreaks count="6" manualBreakCount="6">
    <brk id="37" max="10" man="1"/>
    <brk id="71" max="10" man="1"/>
    <brk id="105" max="10" man="1"/>
    <brk id="139" max="10" man="1"/>
    <brk id="173" max="10" man="1"/>
    <brk id="207" max="10" man="1"/>
  </rowBreaks>
</worksheet>
</file>

<file path=xl/worksheets/sheet6.xml><?xml version="1.0" encoding="utf-8"?>
<worksheet xmlns="http://schemas.openxmlformats.org/spreadsheetml/2006/main" xmlns:r="http://schemas.openxmlformats.org/officeDocument/2006/relationships">
  <dimension ref="A1:T252"/>
  <sheetViews>
    <sheetView zoomScaleSheetLayoutView="100" zoomScalePageLayoutView="0" workbookViewId="0" topLeftCell="A1">
      <selection activeCell="D134" sqref="D134"/>
    </sheetView>
  </sheetViews>
  <sheetFormatPr defaultColWidth="9.140625" defaultRowHeight="15"/>
  <cols>
    <col min="1" max="1" width="18.8515625" style="11" customWidth="1"/>
    <col min="2" max="2" width="12.421875" style="11" customWidth="1"/>
    <col min="3" max="4" width="11.00390625" style="11" customWidth="1"/>
    <col min="5" max="5" width="11.57421875" style="11" bestFit="1" customWidth="1"/>
    <col min="6" max="6" width="10.421875" style="11" customWidth="1"/>
    <col min="7" max="7" width="11.140625" style="11" customWidth="1"/>
    <col min="8" max="8" width="13.140625" style="11" customWidth="1"/>
    <col min="9" max="11" width="11.57421875" style="11" bestFit="1" customWidth="1"/>
    <col min="12" max="12" width="9.7109375" style="11" customWidth="1"/>
    <col min="13" max="13" width="14.7109375" style="11" bestFit="1" customWidth="1"/>
    <col min="14" max="14" width="12.7109375" style="11" bestFit="1" customWidth="1"/>
    <col min="15" max="15" width="14.7109375" style="11" bestFit="1" customWidth="1"/>
    <col min="16" max="16" width="12.8515625" style="11" customWidth="1"/>
    <col min="17" max="17" width="10.28125" style="11" bestFit="1" customWidth="1"/>
    <col min="18" max="18" width="8.8515625" style="11" bestFit="1" customWidth="1"/>
    <col min="19" max="16384" width="9.140625" style="11" customWidth="1"/>
  </cols>
  <sheetData>
    <row r="1" spans="1:20" s="5" customFormat="1" ht="18.75" thickBot="1">
      <c r="A1" s="41" t="s">
        <v>105</v>
      </c>
      <c r="B1" s="42"/>
      <c r="C1" s="42"/>
      <c r="D1" s="42"/>
      <c r="E1" s="42"/>
      <c r="F1" s="42"/>
      <c r="G1" s="42"/>
      <c r="H1" s="42"/>
      <c r="I1" s="42"/>
      <c r="J1" s="42"/>
      <c r="K1" s="42"/>
      <c r="L1" s="43"/>
      <c r="M1" s="3"/>
      <c r="N1" s="3"/>
      <c r="O1" s="3"/>
      <c r="P1" s="3"/>
      <c r="Q1" s="3"/>
      <c r="R1" s="3"/>
      <c r="S1" s="3"/>
      <c r="T1" s="4"/>
    </row>
    <row r="2" spans="1:18" s="31" customFormat="1" ht="40.5" customHeight="1">
      <c r="A2" s="8"/>
      <c r="B2" s="14" t="s">
        <v>3</v>
      </c>
      <c r="C2" s="8" t="s">
        <v>0</v>
      </c>
      <c r="D2" s="8" t="s">
        <v>1</v>
      </c>
      <c r="E2" s="39" t="s">
        <v>19</v>
      </c>
      <c r="F2" s="39"/>
      <c r="G2" s="39"/>
      <c r="H2" s="39"/>
      <c r="I2" s="59" t="s">
        <v>23</v>
      </c>
      <c r="J2" s="59"/>
      <c r="K2" s="59"/>
      <c r="L2" s="9"/>
      <c r="M2" s="9"/>
      <c r="N2" s="9"/>
      <c r="O2" s="9"/>
      <c r="P2" s="59" t="s">
        <v>32</v>
      </c>
      <c r="Q2" s="59"/>
      <c r="R2" s="8" t="s">
        <v>20</v>
      </c>
    </row>
    <row r="3" spans="1:18" s="1" customFormat="1" ht="41.25" customHeight="1" thickBot="1">
      <c r="A3" s="22" t="s">
        <v>2</v>
      </c>
      <c r="B3" s="22" t="s">
        <v>110</v>
      </c>
      <c r="C3" s="22" t="s">
        <v>24</v>
      </c>
      <c r="D3" s="22" t="s">
        <v>25</v>
      </c>
      <c r="E3" s="30" t="s">
        <v>18</v>
      </c>
      <c r="F3" s="30" t="s">
        <v>57</v>
      </c>
      <c r="G3" s="30" t="s">
        <v>111</v>
      </c>
      <c r="H3" s="30" t="s">
        <v>58</v>
      </c>
      <c r="I3" s="30" t="s">
        <v>18</v>
      </c>
      <c r="J3" s="30" t="s">
        <v>17</v>
      </c>
      <c r="K3" s="30" t="s">
        <v>3</v>
      </c>
      <c r="L3" s="22" t="s">
        <v>82</v>
      </c>
      <c r="M3" s="22" t="s">
        <v>28</v>
      </c>
      <c r="N3" s="22" t="s">
        <v>29</v>
      </c>
      <c r="O3" s="22" t="s">
        <v>27</v>
      </c>
      <c r="P3" s="22" t="s">
        <v>96</v>
      </c>
      <c r="Q3" s="22" t="s">
        <v>31</v>
      </c>
      <c r="R3" s="22" t="s">
        <v>4</v>
      </c>
    </row>
    <row r="4" spans="1:18" s="31" customFormat="1" ht="15">
      <c r="A4" s="25" t="s">
        <v>5</v>
      </c>
      <c r="B4" s="16"/>
      <c r="C4" s="17"/>
      <c r="D4" s="17"/>
      <c r="E4" s="16"/>
      <c r="F4" s="16"/>
      <c r="G4" s="18"/>
      <c r="H4" s="18"/>
      <c r="I4" s="18"/>
      <c r="J4" s="18"/>
      <c r="K4" s="18"/>
      <c r="L4" s="18"/>
      <c r="M4" s="18"/>
      <c r="N4" s="18"/>
      <c r="O4" s="18"/>
      <c r="P4" s="18"/>
      <c r="Q4" s="18"/>
      <c r="R4" s="18"/>
    </row>
    <row r="5" spans="1:18" s="31" customFormat="1" ht="12.75">
      <c r="A5" s="28" t="s">
        <v>6</v>
      </c>
      <c r="B5" s="20">
        <v>3005</v>
      </c>
      <c r="C5" s="20">
        <v>6620.096141051231</v>
      </c>
      <c r="D5" s="20">
        <v>125808</v>
      </c>
      <c r="E5" s="20">
        <v>1860.7964071856288</v>
      </c>
      <c r="F5" s="20">
        <v>222.88145296074487</v>
      </c>
      <c r="G5" s="20">
        <v>766.0492348636061</v>
      </c>
      <c r="H5" s="20">
        <v>988.9306878243527</v>
      </c>
      <c r="I5" s="20">
        <v>4923572.352400003</v>
      </c>
      <c r="J5" s="20">
        <v>2330843.8278</v>
      </c>
      <c r="K5" s="20">
        <v>7254761.1802</v>
      </c>
      <c r="L5" s="20">
        <f aca="true" t="shared" si="0" ref="L5:L10">K5/B5</f>
        <v>2414.230010049917</v>
      </c>
      <c r="M5" s="20">
        <f aca="true" t="shared" si="1" ref="M5:M10">B5*E5</f>
        <v>5591693.2035928145</v>
      </c>
      <c r="N5" s="20">
        <f aca="true" t="shared" si="2" ref="N5:N10">B5*G5</f>
        <v>2301977.950765136</v>
      </c>
      <c r="O5" s="20">
        <f>M5+N5</f>
        <v>7893671.154357951</v>
      </c>
      <c r="P5" s="23">
        <f aca="true" t="shared" si="3" ref="P5:P10">M5/(B5*C5)</f>
        <v>0.28108298845492985</v>
      </c>
      <c r="Q5" s="23">
        <f>(B5*F5)/(B5*C5)</f>
        <v>0.033667404250922656</v>
      </c>
      <c r="R5" s="19">
        <f aca="true" t="shared" si="4" ref="R5:R10">K5/O5</f>
        <v>0.9190604774807194</v>
      </c>
    </row>
    <row r="6" spans="1:18" s="31" customFormat="1" ht="12.75">
      <c r="A6" s="28" t="s">
        <v>7</v>
      </c>
      <c r="B6" s="20">
        <v>9451</v>
      </c>
      <c r="C6" s="20">
        <v>15324.302613480055</v>
      </c>
      <c r="D6" s="20">
        <v>142710</v>
      </c>
      <c r="E6" s="20">
        <v>2078.0828483758332</v>
      </c>
      <c r="F6" s="20">
        <v>433.5094721510947</v>
      </c>
      <c r="G6" s="20">
        <v>925.4290551264417</v>
      </c>
      <c r="H6" s="20">
        <v>1358.9385272775316</v>
      </c>
      <c r="I6" s="20">
        <v>15542862.978700042</v>
      </c>
      <c r="J6" s="20">
        <v>5878477.127800012</v>
      </c>
      <c r="K6" s="20">
        <v>21421340.1065</v>
      </c>
      <c r="L6" s="20">
        <f t="shared" si="0"/>
        <v>2266.568628346207</v>
      </c>
      <c r="M6" s="20">
        <f t="shared" si="1"/>
        <v>19639961</v>
      </c>
      <c r="N6" s="20">
        <f t="shared" si="2"/>
        <v>8746230</v>
      </c>
      <c r="O6" s="20">
        <f aca="true" t="shared" si="5" ref="O6:O14">M6+N6</f>
        <v>28386191</v>
      </c>
      <c r="P6" s="23">
        <f t="shared" si="3"/>
        <v>0.13560700938833217</v>
      </c>
      <c r="Q6" s="23">
        <f aca="true" t="shared" si="6" ref="Q6:Q14">(B6*F6)/(B6*C6)</f>
        <v>0.028289017979177544</v>
      </c>
      <c r="R6" s="19">
        <f t="shared" si="4"/>
        <v>0.7546394691172197</v>
      </c>
    </row>
    <row r="7" spans="1:18" s="31" customFormat="1" ht="12.75">
      <c r="A7" s="28" t="s">
        <v>8</v>
      </c>
      <c r="B7" s="20">
        <v>10016</v>
      </c>
      <c r="C7" s="20">
        <v>24783.090455271566</v>
      </c>
      <c r="D7" s="20">
        <v>163421.5</v>
      </c>
      <c r="E7" s="20">
        <v>2396.5386381789135</v>
      </c>
      <c r="F7" s="20">
        <v>686.4189108127031</v>
      </c>
      <c r="G7" s="20">
        <v>1111.009984025559</v>
      </c>
      <c r="H7" s="20">
        <v>1797.4288948382605</v>
      </c>
      <c r="I7" s="20">
        <v>17128559.189299993</v>
      </c>
      <c r="J7" s="20">
        <v>5796037.666000027</v>
      </c>
      <c r="K7" s="20">
        <v>22924596.855299998</v>
      </c>
      <c r="L7" s="20">
        <f t="shared" si="0"/>
        <v>2288.797609355032</v>
      </c>
      <c r="M7" s="20">
        <f t="shared" si="1"/>
        <v>24003730.999999996</v>
      </c>
      <c r="N7" s="20">
        <f t="shared" si="2"/>
        <v>11127876</v>
      </c>
      <c r="O7" s="20">
        <f t="shared" si="5"/>
        <v>35131607</v>
      </c>
      <c r="P7" s="23">
        <f t="shared" si="3"/>
        <v>0.09670055647435004</v>
      </c>
      <c r="Q7" s="23">
        <f t="shared" si="6"/>
        <v>0.02769706675814098</v>
      </c>
      <c r="R7" s="19">
        <f t="shared" si="4"/>
        <v>0.6525348201492747</v>
      </c>
    </row>
    <row r="8" spans="1:18" s="31" customFormat="1" ht="12.75">
      <c r="A8" s="28" t="s">
        <v>9</v>
      </c>
      <c r="B8" s="20">
        <v>8329</v>
      </c>
      <c r="C8" s="20">
        <v>34851.99303637892</v>
      </c>
      <c r="D8" s="20">
        <v>184628</v>
      </c>
      <c r="E8" s="20">
        <v>2740.3880417817263</v>
      </c>
      <c r="F8" s="20">
        <v>961.3929272421639</v>
      </c>
      <c r="G8" s="20">
        <v>1347.3211670068436</v>
      </c>
      <c r="H8" s="20">
        <v>2308.7140942490246</v>
      </c>
      <c r="I8" s="20">
        <v>14817250.308999982</v>
      </c>
      <c r="J8" s="20">
        <v>4408770.815800001</v>
      </c>
      <c r="K8" s="20">
        <v>19226021.1248</v>
      </c>
      <c r="L8" s="20">
        <f t="shared" si="0"/>
        <v>2308.32286286469</v>
      </c>
      <c r="M8" s="20">
        <f t="shared" si="1"/>
        <v>22824692</v>
      </c>
      <c r="N8" s="20">
        <f t="shared" si="2"/>
        <v>11221838</v>
      </c>
      <c r="O8" s="20">
        <f t="shared" si="5"/>
        <v>34046530</v>
      </c>
      <c r="P8" s="23">
        <f t="shared" si="3"/>
        <v>0.07862930647671361</v>
      </c>
      <c r="Q8" s="23">
        <f t="shared" si="6"/>
        <v>0.027585020065815195</v>
      </c>
      <c r="R8" s="19">
        <f t="shared" si="4"/>
        <v>0.5646984031794136</v>
      </c>
    </row>
    <row r="9" spans="1:18" s="31" customFormat="1" ht="12.75">
      <c r="A9" s="28" t="s">
        <v>10</v>
      </c>
      <c r="B9" s="20">
        <v>4746</v>
      </c>
      <c r="C9" s="20">
        <v>43393.8198482933</v>
      </c>
      <c r="D9" s="20">
        <v>200344.5</v>
      </c>
      <c r="E9" s="20">
        <v>2960.087231352718</v>
      </c>
      <c r="F9" s="20">
        <v>1201.3802943531377</v>
      </c>
      <c r="G9" s="20">
        <v>1518.4030762747577</v>
      </c>
      <c r="H9" s="20">
        <v>2719.7833706279002</v>
      </c>
      <c r="I9" s="20">
        <v>8346823.12300001</v>
      </c>
      <c r="J9" s="20">
        <v>2407432.203799997</v>
      </c>
      <c r="K9" s="20">
        <v>10754255.3268</v>
      </c>
      <c r="L9" s="20">
        <f t="shared" si="0"/>
        <v>2265.9619314791403</v>
      </c>
      <c r="M9" s="20">
        <f t="shared" si="1"/>
        <v>14048574</v>
      </c>
      <c r="N9" s="20">
        <f t="shared" si="2"/>
        <v>7206341</v>
      </c>
      <c r="O9" s="20">
        <f t="shared" si="5"/>
        <v>21254915</v>
      </c>
      <c r="P9" s="23">
        <f t="shared" si="3"/>
        <v>0.06821448864610935</v>
      </c>
      <c r="Q9" s="23">
        <f t="shared" si="6"/>
        <v>0.02768551601479695</v>
      </c>
      <c r="R9" s="19">
        <f t="shared" si="4"/>
        <v>0.5059655767524829</v>
      </c>
    </row>
    <row r="10" spans="1:18" s="31" customFormat="1" ht="12.75">
      <c r="A10" s="28" t="s">
        <v>13</v>
      </c>
      <c r="B10" s="20">
        <v>35547</v>
      </c>
      <c r="C10" s="20">
        <v>25576.31219759199</v>
      </c>
      <c r="D10" s="20">
        <v>165082</v>
      </c>
      <c r="E10" s="20">
        <v>2422.3729042421514</v>
      </c>
      <c r="F10" s="20">
        <v>713.1609105322407</v>
      </c>
      <c r="G10" s="20">
        <v>1142.2591706987735</v>
      </c>
      <c r="H10" s="20">
        <v>1855.420081231016</v>
      </c>
      <c r="I10" s="20">
        <v>60759067.95240002</v>
      </c>
      <c r="J10" s="20">
        <v>20821561.6412002</v>
      </c>
      <c r="K10" s="20">
        <v>81580974.5936</v>
      </c>
      <c r="L10" s="20">
        <f t="shared" si="0"/>
        <v>2295.0171489464656</v>
      </c>
      <c r="M10" s="20">
        <f t="shared" si="1"/>
        <v>86108089.62709576</v>
      </c>
      <c r="N10" s="20">
        <f t="shared" si="2"/>
        <v>40603886.740829304</v>
      </c>
      <c r="O10" s="20">
        <f t="shared" si="5"/>
        <v>126711976.36792506</v>
      </c>
      <c r="P10" s="23">
        <f t="shared" si="3"/>
        <v>0.09471157864855193</v>
      </c>
      <c r="Q10" s="23">
        <f t="shared" si="6"/>
        <v>0.027883648941358512</v>
      </c>
      <c r="R10" s="19">
        <f t="shared" si="4"/>
        <v>0.643830022481212</v>
      </c>
    </row>
    <row r="11" spans="1:18" s="31" customFormat="1" ht="12.75">
      <c r="A11" s="28"/>
      <c r="B11" s="20"/>
      <c r="C11" s="20"/>
      <c r="D11" s="20"/>
      <c r="E11" s="20"/>
      <c r="F11" s="20"/>
      <c r="G11" s="20"/>
      <c r="H11" s="20"/>
      <c r="I11" s="20"/>
      <c r="J11" s="20"/>
      <c r="K11" s="20"/>
      <c r="L11" s="20"/>
      <c r="M11" s="20"/>
      <c r="N11" s="20"/>
      <c r="O11" s="20"/>
      <c r="P11" s="23"/>
      <c r="Q11" s="23"/>
      <c r="R11" s="19"/>
    </row>
    <row r="12" spans="1:18" s="31" customFormat="1" ht="12.75">
      <c r="A12" s="29" t="s">
        <v>14</v>
      </c>
      <c r="B12" s="20"/>
      <c r="C12" s="20"/>
      <c r="D12" s="20"/>
      <c r="E12" s="20"/>
      <c r="F12" s="20"/>
      <c r="G12" s="20"/>
      <c r="H12" s="20"/>
      <c r="I12" s="20"/>
      <c r="J12" s="20"/>
      <c r="K12" s="20"/>
      <c r="L12" s="20"/>
      <c r="M12" s="20"/>
      <c r="N12" s="20"/>
      <c r="O12" s="20"/>
      <c r="P12" s="23"/>
      <c r="Q12" s="23"/>
      <c r="R12" s="19"/>
    </row>
    <row r="13" spans="1:18" s="31" customFormat="1" ht="12.75">
      <c r="A13" s="28" t="s">
        <v>15</v>
      </c>
      <c r="B13" s="20">
        <v>736</v>
      </c>
      <c r="C13" s="20">
        <v>21049.97693351425</v>
      </c>
      <c r="D13" s="20">
        <v>33435</v>
      </c>
      <c r="E13" s="20">
        <v>580.0569877883311</v>
      </c>
      <c r="F13" s="20">
        <v>398.99452360922663</v>
      </c>
      <c r="G13" s="20">
        <v>863.168249660787</v>
      </c>
      <c r="H13" s="20">
        <v>1262.1627732700133</v>
      </c>
      <c r="I13" s="20">
        <v>133443.0361</v>
      </c>
      <c r="J13" s="20">
        <v>201430.1803</v>
      </c>
      <c r="K13" s="20">
        <v>335218.2164</v>
      </c>
      <c r="L13" s="20">
        <f>K13/B13</f>
        <v>455.4595331521739</v>
      </c>
      <c r="M13" s="20">
        <f>B13*E13</f>
        <v>426921.94301221165</v>
      </c>
      <c r="N13" s="20">
        <f>B13*G13</f>
        <v>635291.8317503392</v>
      </c>
      <c r="O13" s="20">
        <f t="shared" si="5"/>
        <v>1062213.7747625508</v>
      </c>
      <c r="P13" s="23">
        <f>M13/(B13*C13)</f>
        <v>0.02755618163480295</v>
      </c>
      <c r="Q13" s="23">
        <f t="shared" si="6"/>
        <v>0.018954629967977612</v>
      </c>
      <c r="R13" s="19">
        <f>K13/O13</f>
        <v>0.31558451261370174</v>
      </c>
    </row>
    <row r="14" spans="1:18" s="31" customFormat="1" ht="12.75">
      <c r="A14" s="28" t="s">
        <v>16</v>
      </c>
      <c r="B14" s="20">
        <v>34811</v>
      </c>
      <c r="C14" s="20">
        <v>25672.141363362156</v>
      </c>
      <c r="D14" s="20">
        <v>166853</v>
      </c>
      <c r="E14" s="20">
        <v>2461.377438166097</v>
      </c>
      <c r="F14" s="20">
        <v>719.8122743874095</v>
      </c>
      <c r="G14" s="20">
        <v>1148.1679354227113</v>
      </c>
      <c r="H14" s="20">
        <v>1867.9802098101186</v>
      </c>
      <c r="I14" s="20">
        <v>60625624.91630002</v>
      </c>
      <c r="J14" s="20">
        <v>20620131.460900236</v>
      </c>
      <c r="K14" s="20">
        <v>81245756.3772</v>
      </c>
      <c r="L14" s="20">
        <f>K14/B14</f>
        <v>2333.910441446669</v>
      </c>
      <c r="M14" s="20">
        <f>B14*E14</f>
        <v>85683010</v>
      </c>
      <c r="N14" s="20">
        <f>B14*G14</f>
        <v>39968874</v>
      </c>
      <c r="O14" s="20">
        <f t="shared" si="5"/>
        <v>125651884</v>
      </c>
      <c r="P14" s="23">
        <f>M14/(B14*C14)</f>
        <v>0.09587737163518573</v>
      </c>
      <c r="Q14" s="23">
        <f t="shared" si="6"/>
        <v>0.028038653425876088</v>
      </c>
      <c r="R14" s="19">
        <f>K14/O14</f>
        <v>0.6465940166659181</v>
      </c>
    </row>
    <row r="15" spans="1:18" ht="15">
      <c r="A15" s="28"/>
      <c r="B15" s="20"/>
      <c r="C15" s="20"/>
      <c r="D15" s="20"/>
      <c r="E15" s="2"/>
      <c r="F15" s="2"/>
      <c r="G15" s="2"/>
      <c r="H15" s="2"/>
      <c r="I15" s="20"/>
      <c r="J15" s="20"/>
      <c r="K15" s="20"/>
      <c r="L15" s="20"/>
      <c r="M15" s="20"/>
      <c r="N15" s="20"/>
      <c r="O15" s="20"/>
      <c r="P15" s="23"/>
      <c r="Q15" s="23"/>
      <c r="R15" s="19"/>
    </row>
    <row r="16" spans="1:18" ht="15.75">
      <c r="A16" s="6" t="s">
        <v>40</v>
      </c>
      <c r="B16" s="20"/>
      <c r="C16" s="20"/>
      <c r="D16" s="20"/>
      <c r="E16" s="2"/>
      <c r="F16" s="2"/>
      <c r="G16" s="2"/>
      <c r="H16" s="2"/>
      <c r="I16" s="20"/>
      <c r="J16" s="20"/>
      <c r="K16" s="20"/>
      <c r="L16" s="20"/>
      <c r="M16" s="20"/>
      <c r="N16" s="20"/>
      <c r="O16" s="20"/>
      <c r="P16" s="23"/>
      <c r="Q16" s="23"/>
      <c r="R16" s="19"/>
    </row>
    <row r="17" spans="1:18" ht="15">
      <c r="A17" s="28" t="s">
        <v>6</v>
      </c>
      <c r="B17" s="20">
        <v>171</v>
      </c>
      <c r="C17" s="20">
        <v>6742.12865497076</v>
      </c>
      <c r="D17" s="20">
        <v>148361</v>
      </c>
      <c r="E17" s="20">
        <v>2160.497076023392</v>
      </c>
      <c r="F17" s="20">
        <v>253.01323918128662</v>
      </c>
      <c r="G17" s="20">
        <v>719</v>
      </c>
      <c r="H17" s="20">
        <v>972.0132391812866</v>
      </c>
      <c r="I17" s="20">
        <v>326179.73610000004</v>
      </c>
      <c r="J17" s="20">
        <v>126498.26389999998</v>
      </c>
      <c r="K17" s="20">
        <v>452678</v>
      </c>
      <c r="L17" s="20">
        <f aca="true" t="shared" si="7" ref="L17:L22">K17/B17</f>
        <v>2647.2397660818715</v>
      </c>
      <c r="M17" s="20">
        <f aca="true" t="shared" si="8" ref="M17:M22">B17*E17</f>
        <v>369445</v>
      </c>
      <c r="N17" s="20">
        <f aca="true" t="shared" si="9" ref="N17:N22">B17*G17</f>
        <v>122949</v>
      </c>
      <c r="O17" s="20">
        <f aca="true" t="shared" si="10" ref="O17:O22">M17+N17</f>
        <v>492394</v>
      </c>
      <c r="P17" s="23">
        <f aca="true" t="shared" si="11" ref="P17:P22">M17/(B17*C17)</f>
        <v>0.3204473225871365</v>
      </c>
      <c r="Q17" s="23">
        <f aca="true" t="shared" si="12" ref="Q17:Q22">(B17*F17)/(B17*C17)</f>
        <v>0.037527204259851656</v>
      </c>
      <c r="R17" s="19">
        <f aca="true" t="shared" si="13" ref="R17:R22">K17/O17</f>
        <v>0.9193410155282152</v>
      </c>
    </row>
    <row r="18" spans="1:18" ht="15">
      <c r="A18" s="31" t="s">
        <v>7</v>
      </c>
      <c r="B18" s="20">
        <v>564</v>
      </c>
      <c r="C18" s="20">
        <v>15262.104609929078</v>
      </c>
      <c r="D18" s="20">
        <v>160279</v>
      </c>
      <c r="E18" s="20">
        <v>2405.2890070921985</v>
      </c>
      <c r="F18" s="20">
        <v>440.257377304965</v>
      </c>
      <c r="G18" s="20">
        <v>873.2145390070922</v>
      </c>
      <c r="H18" s="20">
        <v>1313.4719163120556</v>
      </c>
      <c r="I18" s="20">
        <v>1108277.8392</v>
      </c>
      <c r="J18" s="20">
        <v>343934.2327999999</v>
      </c>
      <c r="K18" s="20">
        <v>1452212.0720000002</v>
      </c>
      <c r="L18" s="20">
        <f t="shared" si="7"/>
        <v>2574.8440992907804</v>
      </c>
      <c r="M18" s="20">
        <f t="shared" si="8"/>
        <v>1356583</v>
      </c>
      <c r="N18" s="20">
        <f t="shared" si="9"/>
        <v>492493</v>
      </c>
      <c r="O18" s="20">
        <f t="shared" si="10"/>
        <v>1849076</v>
      </c>
      <c r="P18" s="23">
        <f t="shared" si="11"/>
        <v>0.15759877609064402</v>
      </c>
      <c r="Q18" s="23">
        <f t="shared" si="12"/>
        <v>0.028846439502095044</v>
      </c>
      <c r="R18" s="19">
        <f t="shared" si="13"/>
        <v>0.7853717597329695</v>
      </c>
    </row>
    <row r="19" spans="1:18" ht="15">
      <c r="A19" s="31" t="s">
        <v>8</v>
      </c>
      <c r="B19" s="20">
        <v>575</v>
      </c>
      <c r="C19" s="20">
        <v>24694.02956521739</v>
      </c>
      <c r="D19" s="20">
        <v>183018</v>
      </c>
      <c r="E19" s="20">
        <v>2786.1878260869566</v>
      </c>
      <c r="F19" s="20">
        <v>716.968353043478</v>
      </c>
      <c r="G19" s="20">
        <v>1043.3739130434783</v>
      </c>
      <c r="H19" s="20">
        <v>1760.3422660869562</v>
      </c>
      <c r="I19" s="20">
        <v>1189801.1970000006</v>
      </c>
      <c r="J19" s="20">
        <v>321462.8029999999</v>
      </c>
      <c r="K19" s="20">
        <v>1511264</v>
      </c>
      <c r="L19" s="20">
        <f t="shared" si="7"/>
        <v>2628.2852173913043</v>
      </c>
      <c r="M19" s="20">
        <f t="shared" si="8"/>
        <v>1602058</v>
      </c>
      <c r="N19" s="20">
        <f t="shared" si="9"/>
        <v>599940</v>
      </c>
      <c r="O19" s="20">
        <f t="shared" si="10"/>
        <v>2201998</v>
      </c>
      <c r="P19" s="23">
        <f t="shared" si="11"/>
        <v>0.1128283992180613</v>
      </c>
      <c r="Q19" s="23">
        <f t="shared" si="12"/>
        <v>0.029034076886882768</v>
      </c>
      <c r="R19" s="19">
        <f t="shared" si="13"/>
        <v>0.6863148831197848</v>
      </c>
    </row>
    <row r="20" spans="1:18" ht="15">
      <c r="A20" s="31" t="s">
        <v>9</v>
      </c>
      <c r="B20" s="20">
        <v>496</v>
      </c>
      <c r="C20" s="20">
        <v>34995.1995967742</v>
      </c>
      <c r="D20" s="20">
        <v>202366</v>
      </c>
      <c r="E20" s="20">
        <v>3163.560483870968</v>
      </c>
      <c r="F20" s="20">
        <v>1020.2907913306459</v>
      </c>
      <c r="G20" s="20">
        <v>1252.6673387096773</v>
      </c>
      <c r="H20" s="20">
        <v>2272.9581300403215</v>
      </c>
      <c r="I20" s="20">
        <v>1063061.7675000008</v>
      </c>
      <c r="J20" s="20">
        <v>245030.65730000008</v>
      </c>
      <c r="K20" s="20">
        <v>1308092.4248</v>
      </c>
      <c r="L20" s="20">
        <f t="shared" si="7"/>
        <v>2637.283114516129</v>
      </c>
      <c r="M20" s="20">
        <f t="shared" si="8"/>
        <v>1569126</v>
      </c>
      <c r="N20" s="20">
        <f t="shared" si="9"/>
        <v>621323</v>
      </c>
      <c r="O20" s="20">
        <f t="shared" si="10"/>
        <v>2190449</v>
      </c>
      <c r="P20" s="23">
        <f t="shared" si="11"/>
        <v>0.09039984113028406</v>
      </c>
      <c r="Q20" s="23">
        <f t="shared" si="12"/>
        <v>0.029155164225001157</v>
      </c>
      <c r="R20" s="19">
        <f t="shared" si="13"/>
        <v>0.5971800415348634</v>
      </c>
    </row>
    <row r="21" spans="1:18" ht="15">
      <c r="A21" s="31" t="s">
        <v>10</v>
      </c>
      <c r="B21" s="20">
        <v>312</v>
      </c>
      <c r="C21" s="20">
        <v>43302.666666666664</v>
      </c>
      <c r="D21" s="20">
        <v>213320</v>
      </c>
      <c r="E21" s="20">
        <v>3332.048076923077</v>
      </c>
      <c r="F21" s="20">
        <v>1270.5042830128225</v>
      </c>
      <c r="G21" s="20">
        <v>1378.5833333333333</v>
      </c>
      <c r="H21" s="20">
        <v>2649.087616346152</v>
      </c>
      <c r="I21" s="20">
        <v>643201.6637</v>
      </c>
      <c r="J21" s="20">
        <v>142558.33629999994</v>
      </c>
      <c r="K21" s="20">
        <v>785760</v>
      </c>
      <c r="L21" s="20">
        <f t="shared" si="7"/>
        <v>2518.4615384615386</v>
      </c>
      <c r="M21" s="20">
        <f t="shared" si="8"/>
        <v>1039599.0000000001</v>
      </c>
      <c r="N21" s="20">
        <f t="shared" si="9"/>
        <v>430118</v>
      </c>
      <c r="O21" s="20">
        <f t="shared" si="10"/>
        <v>1469717</v>
      </c>
      <c r="P21" s="23">
        <f t="shared" si="11"/>
        <v>0.07694787257727954</v>
      </c>
      <c r="Q21" s="23">
        <f t="shared" si="12"/>
        <v>0.029340093366370563</v>
      </c>
      <c r="R21" s="19">
        <f t="shared" si="13"/>
        <v>0.5346335382934265</v>
      </c>
    </row>
    <row r="22" spans="1:18" ht="15">
      <c r="A22" s="31" t="s">
        <v>13</v>
      </c>
      <c r="B22" s="20">
        <v>2118</v>
      </c>
      <c r="C22" s="20">
        <v>25886.614258734655</v>
      </c>
      <c r="D22" s="20">
        <v>182326.5</v>
      </c>
      <c r="E22" s="20">
        <v>2803.026912181303</v>
      </c>
      <c r="F22" s="20">
        <v>758.398865203021</v>
      </c>
      <c r="G22" s="20">
        <v>1070.2658168083096</v>
      </c>
      <c r="H22" s="20">
        <v>1828.664682011336</v>
      </c>
      <c r="I22" s="20">
        <v>4330522.203499993</v>
      </c>
      <c r="J22" s="20">
        <v>1179484.2932999996</v>
      </c>
      <c r="K22" s="20">
        <v>5510006.4968</v>
      </c>
      <c r="L22" s="20">
        <f t="shared" si="7"/>
        <v>2601.513926723324</v>
      </c>
      <c r="M22" s="20">
        <f t="shared" si="8"/>
        <v>5936811</v>
      </c>
      <c r="N22" s="20">
        <f t="shared" si="9"/>
        <v>2266823</v>
      </c>
      <c r="O22" s="20">
        <f t="shared" si="10"/>
        <v>8203634</v>
      </c>
      <c r="P22" s="23">
        <f t="shared" si="11"/>
        <v>0.1082809394911699</v>
      </c>
      <c r="Q22" s="23">
        <f t="shared" si="12"/>
        <v>0.029296950834237515</v>
      </c>
      <c r="R22" s="19">
        <f t="shared" si="13"/>
        <v>0.6716543542532493</v>
      </c>
    </row>
    <row r="23" spans="1:18" ht="15">
      <c r="A23" s="31"/>
      <c r="B23" s="20"/>
      <c r="C23" s="20"/>
      <c r="D23" s="20"/>
      <c r="E23" s="20"/>
      <c r="F23" s="20"/>
      <c r="G23" s="20"/>
      <c r="H23" s="20"/>
      <c r="I23" s="20"/>
      <c r="J23" s="20"/>
      <c r="K23" s="20"/>
      <c r="L23" s="20"/>
      <c r="M23" s="20"/>
      <c r="N23" s="20"/>
      <c r="O23" s="20"/>
      <c r="P23" s="23"/>
      <c r="Q23" s="23"/>
      <c r="R23" s="19"/>
    </row>
    <row r="24" spans="1:18" ht="15.75">
      <c r="A24" s="33" t="s">
        <v>41</v>
      </c>
      <c r="B24" s="20"/>
      <c r="C24" s="20"/>
      <c r="D24" s="20"/>
      <c r="E24" s="20"/>
      <c r="F24" s="20"/>
      <c r="G24" s="20"/>
      <c r="H24" s="20"/>
      <c r="I24" s="20"/>
      <c r="J24" s="20"/>
      <c r="K24" s="20"/>
      <c r="L24" s="20"/>
      <c r="M24" s="20"/>
      <c r="N24" s="20"/>
      <c r="O24" s="20"/>
      <c r="P24" s="23"/>
      <c r="Q24" s="23"/>
      <c r="R24" s="19"/>
    </row>
    <row r="25" spans="1:18" ht="15">
      <c r="A25" s="31" t="s">
        <v>6</v>
      </c>
      <c r="B25" s="20">
        <v>214</v>
      </c>
      <c r="C25" s="20">
        <v>6438.57476635514</v>
      </c>
      <c r="D25" s="20">
        <v>143491.5</v>
      </c>
      <c r="E25" s="20">
        <v>2095.4859813084113</v>
      </c>
      <c r="F25" s="20">
        <v>222.74971261682228</v>
      </c>
      <c r="G25" s="20">
        <v>718.5327102803739</v>
      </c>
      <c r="H25" s="20">
        <v>941.2824228971965</v>
      </c>
      <c r="I25" s="20">
        <v>400765.56150000007</v>
      </c>
      <c r="J25" s="20">
        <v>155425.25849999997</v>
      </c>
      <c r="K25" s="20">
        <v>556190.8200000001</v>
      </c>
      <c r="L25" s="20">
        <f aca="true" t="shared" si="14" ref="L25:L30">K25/B25</f>
        <v>2599.0225233644865</v>
      </c>
      <c r="M25" s="20">
        <f aca="true" t="shared" si="15" ref="M25:M30">B25*E25</f>
        <v>448434</v>
      </c>
      <c r="N25" s="20">
        <f aca="true" t="shared" si="16" ref="N25:N30">B25*G25</f>
        <v>153766</v>
      </c>
      <c r="O25" s="20">
        <f aca="true" t="shared" si="17" ref="O25:O30">M25+N25</f>
        <v>602200</v>
      </c>
      <c r="P25" s="23">
        <f aca="true" t="shared" si="18" ref="P25:P30">M25/(B25*C25)</f>
        <v>0.3254580489238708</v>
      </c>
      <c r="Q25" s="23">
        <f aca="true" t="shared" si="19" ref="Q25:Q30">(B25*F25)/(B25*C25)</f>
        <v>0.03459612114482291</v>
      </c>
      <c r="R25" s="19">
        <f aca="true" t="shared" si="20" ref="R25:R30">K25/O25</f>
        <v>0.9235981733643309</v>
      </c>
    </row>
    <row r="26" spans="1:18" ht="15">
      <c r="A26" s="31" t="s">
        <v>7</v>
      </c>
      <c r="B26" s="20">
        <v>611</v>
      </c>
      <c r="C26" s="20">
        <v>15507.340425531915</v>
      </c>
      <c r="D26" s="20">
        <v>144057</v>
      </c>
      <c r="E26" s="20">
        <v>2184.49263502455</v>
      </c>
      <c r="F26" s="20">
        <v>431.36747037643227</v>
      </c>
      <c r="G26" s="20">
        <v>811.0441898527005</v>
      </c>
      <c r="H26" s="20">
        <v>1242.4116602291328</v>
      </c>
      <c r="I26" s="20">
        <v>1071159.4755999998</v>
      </c>
      <c r="J26" s="20">
        <v>300266.27439999976</v>
      </c>
      <c r="K26" s="20">
        <v>1371425.75</v>
      </c>
      <c r="L26" s="20">
        <f t="shared" si="14"/>
        <v>2244.5593289689036</v>
      </c>
      <c r="M26" s="20">
        <f t="shared" si="15"/>
        <v>1334725</v>
      </c>
      <c r="N26" s="20">
        <f t="shared" si="16"/>
        <v>495548</v>
      </c>
      <c r="O26" s="20">
        <f t="shared" si="17"/>
        <v>1830273</v>
      </c>
      <c r="P26" s="23">
        <f t="shared" si="18"/>
        <v>0.14086829688912436</v>
      </c>
      <c r="Q26" s="23">
        <f t="shared" si="19"/>
        <v>0.02781698592662681</v>
      </c>
      <c r="R26" s="19">
        <f t="shared" si="20"/>
        <v>0.749301197143814</v>
      </c>
    </row>
    <row r="27" spans="1:18" ht="15">
      <c r="A27" s="31" t="s">
        <v>8</v>
      </c>
      <c r="B27" s="20">
        <v>642</v>
      </c>
      <c r="C27" s="20">
        <v>24503.003115264797</v>
      </c>
      <c r="D27" s="20">
        <v>154218</v>
      </c>
      <c r="E27" s="20">
        <v>2292.814641744548</v>
      </c>
      <c r="F27" s="20">
        <v>637.3872878504674</v>
      </c>
      <c r="G27" s="20">
        <v>997.6495327102804</v>
      </c>
      <c r="H27" s="20">
        <v>1635.036820560746</v>
      </c>
      <c r="I27" s="20">
        <v>1062784.361200001</v>
      </c>
      <c r="J27" s="20">
        <v>288643.52880000015</v>
      </c>
      <c r="K27" s="20">
        <v>1351427.8900000001</v>
      </c>
      <c r="L27" s="20">
        <f t="shared" si="14"/>
        <v>2105.027866043614</v>
      </c>
      <c r="M27" s="20">
        <f t="shared" si="15"/>
        <v>1471987</v>
      </c>
      <c r="N27" s="20">
        <f t="shared" si="16"/>
        <v>640491</v>
      </c>
      <c r="O27" s="20">
        <f t="shared" si="17"/>
        <v>2112478</v>
      </c>
      <c r="P27" s="23">
        <f t="shared" si="18"/>
        <v>0.0935728012994529</v>
      </c>
      <c r="Q27" s="23">
        <f t="shared" si="19"/>
        <v>0.026012619141095813</v>
      </c>
      <c r="R27" s="19">
        <f t="shared" si="20"/>
        <v>0.6397358410359777</v>
      </c>
    </row>
    <row r="28" spans="1:18" ht="15">
      <c r="A28" s="31" t="s">
        <v>9</v>
      </c>
      <c r="B28" s="20">
        <v>433</v>
      </c>
      <c r="C28" s="20">
        <v>34692.152424942265</v>
      </c>
      <c r="D28" s="20">
        <v>169466</v>
      </c>
      <c r="E28" s="20">
        <v>2734.6189376443417</v>
      </c>
      <c r="F28" s="20">
        <v>914.7865413394914</v>
      </c>
      <c r="G28" s="20">
        <v>1306.4803695150115</v>
      </c>
      <c r="H28" s="20">
        <v>2221.2669108545037</v>
      </c>
      <c r="I28" s="20">
        <v>787987.4276000003</v>
      </c>
      <c r="J28" s="20">
        <v>188004.5724</v>
      </c>
      <c r="K28" s="20">
        <v>975992</v>
      </c>
      <c r="L28" s="20">
        <f t="shared" si="14"/>
        <v>2254.0230946882216</v>
      </c>
      <c r="M28" s="20">
        <f t="shared" si="15"/>
        <v>1184090</v>
      </c>
      <c r="N28" s="20">
        <f t="shared" si="16"/>
        <v>565706</v>
      </c>
      <c r="O28" s="20">
        <f t="shared" si="17"/>
        <v>1749796</v>
      </c>
      <c r="P28" s="23">
        <f t="shared" si="18"/>
        <v>0.07882528890534507</v>
      </c>
      <c r="Q28" s="23">
        <f t="shared" si="19"/>
        <v>0.026368687942285085</v>
      </c>
      <c r="R28" s="19">
        <f t="shared" si="20"/>
        <v>0.5577747348833807</v>
      </c>
    </row>
    <row r="29" spans="1:18" ht="15">
      <c r="A29" s="31" t="s">
        <v>10</v>
      </c>
      <c r="B29" s="20">
        <v>193</v>
      </c>
      <c r="C29" s="20">
        <v>43163.9585492228</v>
      </c>
      <c r="D29" s="20">
        <v>168138</v>
      </c>
      <c r="E29" s="20">
        <v>2721.1139896373056</v>
      </c>
      <c r="F29" s="20">
        <v>1137.6777352331605</v>
      </c>
      <c r="G29" s="20">
        <v>1437.440414507772</v>
      </c>
      <c r="H29" s="20">
        <v>2575.1181497409325</v>
      </c>
      <c r="I29" s="20">
        <v>305603.19709999993</v>
      </c>
      <c r="J29" s="20">
        <v>66591.80290000001</v>
      </c>
      <c r="K29" s="20">
        <v>372195</v>
      </c>
      <c r="L29" s="20">
        <f t="shared" si="14"/>
        <v>1928.4715025906735</v>
      </c>
      <c r="M29" s="20">
        <f t="shared" si="15"/>
        <v>525175</v>
      </c>
      <c r="N29" s="20">
        <f t="shared" si="16"/>
        <v>277426</v>
      </c>
      <c r="O29" s="20">
        <f t="shared" si="17"/>
        <v>802601</v>
      </c>
      <c r="P29" s="23">
        <f t="shared" si="18"/>
        <v>0.06304134470276247</v>
      </c>
      <c r="Q29" s="23">
        <f t="shared" si="19"/>
        <v>0.026357122318514628</v>
      </c>
      <c r="R29" s="19">
        <f t="shared" si="20"/>
        <v>0.4637360282381906</v>
      </c>
    </row>
    <row r="30" spans="1:18" ht="15">
      <c r="A30" s="31" t="s">
        <v>13</v>
      </c>
      <c r="B30" s="20">
        <v>2093</v>
      </c>
      <c r="C30" s="20">
        <v>23858.630673674154</v>
      </c>
      <c r="D30" s="20">
        <v>154744</v>
      </c>
      <c r="E30" s="20">
        <v>2371.9116101290015</v>
      </c>
      <c r="F30" s="20">
        <v>638.3712264691816</v>
      </c>
      <c r="G30" s="20">
        <v>1019.0812231247014</v>
      </c>
      <c r="H30" s="20">
        <v>1657.4524495938845</v>
      </c>
      <c r="I30" s="20">
        <v>3628300.0230000014</v>
      </c>
      <c r="J30" s="20">
        <v>998931.4369999988</v>
      </c>
      <c r="K30" s="20">
        <v>4627231.46</v>
      </c>
      <c r="L30" s="20">
        <f t="shared" si="14"/>
        <v>2210.81292881032</v>
      </c>
      <c r="M30" s="20">
        <f t="shared" si="15"/>
        <v>4964411</v>
      </c>
      <c r="N30" s="20">
        <f t="shared" si="16"/>
        <v>2132937</v>
      </c>
      <c r="O30" s="20">
        <f t="shared" si="17"/>
        <v>7097348</v>
      </c>
      <c r="P30" s="23">
        <f t="shared" si="18"/>
        <v>0.09941524484664546</v>
      </c>
      <c r="Q30" s="23">
        <f t="shared" si="19"/>
        <v>0.02675640673601468</v>
      </c>
      <c r="R30" s="19">
        <f t="shared" si="20"/>
        <v>0.6519662640186166</v>
      </c>
    </row>
    <row r="31" spans="1:18" ht="15">
      <c r="A31" s="31"/>
      <c r="B31" s="20"/>
      <c r="C31" s="20"/>
      <c r="D31" s="20"/>
      <c r="E31" s="20"/>
      <c r="F31" s="20"/>
      <c r="G31" s="20"/>
      <c r="H31" s="20"/>
      <c r="I31" s="20"/>
      <c r="J31" s="20"/>
      <c r="K31" s="20"/>
      <c r="L31" s="20"/>
      <c r="M31" s="20"/>
      <c r="N31" s="20"/>
      <c r="O31" s="20"/>
      <c r="P31" s="23"/>
      <c r="Q31" s="23"/>
      <c r="R31" s="19"/>
    </row>
    <row r="32" spans="1:18" ht="15.75">
      <c r="A32" s="33" t="s">
        <v>42</v>
      </c>
      <c r="B32" s="20"/>
      <c r="C32" s="20"/>
      <c r="D32" s="20"/>
      <c r="E32" s="20"/>
      <c r="F32" s="20"/>
      <c r="G32" s="20"/>
      <c r="H32" s="20"/>
      <c r="I32" s="20"/>
      <c r="J32" s="20"/>
      <c r="K32" s="20"/>
      <c r="L32" s="20"/>
      <c r="M32" s="20"/>
      <c r="N32" s="20"/>
      <c r="O32" s="20"/>
      <c r="P32" s="23"/>
      <c r="Q32" s="23"/>
      <c r="R32" s="19"/>
    </row>
    <row r="33" spans="1:18" ht="15">
      <c r="A33" s="31" t="s">
        <v>6</v>
      </c>
      <c r="B33" s="20">
        <v>250</v>
      </c>
      <c r="C33" s="20">
        <v>6727.884</v>
      </c>
      <c r="D33" s="20">
        <v>101155.5</v>
      </c>
      <c r="E33" s="20">
        <v>1487.94</v>
      </c>
      <c r="F33" s="20">
        <v>208.511124</v>
      </c>
      <c r="G33" s="20">
        <v>666.196</v>
      </c>
      <c r="H33" s="20">
        <v>874.7071240000001</v>
      </c>
      <c r="I33" s="20">
        <v>319857.2189999998</v>
      </c>
      <c r="J33" s="20">
        <v>170409.69040000002</v>
      </c>
      <c r="K33" s="20">
        <v>490266.9094</v>
      </c>
      <c r="L33" s="20">
        <f aca="true" t="shared" si="21" ref="L33:L38">K33/B33</f>
        <v>1961.0676376000001</v>
      </c>
      <c r="M33" s="20">
        <f aca="true" t="shared" si="22" ref="M33:M38">B33*E33</f>
        <v>371985</v>
      </c>
      <c r="N33" s="20">
        <f aca="true" t="shared" si="23" ref="N33:N38">B33*G33</f>
        <v>166549</v>
      </c>
      <c r="O33" s="20">
        <f aca="true" t="shared" si="24" ref="O33:O38">M33+N33</f>
        <v>538534</v>
      </c>
      <c r="P33" s="23">
        <f aca="true" t="shared" si="25" ref="P33:P38">M33/(B33*C33)</f>
        <v>0.2211601745808935</v>
      </c>
      <c r="Q33" s="23">
        <f aca="true" t="shared" si="26" ref="Q33:Q38">(B33*F33)/(B33*C33)</f>
        <v>0.030992080719584342</v>
      </c>
      <c r="R33" s="19">
        <f aca="true" t="shared" si="27" ref="R33:R38">K33/O33</f>
        <v>0.910373178666528</v>
      </c>
    </row>
    <row r="34" spans="1:18" ht="15">
      <c r="A34" s="31" t="s">
        <v>7</v>
      </c>
      <c r="B34" s="20">
        <v>668</v>
      </c>
      <c r="C34" s="20">
        <v>15416.366766467067</v>
      </c>
      <c r="D34" s="20">
        <v>116329.5</v>
      </c>
      <c r="E34" s="20">
        <v>1663.3218562874251</v>
      </c>
      <c r="F34" s="20">
        <v>414.5095254491017</v>
      </c>
      <c r="G34" s="20">
        <v>816.8218562874251</v>
      </c>
      <c r="H34" s="20">
        <v>1231.3313817365263</v>
      </c>
      <c r="I34" s="20">
        <v>834206.6370000005</v>
      </c>
      <c r="J34" s="20">
        <v>341412.273</v>
      </c>
      <c r="K34" s="20">
        <v>1175618.91</v>
      </c>
      <c r="L34" s="20">
        <f t="shared" si="21"/>
        <v>1759.9085479041914</v>
      </c>
      <c r="M34" s="20">
        <f t="shared" si="22"/>
        <v>1111099</v>
      </c>
      <c r="N34" s="20">
        <f t="shared" si="23"/>
        <v>545637</v>
      </c>
      <c r="O34" s="20">
        <f t="shared" si="24"/>
        <v>1656736</v>
      </c>
      <c r="P34" s="23">
        <f t="shared" si="25"/>
        <v>0.10789324628066077</v>
      </c>
      <c r="Q34" s="23">
        <f t="shared" si="26"/>
        <v>0.026887627398092445</v>
      </c>
      <c r="R34" s="19">
        <f t="shared" si="27"/>
        <v>0.709599423203214</v>
      </c>
    </row>
    <row r="35" spans="1:18" ht="15">
      <c r="A35" s="31" t="s">
        <v>8</v>
      </c>
      <c r="B35" s="20">
        <v>647</v>
      </c>
      <c r="C35" s="20">
        <v>24615.225656877898</v>
      </c>
      <c r="D35" s="20">
        <v>136377</v>
      </c>
      <c r="E35" s="20">
        <v>1938.0989180834622</v>
      </c>
      <c r="F35" s="20">
        <v>658.0210394126741</v>
      </c>
      <c r="G35" s="20">
        <v>949.0757341576507</v>
      </c>
      <c r="H35" s="20">
        <v>1607.0967735703236</v>
      </c>
      <c r="I35" s="20">
        <v>828210.3875000003</v>
      </c>
      <c r="J35" s="20">
        <v>267167.12070000015</v>
      </c>
      <c r="K35" s="20">
        <v>1095377.5082</v>
      </c>
      <c r="L35" s="20">
        <f t="shared" si="21"/>
        <v>1693.0100590417312</v>
      </c>
      <c r="M35" s="20">
        <f t="shared" si="22"/>
        <v>1253950</v>
      </c>
      <c r="N35" s="20">
        <f t="shared" si="23"/>
        <v>614052</v>
      </c>
      <c r="O35" s="20">
        <f t="shared" si="24"/>
        <v>1868002</v>
      </c>
      <c r="P35" s="23">
        <f t="shared" si="25"/>
        <v>0.07873577699832808</v>
      </c>
      <c r="Q35" s="23">
        <f t="shared" si="26"/>
        <v>0.02673227735488227</v>
      </c>
      <c r="R35" s="19">
        <f t="shared" si="27"/>
        <v>0.5863899011885426</v>
      </c>
    </row>
    <row r="36" spans="1:18" ht="15">
      <c r="A36" s="31" t="s">
        <v>9</v>
      </c>
      <c r="B36" s="20">
        <v>395</v>
      </c>
      <c r="C36" s="20">
        <v>34759.035443037974</v>
      </c>
      <c r="D36" s="20">
        <v>151656</v>
      </c>
      <c r="E36" s="20">
        <v>2231.3924050632913</v>
      </c>
      <c r="F36" s="20">
        <v>903.2361331645569</v>
      </c>
      <c r="G36" s="20">
        <v>1215.0025316455697</v>
      </c>
      <c r="H36" s="20">
        <v>2118.2386648101265</v>
      </c>
      <c r="I36" s="20">
        <v>524621.7274000001</v>
      </c>
      <c r="J36" s="20">
        <v>148106.2726000001</v>
      </c>
      <c r="K36" s="20">
        <v>672728</v>
      </c>
      <c r="L36" s="20">
        <f t="shared" si="21"/>
        <v>1703.1088607594936</v>
      </c>
      <c r="M36" s="20">
        <f t="shared" si="22"/>
        <v>881400.0000000001</v>
      </c>
      <c r="N36" s="20">
        <f t="shared" si="23"/>
        <v>479926</v>
      </c>
      <c r="O36" s="20">
        <f t="shared" si="24"/>
        <v>1361326</v>
      </c>
      <c r="P36" s="23">
        <f t="shared" si="25"/>
        <v>0.06419603929228784</v>
      </c>
      <c r="Q36" s="23">
        <f t="shared" si="26"/>
        <v>0.025985650109444265</v>
      </c>
      <c r="R36" s="19">
        <f t="shared" si="27"/>
        <v>0.4941711243302486</v>
      </c>
    </row>
    <row r="37" spans="1:18" ht="15">
      <c r="A37" s="31" t="s">
        <v>10</v>
      </c>
      <c r="B37" s="20">
        <v>170</v>
      </c>
      <c r="C37" s="20">
        <v>43142.59411764706</v>
      </c>
      <c r="D37" s="20">
        <v>169344</v>
      </c>
      <c r="E37" s="20">
        <v>2506.8470588235296</v>
      </c>
      <c r="F37" s="20">
        <v>1150.2824935294113</v>
      </c>
      <c r="G37" s="20">
        <v>1392.629411764706</v>
      </c>
      <c r="H37" s="20">
        <v>2542.911905294117</v>
      </c>
      <c r="I37" s="20">
        <v>230615.97610000006</v>
      </c>
      <c r="J37" s="20">
        <v>59655.0239</v>
      </c>
      <c r="K37" s="20">
        <v>290271</v>
      </c>
      <c r="L37" s="20">
        <f t="shared" si="21"/>
        <v>1707.4764705882353</v>
      </c>
      <c r="M37" s="20">
        <f t="shared" si="22"/>
        <v>426164</v>
      </c>
      <c r="N37" s="20">
        <f t="shared" si="23"/>
        <v>236747.00000000003</v>
      </c>
      <c r="O37" s="20">
        <f t="shared" si="24"/>
        <v>662911</v>
      </c>
      <c r="P37" s="23">
        <f t="shared" si="25"/>
        <v>0.058106080779183555</v>
      </c>
      <c r="Q37" s="23">
        <f t="shared" si="26"/>
        <v>0.026662339552245413</v>
      </c>
      <c r="R37" s="19">
        <f t="shared" si="27"/>
        <v>0.43787325900460244</v>
      </c>
    </row>
    <row r="38" spans="1:18" ht="15">
      <c r="A38" s="31" t="s">
        <v>13</v>
      </c>
      <c r="B38" s="20">
        <v>2130</v>
      </c>
      <c r="C38" s="20">
        <v>22990.711267605635</v>
      </c>
      <c r="D38" s="20">
        <v>132054.5</v>
      </c>
      <c r="E38" s="20">
        <v>1898.8723004694837</v>
      </c>
      <c r="F38" s="20">
        <v>613.6554239436617</v>
      </c>
      <c r="G38" s="20">
        <v>959.1131455399061</v>
      </c>
      <c r="H38" s="20">
        <v>1572.7685694835673</v>
      </c>
      <c r="I38" s="20">
        <v>2737511.947000002</v>
      </c>
      <c r="J38" s="20">
        <v>986750.3805999993</v>
      </c>
      <c r="K38" s="20">
        <v>3724262.3276</v>
      </c>
      <c r="L38" s="20">
        <f t="shared" si="21"/>
        <v>1748.4799660093897</v>
      </c>
      <c r="M38" s="20">
        <f t="shared" si="22"/>
        <v>4044598</v>
      </c>
      <c r="N38" s="20">
        <f t="shared" si="23"/>
        <v>2042911</v>
      </c>
      <c r="O38" s="20">
        <f t="shared" si="24"/>
        <v>6087509</v>
      </c>
      <c r="P38" s="23">
        <f t="shared" si="25"/>
        <v>0.08259302108434688</v>
      </c>
      <c r="Q38" s="23">
        <f t="shared" si="26"/>
        <v>0.026691450160061567</v>
      </c>
      <c r="R38" s="19">
        <f t="shared" si="27"/>
        <v>0.6117875682155048</v>
      </c>
    </row>
    <row r="39" spans="1:18" ht="15">
      <c r="A39" s="31"/>
      <c r="B39" s="20"/>
      <c r="C39" s="20"/>
      <c r="D39" s="20"/>
      <c r="E39" s="20"/>
      <c r="F39" s="20"/>
      <c r="G39" s="20"/>
      <c r="H39" s="20"/>
      <c r="I39" s="20"/>
      <c r="J39" s="20"/>
      <c r="K39" s="20"/>
      <c r="L39" s="20"/>
      <c r="M39" s="20"/>
      <c r="N39" s="20"/>
      <c r="O39" s="20"/>
      <c r="P39" s="23"/>
      <c r="Q39" s="23"/>
      <c r="R39" s="19"/>
    </row>
    <row r="40" spans="1:18" ht="15.75">
      <c r="A40" s="33" t="s">
        <v>43</v>
      </c>
      <c r="B40" s="20"/>
      <c r="C40" s="20"/>
      <c r="D40" s="20"/>
      <c r="E40" s="20"/>
      <c r="F40" s="20"/>
      <c r="G40" s="20"/>
      <c r="H40" s="20"/>
      <c r="I40" s="20"/>
      <c r="J40" s="20"/>
      <c r="K40" s="20"/>
      <c r="L40" s="20"/>
      <c r="M40" s="20"/>
      <c r="N40" s="20"/>
      <c r="O40" s="20"/>
      <c r="P40" s="23"/>
      <c r="Q40" s="23"/>
      <c r="R40" s="19"/>
    </row>
    <row r="41" spans="1:18" ht="15">
      <c r="A41" s="31" t="s">
        <v>6</v>
      </c>
      <c r="B41" s="20">
        <v>293</v>
      </c>
      <c r="C41" s="20">
        <v>6534.03071672355</v>
      </c>
      <c r="D41" s="20">
        <v>200245</v>
      </c>
      <c r="E41" s="20">
        <v>2711.0580204778157</v>
      </c>
      <c r="F41" s="20">
        <v>287.2556477815699</v>
      </c>
      <c r="G41" s="20">
        <v>1073.2559726962456</v>
      </c>
      <c r="H41" s="20">
        <v>1360.511620477815</v>
      </c>
      <c r="I41" s="20">
        <v>710174.0952</v>
      </c>
      <c r="J41" s="20">
        <v>303395.8747999997</v>
      </c>
      <c r="K41" s="20">
        <v>1013569.97</v>
      </c>
      <c r="L41" s="20">
        <f aca="true" t="shared" si="28" ref="L41:L46">K41/B41</f>
        <v>3459.2831740614333</v>
      </c>
      <c r="M41" s="20">
        <f aca="true" t="shared" si="29" ref="M41:M46">B41*E41</f>
        <v>794340</v>
      </c>
      <c r="N41" s="20">
        <f aca="true" t="shared" si="30" ref="N41:N46">B41*G41</f>
        <v>314464</v>
      </c>
      <c r="O41" s="20">
        <f aca="true" t="shared" si="31" ref="O41:O46">M41+N41</f>
        <v>1108804</v>
      </c>
      <c r="P41" s="23">
        <f aca="true" t="shared" si="32" ref="P41:P46">M41/(B41*C41)</f>
        <v>0.41491357142521357</v>
      </c>
      <c r="Q41" s="23">
        <f aca="true" t="shared" si="33" ref="Q41:Q46">(B41*F41)/(B41*C41)</f>
        <v>0.04396300847597064</v>
      </c>
      <c r="R41" s="19">
        <f aca="true" t="shared" si="34" ref="R41:R46">K41/O41</f>
        <v>0.914111033149231</v>
      </c>
    </row>
    <row r="42" spans="1:18" ht="15">
      <c r="A42" s="31" t="s">
        <v>7</v>
      </c>
      <c r="B42" s="20">
        <v>1031</v>
      </c>
      <c r="C42" s="20">
        <v>15555.180407371485</v>
      </c>
      <c r="D42" s="20">
        <v>201420</v>
      </c>
      <c r="E42" s="20">
        <v>2675.338506304559</v>
      </c>
      <c r="F42" s="20">
        <v>456.459965470417</v>
      </c>
      <c r="G42" s="20">
        <v>1096.082444228904</v>
      </c>
      <c r="H42" s="20">
        <v>1552.5424096993213</v>
      </c>
      <c r="I42" s="20">
        <v>2287663.775600003</v>
      </c>
      <c r="J42" s="20">
        <v>791555.1109</v>
      </c>
      <c r="K42" s="20">
        <v>3079218.8865</v>
      </c>
      <c r="L42" s="20">
        <f t="shared" si="28"/>
        <v>2986.6332555771096</v>
      </c>
      <c r="M42" s="20">
        <f t="shared" si="29"/>
        <v>2758274</v>
      </c>
      <c r="N42" s="20">
        <f t="shared" si="30"/>
        <v>1130061</v>
      </c>
      <c r="O42" s="20">
        <f t="shared" si="31"/>
        <v>3888335</v>
      </c>
      <c r="P42" s="23">
        <f t="shared" si="32"/>
        <v>0.17199019466445634</v>
      </c>
      <c r="Q42" s="23">
        <f t="shared" si="33"/>
        <v>0.029344562616201095</v>
      </c>
      <c r="R42" s="19">
        <f t="shared" si="34"/>
        <v>0.7919119331281899</v>
      </c>
    </row>
    <row r="43" spans="1:18" ht="15">
      <c r="A43" s="31" t="s">
        <v>8</v>
      </c>
      <c r="B43" s="20">
        <v>1551</v>
      </c>
      <c r="C43" s="20">
        <v>25109.713733075434</v>
      </c>
      <c r="D43" s="20">
        <v>212766</v>
      </c>
      <c r="E43" s="20">
        <v>2887.2727272727275</v>
      </c>
      <c r="F43" s="20">
        <v>693.4524284977432</v>
      </c>
      <c r="G43" s="20">
        <v>1194.3920051579626</v>
      </c>
      <c r="H43" s="20">
        <v>1887.8444336557102</v>
      </c>
      <c r="I43" s="20">
        <v>3402615.283399997</v>
      </c>
      <c r="J43" s="20">
        <v>968646.0165999996</v>
      </c>
      <c r="K43" s="20">
        <v>4371261.3</v>
      </c>
      <c r="L43" s="20">
        <f t="shared" si="28"/>
        <v>2818.3502901353963</v>
      </c>
      <c r="M43" s="20">
        <f t="shared" si="29"/>
        <v>4478160</v>
      </c>
      <c r="N43" s="20">
        <f t="shared" si="30"/>
        <v>1852502</v>
      </c>
      <c r="O43" s="20">
        <f t="shared" si="31"/>
        <v>6330662</v>
      </c>
      <c r="P43" s="23">
        <f t="shared" si="32"/>
        <v>0.11498628610287603</v>
      </c>
      <c r="Q43" s="23">
        <f t="shared" si="33"/>
        <v>0.027616899016427346</v>
      </c>
      <c r="R43" s="19">
        <f t="shared" si="34"/>
        <v>0.6904903942115374</v>
      </c>
    </row>
    <row r="44" spans="1:18" ht="15">
      <c r="A44" s="31" t="s">
        <v>9</v>
      </c>
      <c r="B44" s="20">
        <v>1724</v>
      </c>
      <c r="C44" s="20">
        <v>34914.046403712295</v>
      </c>
      <c r="D44" s="20">
        <v>225391</v>
      </c>
      <c r="E44" s="20">
        <v>3141.00464037123</v>
      </c>
      <c r="F44" s="20">
        <v>938.3913197795827</v>
      </c>
      <c r="G44" s="20">
        <v>1344.3538283062644</v>
      </c>
      <c r="H44" s="20">
        <v>2282.745148085846</v>
      </c>
      <c r="I44" s="20">
        <v>3797305.3647000035</v>
      </c>
      <c r="J44" s="20">
        <v>856704.1952999998</v>
      </c>
      <c r="K44" s="20">
        <v>4654009.5600000005</v>
      </c>
      <c r="L44" s="20">
        <f t="shared" si="28"/>
        <v>2699.54150812065</v>
      </c>
      <c r="M44" s="20">
        <f t="shared" si="29"/>
        <v>5415092</v>
      </c>
      <c r="N44" s="20">
        <f t="shared" si="30"/>
        <v>2317666</v>
      </c>
      <c r="O44" s="20">
        <f t="shared" si="31"/>
        <v>7732758</v>
      </c>
      <c r="P44" s="23">
        <f t="shared" si="32"/>
        <v>0.08996392466377823</v>
      </c>
      <c r="Q44" s="23">
        <f t="shared" si="33"/>
        <v>0.02687718601645115</v>
      </c>
      <c r="R44" s="19">
        <f t="shared" si="34"/>
        <v>0.6018563570720823</v>
      </c>
    </row>
    <row r="45" spans="1:18" ht="15">
      <c r="A45" s="31" t="s">
        <v>10</v>
      </c>
      <c r="B45" s="20">
        <v>1036</v>
      </c>
      <c r="C45" s="20">
        <v>43467.92664092664</v>
      </c>
      <c r="D45" s="20">
        <v>244184</v>
      </c>
      <c r="E45" s="20">
        <v>3392.2712355212357</v>
      </c>
      <c r="F45" s="20">
        <v>1154.4802852316618</v>
      </c>
      <c r="G45" s="20">
        <v>1470.1602316602316</v>
      </c>
      <c r="H45" s="20">
        <v>2624.6405168918895</v>
      </c>
      <c r="I45" s="20">
        <v>2318351.424500003</v>
      </c>
      <c r="J45" s="20">
        <v>437754.1754999994</v>
      </c>
      <c r="K45" s="20">
        <v>2756105.6</v>
      </c>
      <c r="L45" s="20">
        <f t="shared" si="28"/>
        <v>2660.333590733591</v>
      </c>
      <c r="M45" s="20">
        <f t="shared" si="29"/>
        <v>3514393</v>
      </c>
      <c r="N45" s="20">
        <f t="shared" si="30"/>
        <v>1523086</v>
      </c>
      <c r="O45" s="20">
        <f t="shared" si="31"/>
        <v>5037479</v>
      </c>
      <c r="P45" s="23">
        <f t="shared" si="32"/>
        <v>0.07804078771788688</v>
      </c>
      <c r="Q45" s="23">
        <f t="shared" si="33"/>
        <v>0.026559359381652138</v>
      </c>
      <c r="R45" s="19">
        <f t="shared" si="34"/>
        <v>0.5471200177707937</v>
      </c>
    </row>
    <row r="46" spans="1:18" ht="15">
      <c r="A46" s="31" t="s">
        <v>13</v>
      </c>
      <c r="B46" s="20">
        <v>5635</v>
      </c>
      <c r="C46" s="20">
        <v>28770.473114463177</v>
      </c>
      <c r="D46" s="20">
        <v>220760</v>
      </c>
      <c r="E46" s="20">
        <v>3009.8063886424134</v>
      </c>
      <c r="F46" s="20">
        <v>788.6688654126023</v>
      </c>
      <c r="G46" s="20">
        <v>1266.6866015971607</v>
      </c>
      <c r="H46" s="20">
        <v>2055.3554670097624</v>
      </c>
      <c r="I46" s="20">
        <v>12516109.9434</v>
      </c>
      <c r="J46" s="20">
        <v>3358055.3730999962</v>
      </c>
      <c r="K46" s="20">
        <v>15874165.316499999</v>
      </c>
      <c r="L46" s="20">
        <f t="shared" si="28"/>
        <v>2817.0657172138417</v>
      </c>
      <c r="M46" s="20">
        <f t="shared" si="29"/>
        <v>16960259</v>
      </c>
      <c r="N46" s="20">
        <f t="shared" si="30"/>
        <v>7137779.000000001</v>
      </c>
      <c r="O46" s="20">
        <f t="shared" si="31"/>
        <v>24098038</v>
      </c>
      <c r="P46" s="23">
        <f t="shared" si="32"/>
        <v>0.1046144210652329</v>
      </c>
      <c r="Q46" s="23">
        <f t="shared" si="33"/>
        <v>0.027412439909308663</v>
      </c>
      <c r="R46" s="19">
        <f t="shared" si="34"/>
        <v>0.6587326867232925</v>
      </c>
    </row>
    <row r="47" spans="1:18" ht="15">
      <c r="A47" s="31"/>
      <c r="B47" s="20"/>
      <c r="C47" s="20"/>
      <c r="D47" s="20"/>
      <c r="E47" s="20"/>
      <c r="F47" s="20"/>
      <c r="G47" s="20"/>
      <c r="H47" s="20"/>
      <c r="I47" s="20"/>
      <c r="J47" s="20"/>
      <c r="K47" s="20"/>
      <c r="L47" s="20"/>
      <c r="M47" s="20"/>
      <c r="N47" s="20"/>
      <c r="O47" s="20"/>
      <c r="P47" s="23"/>
      <c r="Q47" s="23"/>
      <c r="R47" s="19"/>
    </row>
    <row r="48" spans="1:18" ht="15.75">
      <c r="A48" s="33" t="s">
        <v>44</v>
      </c>
      <c r="B48" s="20"/>
      <c r="C48" s="20"/>
      <c r="D48" s="20"/>
      <c r="E48" s="20"/>
      <c r="F48" s="20"/>
      <c r="G48" s="20"/>
      <c r="H48" s="20"/>
      <c r="I48" s="20"/>
      <c r="J48" s="20"/>
      <c r="K48" s="20"/>
      <c r="L48" s="20"/>
      <c r="M48" s="20"/>
      <c r="N48" s="20"/>
      <c r="O48" s="20"/>
      <c r="P48" s="23"/>
      <c r="Q48" s="23"/>
      <c r="R48" s="19"/>
    </row>
    <row r="49" spans="1:18" ht="15">
      <c r="A49" s="31" t="s">
        <v>6</v>
      </c>
      <c r="B49" s="20">
        <v>94</v>
      </c>
      <c r="C49" s="20">
        <v>6615.04255319149</v>
      </c>
      <c r="D49" s="20">
        <v>70310.5</v>
      </c>
      <c r="E49" s="20">
        <v>960.3085106382979</v>
      </c>
      <c r="F49" s="20">
        <v>175.3346946808511</v>
      </c>
      <c r="G49" s="20">
        <v>450.27659574468083</v>
      </c>
      <c r="H49" s="20">
        <v>625.6112904255318</v>
      </c>
      <c r="I49" s="20">
        <v>73787.5387</v>
      </c>
      <c r="J49" s="20">
        <v>42015.80129999998</v>
      </c>
      <c r="K49" s="20">
        <v>115803.34</v>
      </c>
      <c r="L49" s="20">
        <f aca="true" t="shared" si="35" ref="L49:L54">K49/B49</f>
        <v>1231.9504255319148</v>
      </c>
      <c r="M49" s="20">
        <f aca="true" t="shared" si="36" ref="M49:M54">B49*E49</f>
        <v>90269</v>
      </c>
      <c r="N49" s="20">
        <f aca="true" t="shared" si="37" ref="N49:N54">B49*G49</f>
        <v>42326</v>
      </c>
      <c r="O49" s="20">
        <f aca="true" t="shared" si="38" ref="O49:O54">M49+N49</f>
        <v>132595</v>
      </c>
      <c r="P49" s="23">
        <f aca="true" t="shared" si="39" ref="P49:P54">M49/(B49*C49)</f>
        <v>0.14517042073674766</v>
      </c>
      <c r="Q49" s="23">
        <f aca="true" t="shared" si="40" ref="Q49:Q54">(B49*F49)/(B49*C49)</f>
        <v>0.026505452273509447</v>
      </c>
      <c r="R49" s="19">
        <f aca="true" t="shared" si="41" ref="R49:R54">K49/O49</f>
        <v>0.8733612881330367</v>
      </c>
    </row>
    <row r="50" spans="1:18" ht="15">
      <c r="A50" s="31" t="s">
        <v>7</v>
      </c>
      <c r="B50" s="20">
        <v>175</v>
      </c>
      <c r="C50" s="20">
        <v>15222.925714285715</v>
      </c>
      <c r="D50" s="20">
        <v>91845</v>
      </c>
      <c r="E50" s="20">
        <v>1233.4457142857143</v>
      </c>
      <c r="F50" s="20">
        <v>362.11066</v>
      </c>
      <c r="G50" s="20">
        <v>614.6971428571428</v>
      </c>
      <c r="H50" s="20">
        <v>976.8078028571427</v>
      </c>
      <c r="I50" s="20">
        <v>152483.63450000001</v>
      </c>
      <c r="J50" s="20">
        <v>50882.3655</v>
      </c>
      <c r="K50" s="20">
        <v>203366</v>
      </c>
      <c r="L50" s="20">
        <f t="shared" si="35"/>
        <v>1162.0914285714287</v>
      </c>
      <c r="M50" s="20">
        <f t="shared" si="36"/>
        <v>215853</v>
      </c>
      <c r="N50" s="20">
        <f t="shared" si="37"/>
        <v>107571.99999999999</v>
      </c>
      <c r="O50" s="20">
        <f t="shared" si="38"/>
        <v>323425</v>
      </c>
      <c r="P50" s="23">
        <f t="shared" si="39"/>
        <v>0.08102553592100936</v>
      </c>
      <c r="Q50" s="23">
        <f t="shared" si="40"/>
        <v>0.023787192212347392</v>
      </c>
      <c r="R50" s="19">
        <f t="shared" si="41"/>
        <v>0.6287887454587617</v>
      </c>
    </row>
    <row r="51" spans="1:18" ht="15">
      <c r="A51" s="31" t="s">
        <v>8</v>
      </c>
      <c r="B51" s="20">
        <v>124</v>
      </c>
      <c r="C51" s="20">
        <v>23946.290322580644</v>
      </c>
      <c r="D51" s="20">
        <v>126954.5</v>
      </c>
      <c r="E51" s="20">
        <v>1694.467741935484</v>
      </c>
      <c r="F51" s="20">
        <v>593.9470556451611</v>
      </c>
      <c r="G51" s="20">
        <v>854.3709677419355</v>
      </c>
      <c r="H51" s="20">
        <v>1448.3180233870962</v>
      </c>
      <c r="I51" s="20">
        <v>136464.56510000004</v>
      </c>
      <c r="J51" s="20">
        <v>38881.43490000001</v>
      </c>
      <c r="K51" s="20">
        <v>175346</v>
      </c>
      <c r="L51" s="20">
        <f t="shared" si="35"/>
        <v>1414.0806451612902</v>
      </c>
      <c r="M51" s="20">
        <f t="shared" si="36"/>
        <v>210114</v>
      </c>
      <c r="N51" s="20">
        <f t="shared" si="37"/>
        <v>105942</v>
      </c>
      <c r="O51" s="20">
        <f t="shared" si="38"/>
        <v>316056</v>
      </c>
      <c r="P51" s="23">
        <f t="shared" si="39"/>
        <v>0.07076117925195498</v>
      </c>
      <c r="Q51" s="23">
        <f t="shared" si="40"/>
        <v>0.02480330137336916</v>
      </c>
      <c r="R51" s="19">
        <f t="shared" si="41"/>
        <v>0.5547940871238008</v>
      </c>
    </row>
    <row r="52" spans="1:18" ht="15">
      <c r="A52" s="31" t="s">
        <v>9</v>
      </c>
      <c r="B52" s="20">
        <v>49</v>
      </c>
      <c r="C52" s="20">
        <v>34796.34693877551</v>
      </c>
      <c r="D52" s="20">
        <v>159545</v>
      </c>
      <c r="E52" s="20">
        <v>2257.5714285714284</v>
      </c>
      <c r="F52" s="20">
        <v>882.9840775510203</v>
      </c>
      <c r="G52" s="20">
        <v>1126.3061224489795</v>
      </c>
      <c r="H52" s="20">
        <v>2009.2902</v>
      </c>
      <c r="I52" s="20">
        <v>67354.78020000002</v>
      </c>
      <c r="J52" s="20">
        <v>13156.219799999999</v>
      </c>
      <c r="K52" s="20">
        <v>80511</v>
      </c>
      <c r="L52" s="20">
        <f t="shared" si="35"/>
        <v>1643.0816326530612</v>
      </c>
      <c r="M52" s="20">
        <f t="shared" si="36"/>
        <v>110621</v>
      </c>
      <c r="N52" s="20">
        <f t="shared" si="37"/>
        <v>55189</v>
      </c>
      <c r="O52" s="20">
        <f t="shared" si="38"/>
        <v>165810</v>
      </c>
      <c r="P52" s="23">
        <f t="shared" si="39"/>
        <v>0.06487955280316196</v>
      </c>
      <c r="Q52" s="23">
        <f t="shared" si="40"/>
        <v>0.025375769448000927</v>
      </c>
      <c r="R52" s="19">
        <f t="shared" si="41"/>
        <v>0.48556178758820334</v>
      </c>
    </row>
    <row r="53" spans="1:18" ht="15">
      <c r="A53" s="31" t="s">
        <v>10</v>
      </c>
      <c r="B53" s="20">
        <v>13</v>
      </c>
      <c r="C53" s="20">
        <v>43541.38461538462</v>
      </c>
      <c r="D53" s="20">
        <v>217566</v>
      </c>
      <c r="E53" s="20">
        <v>2953.3076923076924</v>
      </c>
      <c r="F53" s="20">
        <v>1099.5683923076924</v>
      </c>
      <c r="G53" s="20">
        <v>1385.076923076923</v>
      </c>
      <c r="H53" s="20">
        <v>2484.6453153846155</v>
      </c>
      <c r="I53" s="20">
        <v>24098.6109</v>
      </c>
      <c r="J53" s="20">
        <v>3985.3891</v>
      </c>
      <c r="K53" s="20">
        <v>28084</v>
      </c>
      <c r="L53" s="20">
        <f t="shared" si="35"/>
        <v>2160.3076923076924</v>
      </c>
      <c r="M53" s="20">
        <f t="shared" si="36"/>
        <v>38393</v>
      </c>
      <c r="N53" s="20">
        <f t="shared" si="37"/>
        <v>18006</v>
      </c>
      <c r="O53" s="20">
        <f t="shared" si="38"/>
        <v>56399</v>
      </c>
      <c r="P53" s="23">
        <f t="shared" si="39"/>
        <v>0.06782760168045254</v>
      </c>
      <c r="Q53" s="23">
        <f t="shared" si="40"/>
        <v>0.025253408958409156</v>
      </c>
      <c r="R53" s="19">
        <f t="shared" si="41"/>
        <v>0.49795209134913737</v>
      </c>
    </row>
    <row r="54" spans="1:18" ht="15">
      <c r="A54" s="31" t="s">
        <v>13</v>
      </c>
      <c r="B54" s="20">
        <v>455</v>
      </c>
      <c r="C54" s="20">
        <v>18738.956043956045</v>
      </c>
      <c r="D54" s="20">
        <v>109134</v>
      </c>
      <c r="E54" s="20">
        <v>1462.0879120879122</v>
      </c>
      <c r="F54" s="20">
        <v>463.87004527472516</v>
      </c>
      <c r="G54" s="20">
        <v>723.1538461538462</v>
      </c>
      <c r="H54" s="20">
        <v>1187.0238914285717</v>
      </c>
      <c r="I54" s="20">
        <v>454189.12940000003</v>
      </c>
      <c r="J54" s="20">
        <v>148921.21060000002</v>
      </c>
      <c r="K54" s="20">
        <v>603110.3400000001</v>
      </c>
      <c r="L54" s="20">
        <f t="shared" si="35"/>
        <v>1325.517230769231</v>
      </c>
      <c r="M54" s="20">
        <f t="shared" si="36"/>
        <v>665250</v>
      </c>
      <c r="N54" s="20">
        <f t="shared" si="37"/>
        <v>329035</v>
      </c>
      <c r="O54" s="20">
        <f t="shared" si="38"/>
        <v>994285</v>
      </c>
      <c r="P54" s="23">
        <f t="shared" si="39"/>
        <v>0.0780239789590352</v>
      </c>
      <c r="Q54" s="23">
        <f t="shared" si="40"/>
        <v>0.02475431631231875</v>
      </c>
      <c r="R54" s="19">
        <f t="shared" si="41"/>
        <v>0.6065769271385971</v>
      </c>
    </row>
    <row r="55" spans="1:18" ht="15">
      <c r="A55" s="31"/>
      <c r="B55" s="20"/>
      <c r="C55" s="20"/>
      <c r="D55" s="20"/>
      <c r="E55" s="20"/>
      <c r="F55" s="20"/>
      <c r="G55" s="20"/>
      <c r="H55" s="20"/>
      <c r="I55" s="20"/>
      <c r="J55" s="20"/>
      <c r="K55" s="20"/>
      <c r="L55" s="20"/>
      <c r="M55" s="20"/>
      <c r="N55" s="20"/>
      <c r="O55" s="20"/>
      <c r="P55" s="23"/>
      <c r="Q55" s="23"/>
      <c r="R55" s="19"/>
    </row>
    <row r="56" spans="1:18" ht="15.75">
      <c r="A56" s="33" t="s">
        <v>45</v>
      </c>
      <c r="B56" s="20"/>
      <c r="C56" s="20"/>
      <c r="D56" s="20"/>
      <c r="E56" s="20"/>
      <c r="F56" s="20"/>
      <c r="G56" s="20"/>
      <c r="H56" s="20"/>
      <c r="I56" s="20"/>
      <c r="J56" s="20"/>
      <c r="K56" s="20"/>
      <c r="L56" s="20"/>
      <c r="M56" s="20"/>
      <c r="N56" s="20"/>
      <c r="O56" s="20"/>
      <c r="P56" s="23"/>
      <c r="Q56" s="23"/>
      <c r="R56" s="19"/>
    </row>
    <row r="57" spans="1:18" ht="15">
      <c r="A57" s="31" t="s">
        <v>6</v>
      </c>
      <c r="B57" s="20">
        <v>241</v>
      </c>
      <c r="C57" s="20">
        <v>7356.7427385892115</v>
      </c>
      <c r="D57" s="20">
        <v>127575</v>
      </c>
      <c r="E57" s="20">
        <v>1550.1742738589212</v>
      </c>
      <c r="F57" s="20">
        <v>209.1674846473028</v>
      </c>
      <c r="G57" s="20">
        <v>592.9211618257261</v>
      </c>
      <c r="H57" s="20">
        <v>802.0886464730291</v>
      </c>
      <c r="I57" s="20">
        <v>323182.6362</v>
      </c>
      <c r="J57" s="20">
        <v>142813.1437999999</v>
      </c>
      <c r="K57" s="20">
        <v>465995.78</v>
      </c>
      <c r="L57" s="20">
        <f aca="true" t="shared" si="42" ref="L57:L62">K57/B57</f>
        <v>1933.5924481327802</v>
      </c>
      <c r="M57" s="20">
        <f aca="true" t="shared" si="43" ref="M57:M62">B57*E57</f>
        <v>373592</v>
      </c>
      <c r="N57" s="20">
        <f aca="true" t="shared" si="44" ref="N57:N62">B57*G57</f>
        <v>142894</v>
      </c>
      <c r="O57" s="20">
        <f aca="true" t="shared" si="45" ref="O57:O62">M57+N57</f>
        <v>516486</v>
      </c>
      <c r="P57" s="23">
        <f aca="true" t="shared" si="46" ref="P57:P62">M57/(B57*C57)</f>
        <v>0.21071475909135776</v>
      </c>
      <c r="Q57" s="23">
        <f aca="true" t="shared" si="47" ref="Q57:Q62">(B57*F57)/(B57*C57)</f>
        <v>0.0284320781736911</v>
      </c>
      <c r="R57" s="19">
        <f aca="true" t="shared" si="48" ref="R57:R62">K57/O57</f>
        <v>0.9022428100664878</v>
      </c>
    </row>
    <row r="58" spans="1:18" ht="15">
      <c r="A58" s="31" t="s">
        <v>7</v>
      </c>
      <c r="B58" s="20">
        <v>663</v>
      </c>
      <c r="C58" s="20">
        <v>15103.841628959275</v>
      </c>
      <c r="D58" s="20">
        <v>145431</v>
      </c>
      <c r="E58" s="20">
        <v>1742.8974358974358</v>
      </c>
      <c r="F58" s="20">
        <v>353.2913642533937</v>
      </c>
      <c r="G58" s="20">
        <v>764.5052790346908</v>
      </c>
      <c r="H58" s="20">
        <v>1117.7966432880858</v>
      </c>
      <c r="I58" s="20">
        <v>921308.8254999991</v>
      </c>
      <c r="J58" s="20">
        <v>280745.7544</v>
      </c>
      <c r="K58" s="20">
        <v>1202054.5799</v>
      </c>
      <c r="L58" s="20">
        <f t="shared" si="42"/>
        <v>1813.0536650075414</v>
      </c>
      <c r="M58" s="20">
        <f t="shared" si="43"/>
        <v>1155541</v>
      </c>
      <c r="N58" s="20">
        <f t="shared" si="44"/>
        <v>506867</v>
      </c>
      <c r="O58" s="20">
        <f t="shared" si="45"/>
        <v>1662408</v>
      </c>
      <c r="P58" s="23">
        <f t="shared" si="46"/>
        <v>0.11539431349410471</v>
      </c>
      <c r="Q58" s="23">
        <f t="shared" si="47"/>
        <v>0.02339082817023268</v>
      </c>
      <c r="R58" s="19">
        <f t="shared" si="48"/>
        <v>0.7230803628832393</v>
      </c>
    </row>
    <row r="59" spans="1:18" ht="15">
      <c r="A59" s="31" t="s">
        <v>8</v>
      </c>
      <c r="B59" s="20">
        <v>536</v>
      </c>
      <c r="C59" s="20">
        <v>24477.162313432837</v>
      </c>
      <c r="D59" s="20">
        <v>160889.5</v>
      </c>
      <c r="E59" s="20">
        <v>2070.1641791044776</v>
      </c>
      <c r="F59" s="20">
        <v>603.8557319029854</v>
      </c>
      <c r="G59" s="20">
        <v>990.7369402985074</v>
      </c>
      <c r="H59" s="20">
        <v>1594.5926722014935</v>
      </c>
      <c r="I59" s="20">
        <v>785941.3277000001</v>
      </c>
      <c r="J59" s="20">
        <v>218897.8223000003</v>
      </c>
      <c r="K59" s="20">
        <v>1004839.15</v>
      </c>
      <c r="L59" s="20">
        <f t="shared" si="42"/>
        <v>1874.699906716418</v>
      </c>
      <c r="M59" s="20">
        <f t="shared" si="43"/>
        <v>1109608</v>
      </c>
      <c r="N59" s="20">
        <f t="shared" si="44"/>
        <v>531035</v>
      </c>
      <c r="O59" s="20">
        <f t="shared" si="45"/>
        <v>1640643</v>
      </c>
      <c r="P59" s="23">
        <f t="shared" si="46"/>
        <v>0.08457533404386468</v>
      </c>
      <c r="Q59" s="23">
        <f t="shared" si="47"/>
        <v>0.024670169040452664</v>
      </c>
      <c r="R59" s="19">
        <f t="shared" si="48"/>
        <v>0.612466667032377</v>
      </c>
    </row>
    <row r="60" spans="1:18" ht="15">
      <c r="A60" s="31" t="s">
        <v>9</v>
      </c>
      <c r="B60" s="20">
        <v>364</v>
      </c>
      <c r="C60" s="20">
        <v>34661.07142857143</v>
      </c>
      <c r="D60" s="20">
        <v>166918.5</v>
      </c>
      <c r="E60" s="20">
        <v>2281.412087912088</v>
      </c>
      <c r="F60" s="20">
        <v>859.2908206043967</v>
      </c>
      <c r="G60" s="20">
        <v>1239.1483516483515</v>
      </c>
      <c r="H60" s="20">
        <v>2098.4391722527466</v>
      </c>
      <c r="I60" s="20">
        <v>517652.1412999999</v>
      </c>
      <c r="J60" s="20">
        <v>126160.09869999999</v>
      </c>
      <c r="K60" s="20">
        <v>643812.24</v>
      </c>
      <c r="L60" s="20">
        <f t="shared" si="42"/>
        <v>1768.714945054945</v>
      </c>
      <c r="M60" s="20">
        <f t="shared" si="43"/>
        <v>830434</v>
      </c>
      <c r="N60" s="20">
        <f t="shared" si="44"/>
        <v>451049.99999999994</v>
      </c>
      <c r="O60" s="20">
        <f t="shared" si="45"/>
        <v>1281484</v>
      </c>
      <c r="P60" s="23">
        <f t="shared" si="46"/>
        <v>0.06582058758955442</v>
      </c>
      <c r="Q60" s="23">
        <f t="shared" si="47"/>
        <v>0.024791236542563298</v>
      </c>
      <c r="R60" s="19">
        <f t="shared" si="48"/>
        <v>0.5023958473145197</v>
      </c>
    </row>
    <row r="61" spans="1:18" ht="15">
      <c r="A61" s="31" t="s">
        <v>10</v>
      </c>
      <c r="B61" s="20">
        <v>186</v>
      </c>
      <c r="C61" s="20">
        <v>43406.3870967742</v>
      </c>
      <c r="D61" s="20">
        <v>178995.5</v>
      </c>
      <c r="E61" s="20">
        <v>2487.6559139784945</v>
      </c>
      <c r="F61" s="20">
        <v>1085.5942736559139</v>
      </c>
      <c r="G61" s="20">
        <v>1412.1559139784947</v>
      </c>
      <c r="H61" s="20">
        <v>2497.750187634409</v>
      </c>
      <c r="I61" s="20">
        <v>260783.46510000003</v>
      </c>
      <c r="J61" s="20">
        <v>59084.8749</v>
      </c>
      <c r="K61" s="20">
        <v>319868.33999999997</v>
      </c>
      <c r="L61" s="20">
        <f t="shared" si="42"/>
        <v>1719.722258064516</v>
      </c>
      <c r="M61" s="20">
        <f t="shared" si="43"/>
        <v>462704</v>
      </c>
      <c r="N61" s="20">
        <f t="shared" si="44"/>
        <v>262661</v>
      </c>
      <c r="O61" s="20">
        <f t="shared" si="45"/>
        <v>725365</v>
      </c>
      <c r="P61" s="23">
        <f t="shared" si="46"/>
        <v>0.05731082636369356</v>
      </c>
      <c r="Q61" s="23">
        <f t="shared" si="47"/>
        <v>0.025010012264683305</v>
      </c>
      <c r="R61" s="19">
        <f t="shared" si="48"/>
        <v>0.44097570188801494</v>
      </c>
    </row>
    <row r="62" spans="1:18" ht="15">
      <c r="A62" s="31" t="s">
        <v>13</v>
      </c>
      <c r="B62" s="20">
        <v>1990</v>
      </c>
      <c r="C62" s="20">
        <v>22912.96432160804</v>
      </c>
      <c r="D62" s="20">
        <v>157105</v>
      </c>
      <c r="E62" s="20">
        <v>1975.8185929648241</v>
      </c>
      <c r="F62" s="20">
        <v>564.3269367839206</v>
      </c>
      <c r="G62" s="20">
        <v>952.013567839196</v>
      </c>
      <c r="H62" s="20">
        <v>1516.3405046231148</v>
      </c>
      <c r="I62" s="20">
        <v>2808868.395800001</v>
      </c>
      <c r="J62" s="20">
        <v>827701.6941000007</v>
      </c>
      <c r="K62" s="20">
        <v>3636570.0899</v>
      </c>
      <c r="L62" s="20">
        <f t="shared" si="42"/>
        <v>1827.4221557286432</v>
      </c>
      <c r="M62" s="20">
        <f t="shared" si="43"/>
        <v>3931879</v>
      </c>
      <c r="N62" s="20">
        <f t="shared" si="44"/>
        <v>1894507</v>
      </c>
      <c r="O62" s="20">
        <f t="shared" si="45"/>
        <v>5826386</v>
      </c>
      <c r="P62" s="23">
        <f t="shared" si="46"/>
        <v>0.08623146988892795</v>
      </c>
      <c r="Q62" s="23">
        <f t="shared" si="47"/>
        <v>0.024629154432529398</v>
      </c>
      <c r="R62" s="19">
        <f t="shared" si="48"/>
        <v>0.6241553666200625</v>
      </c>
    </row>
    <row r="63" spans="1:18" ht="15">
      <c r="A63" s="31"/>
      <c r="B63" s="20"/>
      <c r="C63" s="20"/>
      <c r="D63" s="20"/>
      <c r="E63" s="20"/>
      <c r="F63" s="20"/>
      <c r="G63" s="20"/>
      <c r="H63" s="20"/>
      <c r="I63" s="20"/>
      <c r="J63" s="20"/>
      <c r="K63" s="20"/>
      <c r="L63" s="20"/>
      <c r="M63" s="20"/>
      <c r="N63" s="20"/>
      <c r="O63" s="20"/>
      <c r="P63" s="23"/>
      <c r="Q63" s="23"/>
      <c r="R63" s="19"/>
    </row>
    <row r="64" spans="1:18" ht="15.75">
      <c r="A64" s="33" t="s">
        <v>46</v>
      </c>
      <c r="B64" s="20"/>
      <c r="C64" s="20"/>
      <c r="D64" s="20"/>
      <c r="E64" s="20"/>
      <c r="F64" s="20"/>
      <c r="G64" s="20"/>
      <c r="H64" s="20"/>
      <c r="I64" s="20"/>
      <c r="J64" s="20"/>
      <c r="K64" s="20"/>
      <c r="L64" s="20"/>
      <c r="M64" s="20"/>
      <c r="N64" s="20"/>
      <c r="O64" s="20"/>
      <c r="P64" s="23"/>
      <c r="Q64" s="23"/>
      <c r="R64" s="19"/>
    </row>
    <row r="65" spans="1:18" ht="15">
      <c r="A65" s="31" t="s">
        <v>6</v>
      </c>
      <c r="B65" s="20">
        <v>44</v>
      </c>
      <c r="C65" s="20">
        <v>6800.644444444444</v>
      </c>
      <c r="D65" s="20">
        <v>141851</v>
      </c>
      <c r="E65" s="20">
        <v>2233.2444444444445</v>
      </c>
      <c r="F65" s="20">
        <v>215.79556666666662</v>
      </c>
      <c r="G65" s="20">
        <v>523.2222222222222</v>
      </c>
      <c r="H65" s="20">
        <v>739.0177888888886</v>
      </c>
      <c r="I65" s="20">
        <v>90785.19949999999</v>
      </c>
      <c r="J65" s="20">
        <v>24554.8005</v>
      </c>
      <c r="K65" s="20">
        <v>115685</v>
      </c>
      <c r="L65" s="20">
        <f aca="true" t="shared" si="49" ref="L65:L70">K65/B65</f>
        <v>2629.2045454545455</v>
      </c>
      <c r="M65" s="20">
        <f aca="true" t="shared" si="50" ref="M65:M70">B65*E65</f>
        <v>98262.75555555556</v>
      </c>
      <c r="N65" s="20">
        <f aca="true" t="shared" si="51" ref="N65:N70">B65*G65</f>
        <v>23021.777777777774</v>
      </c>
      <c r="O65" s="20">
        <f aca="true" t="shared" si="52" ref="O65:O70">M65+N65</f>
        <v>121284.53333333333</v>
      </c>
      <c r="P65" s="23">
        <f aca="true" t="shared" si="53" ref="P65:P70">M65/(B65*C65)</f>
        <v>0.3283871789928406</v>
      </c>
      <c r="Q65" s="23">
        <f aca="true" t="shared" si="54" ref="Q65:Q70">(B65*F65)/(B65*C65)</f>
        <v>0.03173163491041698</v>
      </c>
      <c r="R65" s="19">
        <f aca="true" t="shared" si="55" ref="R65:R70">K65/O65</f>
        <v>0.9538314311030591</v>
      </c>
    </row>
    <row r="66" spans="1:18" ht="15">
      <c r="A66" s="31" t="s">
        <v>7</v>
      </c>
      <c r="B66" s="20">
        <v>109</v>
      </c>
      <c r="C66" s="20">
        <v>14711.844036697248</v>
      </c>
      <c r="D66" s="20">
        <v>173789</v>
      </c>
      <c r="E66" s="20">
        <v>2680.651376146789</v>
      </c>
      <c r="F66" s="20">
        <v>513.4295055045869</v>
      </c>
      <c r="G66" s="20">
        <v>588.651376146789</v>
      </c>
      <c r="H66" s="20">
        <v>1102.0808816513763</v>
      </c>
      <c r="I66" s="20">
        <v>236227.18389999997</v>
      </c>
      <c r="J66" s="20">
        <v>32922.816100000004</v>
      </c>
      <c r="K66" s="20">
        <v>269150</v>
      </c>
      <c r="L66" s="20">
        <f t="shared" si="49"/>
        <v>2469.266055045872</v>
      </c>
      <c r="M66" s="20">
        <f t="shared" si="50"/>
        <v>292191</v>
      </c>
      <c r="N66" s="20">
        <f t="shared" si="51"/>
        <v>64162.99999999999</v>
      </c>
      <c r="O66" s="20">
        <f t="shared" si="52"/>
        <v>356354</v>
      </c>
      <c r="P66" s="23">
        <f t="shared" si="53"/>
        <v>0.18221042647408223</v>
      </c>
      <c r="Q66" s="23">
        <f t="shared" si="54"/>
        <v>0.03489905848810574</v>
      </c>
      <c r="R66" s="19">
        <f t="shared" si="55"/>
        <v>0.7552882807545306</v>
      </c>
    </row>
    <row r="67" spans="1:18" ht="15">
      <c r="A67" s="31" t="s">
        <v>8</v>
      </c>
      <c r="B67" s="20">
        <v>68</v>
      </c>
      <c r="C67" s="20">
        <v>23968.147058823528</v>
      </c>
      <c r="D67" s="20">
        <v>255144.5</v>
      </c>
      <c r="E67" s="20">
        <v>3579.779411764706</v>
      </c>
      <c r="F67" s="20">
        <v>734.9584308823528</v>
      </c>
      <c r="G67" s="20">
        <v>792.8235294117648</v>
      </c>
      <c r="H67" s="20">
        <v>1527.7819602941174</v>
      </c>
      <c r="I67" s="20">
        <v>193447.82669999992</v>
      </c>
      <c r="J67" s="20">
        <v>19287.173300000002</v>
      </c>
      <c r="K67" s="20">
        <v>212735</v>
      </c>
      <c r="L67" s="20">
        <f t="shared" si="49"/>
        <v>3128.455882352941</v>
      </c>
      <c r="M67" s="20">
        <f t="shared" si="50"/>
        <v>243425</v>
      </c>
      <c r="N67" s="20">
        <f t="shared" si="51"/>
        <v>53912</v>
      </c>
      <c r="O67" s="20">
        <f t="shared" si="52"/>
        <v>297337</v>
      </c>
      <c r="P67" s="23">
        <f t="shared" si="53"/>
        <v>0.14935570125546527</v>
      </c>
      <c r="Q67" s="23">
        <f t="shared" si="54"/>
        <v>0.03066396534861832</v>
      </c>
      <c r="R67" s="19">
        <f t="shared" si="55"/>
        <v>0.7154676343677376</v>
      </c>
    </row>
    <row r="68" spans="1:18" ht="15">
      <c r="A68" s="31" t="s">
        <v>9</v>
      </c>
      <c r="B68" s="20">
        <v>29</v>
      </c>
      <c r="C68" s="20">
        <v>33970.75862068965</v>
      </c>
      <c r="D68" s="20">
        <v>408433</v>
      </c>
      <c r="E68" s="20">
        <v>5402.6551724137935</v>
      </c>
      <c r="F68" s="20">
        <v>1260.3905482758619</v>
      </c>
      <c r="G68" s="20">
        <v>1172.6206896551723</v>
      </c>
      <c r="H68" s="20">
        <v>2433.011237931035</v>
      </c>
      <c r="I68" s="20">
        <v>120125.67410000002</v>
      </c>
      <c r="J68" s="20">
        <v>9378.325900000002</v>
      </c>
      <c r="K68" s="20">
        <v>129504</v>
      </c>
      <c r="L68" s="20">
        <f t="shared" si="49"/>
        <v>4465.6551724137935</v>
      </c>
      <c r="M68" s="20">
        <f t="shared" si="50"/>
        <v>156677</v>
      </c>
      <c r="N68" s="20">
        <f t="shared" si="51"/>
        <v>34006</v>
      </c>
      <c r="O68" s="20">
        <f t="shared" si="52"/>
        <v>190683</v>
      </c>
      <c r="P68" s="23">
        <f t="shared" si="53"/>
        <v>0.1590384021958033</v>
      </c>
      <c r="Q68" s="23">
        <f t="shared" si="54"/>
        <v>0.03710221965747418</v>
      </c>
      <c r="R68" s="19">
        <f t="shared" si="55"/>
        <v>0.6791586035461997</v>
      </c>
    </row>
    <row r="69" spans="1:18" ht="15">
      <c r="A69" s="31" t="s">
        <v>10</v>
      </c>
      <c r="B69" s="20">
        <v>18</v>
      </c>
      <c r="C69" s="20">
        <v>43276.333333333336</v>
      </c>
      <c r="D69" s="20">
        <v>429097.5</v>
      </c>
      <c r="E69" s="20">
        <v>5761.611111111111</v>
      </c>
      <c r="F69" s="20">
        <v>1649.788283333333</v>
      </c>
      <c r="G69" s="20">
        <v>1289.5</v>
      </c>
      <c r="H69" s="20">
        <v>2939.2882833333333</v>
      </c>
      <c r="I69" s="20">
        <v>74012.8109</v>
      </c>
      <c r="J69" s="20">
        <v>3907.1891000000005</v>
      </c>
      <c r="K69" s="20">
        <v>77920</v>
      </c>
      <c r="L69" s="20">
        <f t="shared" si="49"/>
        <v>4328.888888888889</v>
      </c>
      <c r="M69" s="20">
        <f t="shared" si="50"/>
        <v>103709</v>
      </c>
      <c r="N69" s="20">
        <f t="shared" si="51"/>
        <v>23211</v>
      </c>
      <c r="O69" s="20">
        <f t="shared" si="52"/>
        <v>126920</v>
      </c>
      <c r="P69" s="23">
        <f t="shared" si="53"/>
        <v>0.1331353806417159</v>
      </c>
      <c r="Q69" s="23">
        <f t="shared" si="54"/>
        <v>0.03812218264024216</v>
      </c>
      <c r="R69" s="19">
        <f t="shared" si="55"/>
        <v>0.6139300346675071</v>
      </c>
    </row>
    <row r="70" spans="1:18" ht="15">
      <c r="A70" s="31" t="s">
        <v>13</v>
      </c>
      <c r="B70" s="20">
        <v>268</v>
      </c>
      <c r="C70" s="20">
        <v>19715.910780669146</v>
      </c>
      <c r="D70" s="20">
        <v>219258</v>
      </c>
      <c r="E70" s="20">
        <v>3332.7063197026023</v>
      </c>
      <c r="F70" s="20">
        <v>676.2055944237924</v>
      </c>
      <c r="G70" s="20">
        <v>739.1710037174721</v>
      </c>
      <c r="H70" s="20">
        <v>1415.3765981412628</v>
      </c>
      <c r="I70" s="20">
        <v>714598.6950999999</v>
      </c>
      <c r="J70" s="20">
        <v>90050.3049</v>
      </c>
      <c r="K70" s="20">
        <v>804994</v>
      </c>
      <c r="L70" s="20">
        <f t="shared" si="49"/>
        <v>3003.708955223881</v>
      </c>
      <c r="M70" s="20">
        <f t="shared" si="50"/>
        <v>893165.2936802974</v>
      </c>
      <c r="N70" s="20">
        <f t="shared" si="51"/>
        <v>198097.82899628254</v>
      </c>
      <c r="O70" s="20">
        <f t="shared" si="52"/>
        <v>1091263.12267658</v>
      </c>
      <c r="P70" s="23">
        <f t="shared" si="53"/>
        <v>0.16903638674253996</v>
      </c>
      <c r="Q70" s="23">
        <f t="shared" si="54"/>
        <v>0.03429745660478396</v>
      </c>
      <c r="R70" s="19">
        <f t="shared" si="55"/>
        <v>0.7376717706959276</v>
      </c>
    </row>
    <row r="71" spans="1:18" ht="15">
      <c r="A71" s="31"/>
      <c r="B71" s="20"/>
      <c r="C71" s="20"/>
      <c r="D71" s="20"/>
      <c r="E71" s="20"/>
      <c r="F71" s="20"/>
      <c r="G71" s="20"/>
      <c r="H71" s="20"/>
      <c r="I71" s="20"/>
      <c r="J71" s="20"/>
      <c r="K71" s="20"/>
      <c r="L71" s="20"/>
      <c r="M71" s="20"/>
      <c r="N71" s="20"/>
      <c r="O71" s="20"/>
      <c r="P71" s="23"/>
      <c r="Q71" s="23"/>
      <c r="R71" s="19"/>
    </row>
    <row r="72" spans="1:18" ht="15.75">
      <c r="A72" s="33" t="s">
        <v>47</v>
      </c>
      <c r="B72" s="20"/>
      <c r="C72" s="20"/>
      <c r="D72" s="20"/>
      <c r="E72" s="20"/>
      <c r="F72" s="20"/>
      <c r="G72" s="20"/>
      <c r="H72" s="20"/>
      <c r="I72" s="20"/>
      <c r="J72" s="20"/>
      <c r="K72" s="20"/>
      <c r="L72" s="20"/>
      <c r="M72" s="20"/>
      <c r="N72" s="20"/>
      <c r="O72" s="20"/>
      <c r="P72" s="23"/>
      <c r="Q72" s="23"/>
      <c r="R72" s="19"/>
    </row>
    <row r="73" spans="1:18" ht="15">
      <c r="A73" s="31" t="s">
        <v>6</v>
      </c>
      <c r="B73" s="20">
        <v>135</v>
      </c>
      <c r="C73" s="20">
        <v>6428.051851851852</v>
      </c>
      <c r="D73" s="20">
        <v>122741</v>
      </c>
      <c r="E73" s="20">
        <v>1726.7407407407406</v>
      </c>
      <c r="F73" s="20">
        <v>187.07034592592586</v>
      </c>
      <c r="G73" s="20">
        <v>816.8444444444444</v>
      </c>
      <c r="H73" s="20">
        <v>1003.9147903703707</v>
      </c>
      <c r="I73" s="20">
        <v>207855.50330000004</v>
      </c>
      <c r="J73" s="20">
        <v>110889.42560000005</v>
      </c>
      <c r="K73" s="20">
        <v>318744.9289</v>
      </c>
      <c r="L73" s="20">
        <f aca="true" t="shared" si="56" ref="L73:L78">K73/B73</f>
        <v>2361.073547407407</v>
      </c>
      <c r="M73" s="20">
        <f aca="true" t="shared" si="57" ref="M73:M78">B73*E73</f>
        <v>233110</v>
      </c>
      <c r="N73" s="20">
        <f aca="true" t="shared" si="58" ref="N73:N78">B73*G73</f>
        <v>110274</v>
      </c>
      <c r="O73" s="20">
        <f aca="true" t="shared" si="59" ref="O73:O78">M73+N73</f>
        <v>343384</v>
      </c>
      <c r="P73" s="23">
        <f aca="true" t="shared" si="60" ref="P73:P78">M73/(B73*C73)</f>
        <v>0.2686258263836633</v>
      </c>
      <c r="Q73" s="23">
        <f aca="true" t="shared" si="61" ref="Q73:Q78">(B73*F73)/(B73*C73)</f>
        <v>0.029102183715589185</v>
      </c>
      <c r="R73" s="19">
        <f aca="true" t="shared" si="62" ref="R73:R78">K73/O73</f>
        <v>0.9282463041376419</v>
      </c>
    </row>
    <row r="74" spans="1:18" ht="15">
      <c r="A74" s="31" t="s">
        <v>7</v>
      </c>
      <c r="B74" s="20">
        <v>455</v>
      </c>
      <c r="C74" s="20">
        <v>15193.162637362637</v>
      </c>
      <c r="D74" s="20">
        <v>140291</v>
      </c>
      <c r="E74" s="20">
        <v>2048.50989010989</v>
      </c>
      <c r="F74" s="20">
        <v>426.4094925274723</v>
      </c>
      <c r="G74" s="20">
        <v>872.334065934066</v>
      </c>
      <c r="H74" s="20">
        <v>1298.7435584615373</v>
      </c>
      <c r="I74" s="20">
        <v>738055.680900001</v>
      </c>
      <c r="J74" s="20">
        <v>258685.07909999994</v>
      </c>
      <c r="K74" s="20">
        <v>996740.76</v>
      </c>
      <c r="L74" s="20">
        <f t="shared" si="56"/>
        <v>2190.639032967033</v>
      </c>
      <c r="M74" s="20">
        <f t="shared" si="57"/>
        <v>932071.9999999999</v>
      </c>
      <c r="N74" s="20">
        <f t="shared" si="58"/>
        <v>396912</v>
      </c>
      <c r="O74" s="20">
        <f t="shared" si="59"/>
        <v>1328984</v>
      </c>
      <c r="P74" s="23">
        <f t="shared" si="60"/>
        <v>0.1348310380797377</v>
      </c>
      <c r="Q74" s="23">
        <f t="shared" si="61"/>
        <v>0.028065880863991872</v>
      </c>
      <c r="R74" s="19">
        <f t="shared" si="62"/>
        <v>0.7500020767744382</v>
      </c>
    </row>
    <row r="75" spans="1:18" ht="15">
      <c r="A75" s="31" t="s">
        <v>8</v>
      </c>
      <c r="B75" s="20">
        <v>458</v>
      </c>
      <c r="C75" s="20">
        <v>25034.00655021834</v>
      </c>
      <c r="D75" s="20">
        <v>165492</v>
      </c>
      <c r="E75" s="20">
        <v>2375.78384279476</v>
      </c>
      <c r="F75" s="20">
        <v>691.313662445414</v>
      </c>
      <c r="G75" s="20">
        <v>1026.7183406113538</v>
      </c>
      <c r="H75" s="20">
        <v>1718.0320030567675</v>
      </c>
      <c r="I75" s="20">
        <v>771487.3426000004</v>
      </c>
      <c r="J75" s="20">
        <v>210552.15739999994</v>
      </c>
      <c r="K75" s="20">
        <v>982039.5</v>
      </c>
      <c r="L75" s="20">
        <f t="shared" si="56"/>
        <v>2144.1910480349343</v>
      </c>
      <c r="M75" s="20">
        <f t="shared" si="57"/>
        <v>1088109</v>
      </c>
      <c r="N75" s="20">
        <f t="shared" si="58"/>
        <v>470237.00000000006</v>
      </c>
      <c r="O75" s="20">
        <f t="shared" si="59"/>
        <v>1558346</v>
      </c>
      <c r="P75" s="23">
        <f t="shared" si="60"/>
        <v>0.094902261770561</v>
      </c>
      <c r="Q75" s="23">
        <f t="shared" si="61"/>
        <v>0.027614982885725278</v>
      </c>
      <c r="R75" s="19">
        <f t="shared" si="62"/>
        <v>0.6301806530770445</v>
      </c>
    </row>
    <row r="76" spans="1:18" ht="15">
      <c r="A76" s="31" t="s">
        <v>9</v>
      </c>
      <c r="B76" s="20">
        <v>326</v>
      </c>
      <c r="C76" s="20">
        <v>34984.552147239265</v>
      </c>
      <c r="D76" s="20">
        <v>190896.5</v>
      </c>
      <c r="E76" s="20">
        <v>2904.9846625766872</v>
      </c>
      <c r="F76" s="20">
        <v>973.3395585889574</v>
      </c>
      <c r="G76" s="20">
        <v>1245.0521472392638</v>
      </c>
      <c r="H76" s="20">
        <v>2218.391705828221</v>
      </c>
      <c r="I76" s="20">
        <v>629716.3038999997</v>
      </c>
      <c r="J76" s="20">
        <v>128040.19610000004</v>
      </c>
      <c r="K76" s="20">
        <v>757756.5</v>
      </c>
      <c r="L76" s="20">
        <f t="shared" si="56"/>
        <v>2324.4064417177915</v>
      </c>
      <c r="M76" s="20">
        <f t="shared" si="57"/>
        <v>947025</v>
      </c>
      <c r="N76" s="20">
        <f t="shared" si="58"/>
        <v>405887</v>
      </c>
      <c r="O76" s="20">
        <f t="shared" si="59"/>
        <v>1352912</v>
      </c>
      <c r="P76" s="23">
        <f t="shared" si="60"/>
        <v>0.08303621124976808</v>
      </c>
      <c r="Q76" s="23">
        <f t="shared" si="61"/>
        <v>0.027821981384597103</v>
      </c>
      <c r="R76" s="19">
        <f t="shared" si="62"/>
        <v>0.5600929698310015</v>
      </c>
    </row>
    <row r="77" spans="1:18" ht="15">
      <c r="A77" s="31" t="s">
        <v>10</v>
      </c>
      <c r="B77" s="20">
        <v>187</v>
      </c>
      <c r="C77" s="20">
        <v>43248.8770053476</v>
      </c>
      <c r="D77" s="20">
        <v>213037</v>
      </c>
      <c r="E77" s="20">
        <v>3227.8823529411766</v>
      </c>
      <c r="F77" s="20">
        <v>1171.033321390375</v>
      </c>
      <c r="G77" s="20">
        <v>1448.2673796791444</v>
      </c>
      <c r="H77" s="20">
        <v>2619.300701069517</v>
      </c>
      <c r="I77" s="20">
        <v>384630.7689000001</v>
      </c>
      <c r="J77" s="20">
        <v>68836.73109999999</v>
      </c>
      <c r="K77" s="20">
        <v>453467.5</v>
      </c>
      <c r="L77" s="20">
        <f t="shared" si="56"/>
        <v>2424.9598930481284</v>
      </c>
      <c r="M77" s="20">
        <f t="shared" si="57"/>
        <v>603614</v>
      </c>
      <c r="N77" s="20">
        <f t="shared" si="58"/>
        <v>270826</v>
      </c>
      <c r="O77" s="20">
        <f t="shared" si="59"/>
        <v>874440</v>
      </c>
      <c r="P77" s="23">
        <f t="shared" si="60"/>
        <v>0.07463505590080542</v>
      </c>
      <c r="Q77" s="23">
        <f t="shared" si="61"/>
        <v>0.02707661799508875</v>
      </c>
      <c r="R77" s="19">
        <f t="shared" si="62"/>
        <v>0.5185804629248433</v>
      </c>
    </row>
    <row r="78" spans="1:18" ht="15">
      <c r="A78" s="31" t="s">
        <v>13</v>
      </c>
      <c r="B78" s="20">
        <v>1561</v>
      </c>
      <c r="C78" s="20">
        <v>24816.627162075594</v>
      </c>
      <c r="D78" s="20">
        <v>169616</v>
      </c>
      <c r="E78" s="20">
        <v>2436.8545803971815</v>
      </c>
      <c r="F78" s="20">
        <v>686.8573993593848</v>
      </c>
      <c r="G78" s="20">
        <v>1059.6643177450353</v>
      </c>
      <c r="H78" s="20">
        <v>1746.5217171044167</v>
      </c>
      <c r="I78" s="20">
        <v>2731745.599600005</v>
      </c>
      <c r="J78" s="20">
        <v>777003.5892999999</v>
      </c>
      <c r="K78" s="20">
        <v>3508749.1889</v>
      </c>
      <c r="L78" s="20">
        <f t="shared" si="56"/>
        <v>2247.7573279308135</v>
      </c>
      <c r="M78" s="20">
        <f t="shared" si="57"/>
        <v>3803930.0000000005</v>
      </c>
      <c r="N78" s="20">
        <f t="shared" si="58"/>
        <v>1654136</v>
      </c>
      <c r="O78" s="20">
        <f t="shared" si="59"/>
        <v>5458066</v>
      </c>
      <c r="P78" s="23">
        <f t="shared" si="60"/>
        <v>0.09819443087419821</v>
      </c>
      <c r="Q78" s="23">
        <f t="shared" si="61"/>
        <v>0.027677306624851513</v>
      </c>
      <c r="R78" s="19">
        <f t="shared" si="62"/>
        <v>0.6428557640929956</v>
      </c>
    </row>
    <row r="79" spans="1:18" ht="15">
      <c r="A79" s="31"/>
      <c r="B79" s="20"/>
      <c r="C79" s="20"/>
      <c r="D79" s="20"/>
      <c r="E79" s="20"/>
      <c r="F79" s="20"/>
      <c r="G79" s="20"/>
      <c r="H79" s="20"/>
      <c r="I79" s="20"/>
      <c r="J79" s="20"/>
      <c r="K79" s="20"/>
      <c r="L79" s="20"/>
      <c r="M79" s="20"/>
      <c r="N79" s="20"/>
      <c r="O79" s="20"/>
      <c r="P79" s="23"/>
      <c r="Q79" s="23"/>
      <c r="R79" s="19"/>
    </row>
    <row r="80" spans="1:18" ht="15.75">
      <c r="A80" s="33" t="s">
        <v>48</v>
      </c>
      <c r="B80" s="20"/>
      <c r="C80" s="20"/>
      <c r="D80" s="20"/>
      <c r="E80" s="20"/>
      <c r="F80" s="20"/>
      <c r="G80" s="20"/>
      <c r="H80" s="20"/>
      <c r="I80" s="20"/>
      <c r="J80" s="20"/>
      <c r="K80" s="20"/>
      <c r="L80" s="20"/>
      <c r="M80" s="20"/>
      <c r="N80" s="20"/>
      <c r="O80" s="20"/>
      <c r="P80" s="23"/>
      <c r="Q80" s="23"/>
      <c r="R80" s="19"/>
    </row>
    <row r="81" spans="1:18" ht="15">
      <c r="A81" s="31" t="s">
        <v>6</v>
      </c>
      <c r="B81" s="20">
        <v>182</v>
      </c>
      <c r="C81" s="20">
        <v>6377.06043956044</v>
      </c>
      <c r="D81" s="20">
        <v>112714.5</v>
      </c>
      <c r="E81" s="20">
        <v>1638.8351648351647</v>
      </c>
      <c r="F81" s="20">
        <v>211.11800219780216</v>
      </c>
      <c r="G81" s="20">
        <v>695.8406593406594</v>
      </c>
      <c r="H81" s="20">
        <v>906.9586615384613</v>
      </c>
      <c r="I81" s="20">
        <v>259844.52360000013</v>
      </c>
      <c r="J81" s="20">
        <v>132382.76639999996</v>
      </c>
      <c r="K81" s="20">
        <v>392227.29</v>
      </c>
      <c r="L81" s="20">
        <f>K81/B81</f>
        <v>2155.095</v>
      </c>
      <c r="M81" s="20">
        <f>B81*E81</f>
        <v>298268</v>
      </c>
      <c r="N81" s="20">
        <f>B81*G81</f>
        <v>126643.00000000001</v>
      </c>
      <c r="O81" s="20">
        <f>M81+N81</f>
        <v>424911</v>
      </c>
      <c r="P81" s="23">
        <f>M81/(B81*C81)</f>
        <v>0.25698912224017234</v>
      </c>
      <c r="Q81" s="23">
        <f>(B81*F81)/(B81*C81)</f>
        <v>0.03310584934841141</v>
      </c>
      <c r="R81" s="19">
        <f>K81/O81</f>
        <v>0.9230810452071139</v>
      </c>
    </row>
    <row r="82" spans="1:18" ht="15">
      <c r="A82" s="31" t="s">
        <v>7</v>
      </c>
      <c r="B82" s="20">
        <v>645</v>
      </c>
      <c r="C82" s="20">
        <v>15222.883720930233</v>
      </c>
      <c r="D82" s="20">
        <v>133586</v>
      </c>
      <c r="E82" s="20">
        <v>1970.2480620155038</v>
      </c>
      <c r="F82" s="20">
        <v>449.8786773643411</v>
      </c>
      <c r="G82" s="20">
        <v>855.5875968992248</v>
      </c>
      <c r="H82" s="20">
        <v>1305.4662742635674</v>
      </c>
      <c r="I82" s="20">
        <v>980638.253099999</v>
      </c>
      <c r="J82" s="20">
        <v>372918.21690000006</v>
      </c>
      <c r="K82" s="20">
        <v>1353556.47</v>
      </c>
      <c r="L82" s="20">
        <f>K82/B82</f>
        <v>2098.5371627906975</v>
      </c>
      <c r="M82" s="20">
        <f>B82*E82</f>
        <v>1270810</v>
      </c>
      <c r="N82" s="20">
        <f>B82*G82</f>
        <v>551854</v>
      </c>
      <c r="O82" s="20">
        <f>M82+N82</f>
        <v>1822664</v>
      </c>
      <c r="P82" s="23">
        <f>M82/(B82*C82)</f>
        <v>0.12942673005552635</v>
      </c>
      <c r="Q82" s="23">
        <f>(B82*F82)/(B82*C82)</f>
        <v>0.029552789445917816</v>
      </c>
      <c r="R82" s="19">
        <f>K82/O82</f>
        <v>0.7426253385154916</v>
      </c>
    </row>
    <row r="83" spans="1:18" ht="15">
      <c r="A83" s="31" t="s">
        <v>8</v>
      </c>
      <c r="B83" s="20">
        <v>627</v>
      </c>
      <c r="C83" s="20">
        <v>24880.352472089315</v>
      </c>
      <c r="D83" s="20">
        <v>151839</v>
      </c>
      <c r="E83" s="20">
        <v>2280.3444976076553</v>
      </c>
      <c r="F83" s="20">
        <v>705.2379068580545</v>
      </c>
      <c r="G83" s="20">
        <v>989.5438596491229</v>
      </c>
      <c r="H83" s="20">
        <v>1694.7817665071748</v>
      </c>
      <c r="I83" s="20">
        <v>987591.8324000011</v>
      </c>
      <c r="J83" s="20">
        <v>310191.6675999998</v>
      </c>
      <c r="K83" s="20">
        <v>1297783.5</v>
      </c>
      <c r="L83" s="20">
        <f>K83/B83</f>
        <v>2069.8301435406697</v>
      </c>
      <c r="M83" s="20">
        <f>B83*E83</f>
        <v>1429775.9999999998</v>
      </c>
      <c r="N83" s="20">
        <f>B83*G83</f>
        <v>620444</v>
      </c>
      <c r="O83" s="20">
        <f>M83+N83</f>
        <v>2050219.9999999998</v>
      </c>
      <c r="P83" s="23">
        <f>M83/(B83*C83)</f>
        <v>0.09165241932025428</v>
      </c>
      <c r="Q83" s="23">
        <f>(B83*F83)/(B83*C83)</f>
        <v>0.028345173471685654</v>
      </c>
      <c r="R83" s="19">
        <f>K83/O83</f>
        <v>0.6329971905454049</v>
      </c>
    </row>
    <row r="84" spans="1:18" ht="15">
      <c r="A84" s="31" t="s">
        <v>9</v>
      </c>
      <c r="B84" s="20">
        <v>515</v>
      </c>
      <c r="C84" s="20">
        <v>34809.2854368932</v>
      </c>
      <c r="D84" s="20">
        <v>179673</v>
      </c>
      <c r="E84" s="20">
        <v>2709.885436893204</v>
      </c>
      <c r="F84" s="20">
        <v>995.8026368932032</v>
      </c>
      <c r="G84" s="20">
        <v>1193.6038834951457</v>
      </c>
      <c r="H84" s="20">
        <v>2189.4065203883456</v>
      </c>
      <c r="I84" s="20">
        <v>882752.6420000001</v>
      </c>
      <c r="J84" s="20">
        <v>219404.358</v>
      </c>
      <c r="K84" s="20">
        <v>1102157</v>
      </c>
      <c r="L84" s="20">
        <f>K84/B84</f>
        <v>2140.1106796116505</v>
      </c>
      <c r="M84" s="20">
        <f>B84*E84</f>
        <v>1395591</v>
      </c>
      <c r="N84" s="20">
        <f>B84*G84</f>
        <v>614706</v>
      </c>
      <c r="O84" s="20">
        <f>M84+N84</f>
        <v>2010297</v>
      </c>
      <c r="P84" s="23">
        <f>M84/(B84*C84)</f>
        <v>0.07784949914602632</v>
      </c>
      <c r="Q84" s="23">
        <f>(B84*F84)/(B84*C84)</f>
        <v>0.02860738519607142</v>
      </c>
      <c r="R84" s="19">
        <f>K84/O84</f>
        <v>0.5482558049880192</v>
      </c>
    </row>
    <row r="85" spans="1:18" ht="15">
      <c r="A85" s="31" t="s">
        <v>10</v>
      </c>
      <c r="B85" s="20">
        <v>285</v>
      </c>
      <c r="C85" s="20">
        <v>43327.67719298245</v>
      </c>
      <c r="D85" s="20">
        <v>203790</v>
      </c>
      <c r="E85" s="20">
        <v>3032.0561403508773</v>
      </c>
      <c r="F85" s="20">
        <v>1263.87038</v>
      </c>
      <c r="G85" s="20">
        <v>1367.6280701754386</v>
      </c>
      <c r="H85" s="20">
        <v>2631.498450175439</v>
      </c>
      <c r="I85" s="20">
        <v>503932.9417</v>
      </c>
      <c r="J85" s="20">
        <v>117652.15830000001</v>
      </c>
      <c r="K85" s="20">
        <v>621585.1</v>
      </c>
      <c r="L85" s="20">
        <f>K85/B85</f>
        <v>2181.000350877193</v>
      </c>
      <c r="M85" s="20">
        <f>B85*E85</f>
        <v>864136</v>
      </c>
      <c r="N85" s="20">
        <f>B85*G85</f>
        <v>389774</v>
      </c>
      <c r="O85" s="20">
        <f>M85+N85</f>
        <v>1253910</v>
      </c>
      <c r="P85" s="23">
        <f>M85/(B85*C85)</f>
        <v>0.06997966050305514</v>
      </c>
      <c r="Q85" s="23">
        <f>(B85*F85)/(B85*C85)</f>
        <v>0.029170046997227497</v>
      </c>
      <c r="R85" s="19">
        <f>K85/O85</f>
        <v>0.4957174757358981</v>
      </c>
    </row>
    <row r="86" spans="1:18" ht="15">
      <c r="A86" s="31" t="s">
        <v>13</v>
      </c>
      <c r="B86" s="20">
        <v>2254</v>
      </c>
      <c r="C86" s="20">
        <v>25223.840283939662</v>
      </c>
      <c r="D86" s="20">
        <v>156103.5</v>
      </c>
      <c r="E86" s="20">
        <v>2332.9995563442767</v>
      </c>
      <c r="F86" s="20">
        <v>729.2905089618444</v>
      </c>
      <c r="G86" s="20">
        <v>1021.9259094942324</v>
      </c>
      <c r="H86" s="20">
        <v>1751.216418456075</v>
      </c>
      <c r="I86" s="20">
        <v>3614760.1928000036</v>
      </c>
      <c r="J86" s="20">
        <v>1152549.1671999947</v>
      </c>
      <c r="K86" s="20">
        <v>4767309.36</v>
      </c>
      <c r="L86" s="20">
        <f>K86/B86</f>
        <v>2115.044081632653</v>
      </c>
      <c r="M86" s="20">
        <f>B86*E86</f>
        <v>5258581</v>
      </c>
      <c r="N86" s="20">
        <f>B86*G86</f>
        <v>2303421</v>
      </c>
      <c r="O86" s="20">
        <f>M86+N86</f>
        <v>7562002</v>
      </c>
      <c r="P86" s="23">
        <f>M86/(B86*C86)</f>
        <v>0.0924918462090694</v>
      </c>
      <c r="Q86" s="23">
        <f>(B86*F86)/(B86*C86)</f>
        <v>0.028912746859810746</v>
      </c>
      <c r="R86" s="19">
        <f>K86/O86</f>
        <v>0.6304295291114708</v>
      </c>
    </row>
    <row r="87" spans="1:18" ht="15">
      <c r="A87" s="31"/>
      <c r="B87" s="20"/>
      <c r="C87" s="20"/>
      <c r="D87" s="20"/>
      <c r="E87" s="20"/>
      <c r="F87" s="20"/>
      <c r="G87" s="20"/>
      <c r="H87" s="20"/>
      <c r="I87" s="20"/>
      <c r="J87" s="20"/>
      <c r="K87" s="20"/>
      <c r="L87" s="20"/>
      <c r="M87" s="20"/>
      <c r="N87" s="20"/>
      <c r="O87" s="20"/>
      <c r="P87" s="23"/>
      <c r="Q87" s="23"/>
      <c r="R87" s="19"/>
    </row>
    <row r="88" spans="1:18" ht="15.75">
      <c r="A88" s="33" t="s">
        <v>49</v>
      </c>
      <c r="B88" s="20"/>
      <c r="C88" s="20"/>
      <c r="D88" s="20"/>
      <c r="E88" s="20"/>
      <c r="F88" s="20"/>
      <c r="G88" s="20"/>
      <c r="H88" s="20"/>
      <c r="I88" s="20"/>
      <c r="J88" s="20"/>
      <c r="K88" s="20"/>
      <c r="L88" s="20"/>
      <c r="M88" s="20"/>
      <c r="N88" s="20"/>
      <c r="O88" s="20"/>
      <c r="P88" s="23"/>
      <c r="Q88" s="23"/>
      <c r="R88" s="19"/>
    </row>
    <row r="89" spans="1:18" ht="15">
      <c r="A89" s="31" t="s">
        <v>6</v>
      </c>
      <c r="B89" s="20">
        <v>271</v>
      </c>
      <c r="C89" s="20">
        <v>6718.221402214022</v>
      </c>
      <c r="D89" s="20">
        <v>91891</v>
      </c>
      <c r="E89" s="20">
        <v>1368.7675276752768</v>
      </c>
      <c r="F89" s="20">
        <v>214.10492730627277</v>
      </c>
      <c r="G89" s="20">
        <v>543.8044280442805</v>
      </c>
      <c r="H89" s="20">
        <v>757.9093553505537</v>
      </c>
      <c r="I89" s="20">
        <v>312913.56469999976</v>
      </c>
      <c r="J89" s="20">
        <v>152046.63530000005</v>
      </c>
      <c r="K89" s="20">
        <v>464960.2</v>
      </c>
      <c r="L89" s="20">
        <f>K89/B89</f>
        <v>1715.720295202952</v>
      </c>
      <c r="M89" s="20">
        <f>B89*E89</f>
        <v>370936</v>
      </c>
      <c r="N89" s="20">
        <f>B89*G89</f>
        <v>147371</v>
      </c>
      <c r="O89" s="20">
        <f>M89+N89</f>
        <v>518307</v>
      </c>
      <c r="P89" s="23">
        <f>M89/(B89*C89)</f>
        <v>0.20373956821729525</v>
      </c>
      <c r="Q89" s="23">
        <f>(B89*F89)/(B89*C89)</f>
        <v>0.03186928719492833</v>
      </c>
      <c r="R89" s="19">
        <f>K89/O89</f>
        <v>0.8970748996251257</v>
      </c>
    </row>
    <row r="90" spans="1:18" ht="15">
      <c r="A90" s="31" t="s">
        <v>7</v>
      </c>
      <c r="B90" s="20">
        <v>702</v>
      </c>
      <c r="C90" s="20">
        <v>14950.968660968661</v>
      </c>
      <c r="D90" s="20">
        <v>115413</v>
      </c>
      <c r="E90" s="20">
        <v>1580.7079772079771</v>
      </c>
      <c r="F90" s="20">
        <v>380.35819786324754</v>
      </c>
      <c r="G90" s="20">
        <v>726.6538461538462</v>
      </c>
      <c r="H90" s="20">
        <v>1107.0120440170942</v>
      </c>
      <c r="I90" s="20">
        <v>842645.5450999996</v>
      </c>
      <c r="J90" s="20">
        <v>296538.71490000014</v>
      </c>
      <c r="K90" s="20">
        <v>1139184.26</v>
      </c>
      <c r="L90" s="20">
        <f>K90/B90</f>
        <v>1622.7696011396013</v>
      </c>
      <c r="M90" s="20">
        <f>B90*E90</f>
        <v>1109657</v>
      </c>
      <c r="N90" s="20">
        <f>B90*G90</f>
        <v>510111</v>
      </c>
      <c r="O90" s="20">
        <f>M90+N90</f>
        <v>1619768</v>
      </c>
      <c r="P90" s="23">
        <f>M90/(B90*C90)</f>
        <v>0.10572612471154524</v>
      </c>
      <c r="Q90" s="23">
        <f>(B90*F90)/(B90*C90)</f>
        <v>0.025440371556407534</v>
      </c>
      <c r="R90" s="19">
        <f>K90/O90</f>
        <v>0.7033008801260427</v>
      </c>
    </row>
    <row r="91" spans="1:18" ht="15">
      <c r="A91" s="31" t="s">
        <v>8</v>
      </c>
      <c r="B91" s="20">
        <v>522</v>
      </c>
      <c r="C91" s="20">
        <v>24194.145593869733</v>
      </c>
      <c r="D91" s="20">
        <v>136499</v>
      </c>
      <c r="E91" s="20">
        <v>1952.0919540229886</v>
      </c>
      <c r="F91" s="20">
        <v>622.7905750957859</v>
      </c>
      <c r="G91" s="20">
        <v>898.2471264367816</v>
      </c>
      <c r="H91" s="20">
        <v>1521.0377015325664</v>
      </c>
      <c r="I91" s="20">
        <v>693895.3198000003</v>
      </c>
      <c r="J91" s="20">
        <v>193291.18020000006</v>
      </c>
      <c r="K91" s="20">
        <v>887186.5</v>
      </c>
      <c r="L91" s="20">
        <f>K91/B91</f>
        <v>1699.5909961685825</v>
      </c>
      <c r="M91" s="20">
        <f>B91*E91</f>
        <v>1018992</v>
      </c>
      <c r="N91" s="20">
        <f>B91*G91</f>
        <v>468885</v>
      </c>
      <c r="O91" s="20">
        <f>M91+N91</f>
        <v>1487877</v>
      </c>
      <c r="P91" s="23">
        <f>M91/(B91*C91)</f>
        <v>0.08068447577324682</v>
      </c>
      <c r="Q91" s="23">
        <f>(B91*F91)/(B91*C91)</f>
        <v>0.025741375023120776</v>
      </c>
      <c r="R91" s="19">
        <f>K91/O91</f>
        <v>0.5962767755667975</v>
      </c>
    </row>
    <row r="92" spans="1:18" ht="15">
      <c r="A92" s="31" t="s">
        <v>9</v>
      </c>
      <c r="B92" s="20">
        <v>279</v>
      </c>
      <c r="C92" s="20">
        <v>34496.88172043011</v>
      </c>
      <c r="D92" s="20">
        <v>164358</v>
      </c>
      <c r="E92" s="20">
        <v>2426.4767025089604</v>
      </c>
      <c r="F92" s="20">
        <v>900.3878125448026</v>
      </c>
      <c r="G92" s="20">
        <v>1244.7921146953406</v>
      </c>
      <c r="H92" s="20">
        <v>2145.179927240143</v>
      </c>
      <c r="I92" s="20">
        <v>425778.8002999997</v>
      </c>
      <c r="J92" s="20">
        <v>114194.19969999995</v>
      </c>
      <c r="K92" s="20">
        <v>539973</v>
      </c>
      <c r="L92" s="20">
        <f>K92/B92</f>
        <v>1935.3870967741937</v>
      </c>
      <c r="M92" s="20">
        <f>B92*E92</f>
        <v>676987</v>
      </c>
      <c r="N92" s="20">
        <f>B92*G92</f>
        <v>347297.00000000006</v>
      </c>
      <c r="O92" s="20">
        <f>M92+N92</f>
        <v>1024284</v>
      </c>
      <c r="P92" s="23">
        <f>M92/(B92*C92)</f>
        <v>0.07033901562969173</v>
      </c>
      <c r="Q92" s="23">
        <f>(B92*F92)/(B92*C92)</f>
        <v>0.02610055656165483</v>
      </c>
      <c r="R92" s="19">
        <f>K92/O92</f>
        <v>0.5271711751818832</v>
      </c>
    </row>
    <row r="93" spans="1:18" ht="15">
      <c r="A93" s="31" t="s">
        <v>10</v>
      </c>
      <c r="B93" s="20">
        <v>108</v>
      </c>
      <c r="C93" s="20">
        <v>43312.63888888889</v>
      </c>
      <c r="D93" s="20">
        <v>190360.5</v>
      </c>
      <c r="E93" s="20">
        <v>2716.935185185185</v>
      </c>
      <c r="F93" s="20">
        <v>1128.9123009259258</v>
      </c>
      <c r="G93" s="20">
        <v>1495.9166666666667</v>
      </c>
      <c r="H93" s="20">
        <v>2624.8289675925935</v>
      </c>
      <c r="I93" s="20">
        <v>171506.4715</v>
      </c>
      <c r="J93" s="20">
        <v>49487.5285</v>
      </c>
      <c r="K93" s="20">
        <v>220994</v>
      </c>
      <c r="L93" s="20">
        <f>K93/B93</f>
        <v>2046.2407407407406</v>
      </c>
      <c r="M93" s="20">
        <f>B93*E93</f>
        <v>293429</v>
      </c>
      <c r="N93" s="20">
        <f>B93*G93</f>
        <v>161559</v>
      </c>
      <c r="O93" s="20">
        <f>M93+N93</f>
        <v>454988</v>
      </c>
      <c r="P93" s="23">
        <f>M93/(B93*C93)</f>
        <v>0.06272846113475132</v>
      </c>
      <c r="Q93" s="23">
        <f>(B93*F93)/(B93*C93)</f>
        <v>0.026064269688622663</v>
      </c>
      <c r="R93" s="19">
        <f>K93/O93</f>
        <v>0.4857139089382577</v>
      </c>
    </row>
    <row r="94" spans="1:18" ht="15">
      <c r="A94" s="31" t="s">
        <v>13</v>
      </c>
      <c r="B94" s="20">
        <v>1882</v>
      </c>
      <c r="C94" s="20">
        <v>20854.387353878854</v>
      </c>
      <c r="D94" s="20">
        <v>126951</v>
      </c>
      <c r="E94" s="20">
        <v>1843.7837407013815</v>
      </c>
      <c r="F94" s="20">
        <v>543.7095104144524</v>
      </c>
      <c r="G94" s="20">
        <v>868.875132837407</v>
      </c>
      <c r="H94" s="20">
        <v>1412.5846432518565</v>
      </c>
      <c r="I94" s="20">
        <v>2446739.7014000053</v>
      </c>
      <c r="J94" s="20">
        <v>805558.2585999997</v>
      </c>
      <c r="K94" s="20">
        <v>3252297.96</v>
      </c>
      <c r="L94" s="20">
        <f>K94/B94</f>
        <v>1728.107311370882</v>
      </c>
      <c r="M94" s="20">
        <f>B94*E94</f>
        <v>3470001</v>
      </c>
      <c r="N94" s="20">
        <f>B94*G94</f>
        <v>1635223</v>
      </c>
      <c r="O94" s="20">
        <f>M94+N94</f>
        <v>5105224</v>
      </c>
      <c r="P94" s="23">
        <f>M94/(B94*C94)</f>
        <v>0.0884122707329709</v>
      </c>
      <c r="Q94" s="23">
        <f>(B94*F94)/(B94*C94)</f>
        <v>0.026071708614030523</v>
      </c>
      <c r="R94" s="19">
        <f>K94/O94</f>
        <v>0.637052940282346</v>
      </c>
    </row>
    <row r="95" spans="1:18" ht="15">
      <c r="A95" s="31"/>
      <c r="B95" s="20"/>
      <c r="C95" s="20"/>
      <c r="D95" s="20"/>
      <c r="E95" s="20"/>
      <c r="F95" s="20"/>
      <c r="G95" s="20"/>
      <c r="H95" s="20"/>
      <c r="I95" s="20"/>
      <c r="J95" s="20"/>
      <c r="K95" s="20"/>
      <c r="L95" s="20"/>
      <c r="M95" s="20"/>
      <c r="N95" s="20"/>
      <c r="O95" s="20"/>
      <c r="P95" s="23"/>
      <c r="Q95" s="23"/>
      <c r="R95" s="19"/>
    </row>
    <row r="96" spans="1:18" ht="15.75">
      <c r="A96" s="33" t="s">
        <v>50</v>
      </c>
      <c r="B96" s="20"/>
      <c r="C96" s="20"/>
      <c r="D96" s="20"/>
      <c r="E96" s="20"/>
      <c r="F96" s="20"/>
      <c r="G96" s="20"/>
      <c r="H96" s="20"/>
      <c r="I96" s="20"/>
      <c r="J96" s="20"/>
      <c r="K96" s="20"/>
      <c r="L96" s="20"/>
      <c r="M96" s="20"/>
      <c r="N96" s="20"/>
      <c r="O96" s="20"/>
      <c r="P96" s="23"/>
      <c r="Q96" s="23"/>
      <c r="R96" s="19"/>
    </row>
    <row r="97" spans="1:18" ht="15">
      <c r="A97" s="31" t="s">
        <v>6</v>
      </c>
      <c r="B97" s="20">
        <v>304</v>
      </c>
      <c r="C97" s="20">
        <v>6684.332236842105</v>
      </c>
      <c r="D97" s="20">
        <v>123997</v>
      </c>
      <c r="E97" s="20">
        <v>1767.2565789473683</v>
      </c>
      <c r="F97" s="20">
        <v>211.7851138157895</v>
      </c>
      <c r="G97" s="20">
        <v>800.4309210526316</v>
      </c>
      <c r="H97" s="20">
        <v>1012.2160348684214</v>
      </c>
      <c r="I97" s="20">
        <v>472863.3253999998</v>
      </c>
      <c r="J97" s="20">
        <v>248630.67459999982</v>
      </c>
      <c r="K97" s="20">
        <v>721494</v>
      </c>
      <c r="L97" s="20">
        <f>K97/B97</f>
        <v>2373.3355263157896</v>
      </c>
      <c r="M97" s="20">
        <f>B97*E97</f>
        <v>537246</v>
      </c>
      <c r="N97" s="20">
        <f>B97*G97</f>
        <v>243331</v>
      </c>
      <c r="O97" s="20">
        <f>M97+N97</f>
        <v>780577</v>
      </c>
      <c r="P97" s="23">
        <f>M97/(B97*C97)</f>
        <v>0.2643879023856357</v>
      </c>
      <c r="Q97" s="23">
        <f>(B97*F97)/(B97*C97)</f>
        <v>0.03168381018652712</v>
      </c>
      <c r="R97" s="19">
        <f>K97/O97</f>
        <v>0.9243085563627932</v>
      </c>
    </row>
    <row r="98" spans="1:18" ht="15">
      <c r="A98" s="31" t="s">
        <v>7</v>
      </c>
      <c r="B98" s="20">
        <v>1069</v>
      </c>
      <c r="C98" s="20">
        <v>15506.568755846585</v>
      </c>
      <c r="D98" s="20">
        <v>131401</v>
      </c>
      <c r="E98" s="20">
        <v>1902.5865294667915</v>
      </c>
      <c r="F98" s="20">
        <v>435.6992130963514</v>
      </c>
      <c r="G98" s="20">
        <v>924.7184284377923</v>
      </c>
      <c r="H98" s="20">
        <v>1360.417641534146</v>
      </c>
      <c r="I98" s="20">
        <v>1568102.5411999975</v>
      </c>
      <c r="J98" s="20">
        <v>654622.6707999997</v>
      </c>
      <c r="K98" s="20">
        <v>2222725.2120000003</v>
      </c>
      <c r="L98" s="20">
        <f>K98/B98</f>
        <v>2079.256512628625</v>
      </c>
      <c r="M98" s="20">
        <f>B98*E98</f>
        <v>2033865</v>
      </c>
      <c r="N98" s="20">
        <f>B98*G98</f>
        <v>988524</v>
      </c>
      <c r="O98" s="20">
        <f>M98+N98</f>
        <v>3022389</v>
      </c>
      <c r="P98" s="23">
        <f>M98/(B98*C98)</f>
        <v>0.12269552080949188</v>
      </c>
      <c r="Q98" s="23">
        <f>(B98*F98)/(B98*C98)</f>
        <v>0.028097719099338187</v>
      </c>
      <c r="R98" s="19">
        <f>K98/O98</f>
        <v>0.7354199648026777</v>
      </c>
    </row>
    <row r="99" spans="1:18" ht="15">
      <c r="A99" s="31" t="s">
        <v>8</v>
      </c>
      <c r="B99" s="20">
        <v>1124</v>
      </c>
      <c r="C99" s="20">
        <v>24929.930604982208</v>
      </c>
      <c r="D99" s="20">
        <v>145888.5</v>
      </c>
      <c r="E99" s="20">
        <v>2153.2393238434165</v>
      </c>
      <c r="F99" s="20">
        <v>668.3371062277581</v>
      </c>
      <c r="G99" s="20">
        <v>1132.4857651245552</v>
      </c>
      <c r="H99" s="20">
        <v>1800.8228713523133</v>
      </c>
      <c r="I99" s="20">
        <v>1669030.0925999999</v>
      </c>
      <c r="J99" s="20">
        <v>661457.5174000006</v>
      </c>
      <c r="K99" s="20">
        <v>2330487.61</v>
      </c>
      <c r="L99" s="20">
        <f>K99/B99</f>
        <v>2073.3875533807827</v>
      </c>
      <c r="M99" s="20">
        <f>B99*E99</f>
        <v>2420241</v>
      </c>
      <c r="N99" s="20">
        <f>B99*G99</f>
        <v>1272914</v>
      </c>
      <c r="O99" s="20">
        <f>M99+N99</f>
        <v>3693155</v>
      </c>
      <c r="P99" s="23">
        <f>M99/(B99*C99)</f>
        <v>0.08637165333356744</v>
      </c>
      <c r="Q99" s="23">
        <f>(B99*F99)/(B99*C99)</f>
        <v>0.02680862280836803</v>
      </c>
      <c r="R99" s="19">
        <f>K99/O99</f>
        <v>0.6310289197176939</v>
      </c>
    </row>
    <row r="100" spans="1:18" ht="15">
      <c r="A100" s="31" t="s">
        <v>9</v>
      </c>
      <c r="B100" s="20">
        <v>900</v>
      </c>
      <c r="C100" s="20">
        <v>34761.27111111111</v>
      </c>
      <c r="D100" s="20">
        <v>151373</v>
      </c>
      <c r="E100" s="20">
        <v>2294.75</v>
      </c>
      <c r="F100" s="20">
        <v>917.1134081111118</v>
      </c>
      <c r="G100" s="20">
        <v>1364.0733333333333</v>
      </c>
      <c r="H100" s="20">
        <v>2281.1867414444446</v>
      </c>
      <c r="I100" s="20">
        <v>1239872.932699998</v>
      </c>
      <c r="J100" s="20">
        <v>466567.4072999992</v>
      </c>
      <c r="K100" s="20">
        <v>1706440.3399999999</v>
      </c>
      <c r="L100" s="20">
        <f>K100/B100</f>
        <v>1896.0448222222221</v>
      </c>
      <c r="M100" s="20">
        <f>B100*E100</f>
        <v>2065275</v>
      </c>
      <c r="N100" s="20">
        <f>B100*G100</f>
        <v>1227666</v>
      </c>
      <c r="O100" s="20">
        <f>M100+N100</f>
        <v>3292941</v>
      </c>
      <c r="P100" s="23">
        <f>M100/(B100*C100)</f>
        <v>0.06601455949827177</v>
      </c>
      <c r="Q100" s="23">
        <f>(B100*F100)/(B100*C100)</f>
        <v>0.026383195400986506</v>
      </c>
      <c r="R100" s="19">
        <f>K100/O100</f>
        <v>0.5182116351310272</v>
      </c>
    </row>
    <row r="101" spans="1:18" ht="15">
      <c r="A101" s="31" t="s">
        <v>10</v>
      </c>
      <c r="B101" s="20">
        <v>493</v>
      </c>
      <c r="C101" s="20">
        <v>43613.206896551725</v>
      </c>
      <c r="D101" s="20">
        <v>160369</v>
      </c>
      <c r="E101" s="20">
        <v>2433.4584178498985</v>
      </c>
      <c r="F101" s="20">
        <v>1136.1956038539554</v>
      </c>
      <c r="G101" s="20">
        <v>1525.3306288032454</v>
      </c>
      <c r="H101" s="20">
        <v>2661.526232657203</v>
      </c>
      <c r="I101" s="20">
        <v>639550.5672999995</v>
      </c>
      <c r="J101" s="20">
        <v>233164.43269999995</v>
      </c>
      <c r="K101" s="20">
        <v>872715</v>
      </c>
      <c r="L101" s="20">
        <f>K101/B101</f>
        <v>1770.212981744422</v>
      </c>
      <c r="M101" s="20">
        <f>B101*E101</f>
        <v>1199695</v>
      </c>
      <c r="N101" s="20">
        <f>B101*G101</f>
        <v>751988</v>
      </c>
      <c r="O101" s="20">
        <f>M101+N101</f>
        <v>1951683</v>
      </c>
      <c r="P101" s="23">
        <f>M101/(B101*C101)</f>
        <v>0.05579636516117552</v>
      </c>
      <c r="Q101" s="23">
        <f>(B101*F101)/(B101*C101)</f>
        <v>0.026051640883665187</v>
      </c>
      <c r="R101" s="19">
        <f>K101/O101</f>
        <v>0.4471602201791992</v>
      </c>
    </row>
    <row r="102" spans="1:18" ht="15">
      <c r="A102" s="31" t="s">
        <v>13</v>
      </c>
      <c r="B102" s="20">
        <v>3890</v>
      </c>
      <c r="C102" s="20">
        <v>25556.878149100256</v>
      </c>
      <c r="D102" s="20">
        <v>143439.5</v>
      </c>
      <c r="E102" s="20">
        <v>2122.4478149100255</v>
      </c>
      <c r="F102" s="20">
        <v>685.5790593316207</v>
      </c>
      <c r="G102" s="20">
        <v>1152.807969151671</v>
      </c>
      <c r="H102" s="20">
        <v>1838.3870284832906</v>
      </c>
      <c r="I102" s="20">
        <v>5589419.459199995</v>
      </c>
      <c r="J102" s="20">
        <v>2264442.702800001</v>
      </c>
      <c r="K102" s="20">
        <v>7853862.162</v>
      </c>
      <c r="L102" s="20">
        <f>K102/B102</f>
        <v>2018.9877023136246</v>
      </c>
      <c r="M102" s="20">
        <f>B102*E102</f>
        <v>8256321.999999999</v>
      </c>
      <c r="N102" s="20">
        <f>B102*G102</f>
        <v>4484423</v>
      </c>
      <c r="O102" s="20">
        <f>M102+N102</f>
        <v>12740745</v>
      </c>
      <c r="P102" s="23">
        <f>M102/(B102*C102)</f>
        <v>0.08304800776243272</v>
      </c>
      <c r="Q102" s="23">
        <f>(B102*F102)/(B102*C102)</f>
        <v>0.026825618345555118</v>
      </c>
      <c r="R102" s="19">
        <f>K102/O102</f>
        <v>0.6164366496621665</v>
      </c>
    </row>
    <row r="103" spans="1:18" ht="15">
      <c r="A103" s="31"/>
      <c r="B103" s="20"/>
      <c r="C103" s="20"/>
      <c r="D103" s="20"/>
      <c r="E103" s="20"/>
      <c r="F103" s="20"/>
      <c r="G103" s="20"/>
      <c r="H103" s="20"/>
      <c r="I103" s="20"/>
      <c r="J103" s="20"/>
      <c r="K103" s="20"/>
      <c r="L103" s="20"/>
      <c r="M103" s="20"/>
      <c r="N103" s="20"/>
      <c r="O103" s="20"/>
      <c r="P103" s="23"/>
      <c r="Q103" s="23"/>
      <c r="R103" s="19"/>
    </row>
    <row r="104" spans="1:18" ht="15.75">
      <c r="A104" s="33" t="s">
        <v>51</v>
      </c>
      <c r="B104" s="20"/>
      <c r="C104" s="20"/>
      <c r="D104" s="20"/>
      <c r="E104" s="20"/>
      <c r="F104" s="20"/>
      <c r="G104" s="20"/>
      <c r="H104" s="20"/>
      <c r="I104" s="20"/>
      <c r="J104" s="20"/>
      <c r="K104" s="20"/>
      <c r="L104" s="20"/>
      <c r="M104" s="20"/>
      <c r="N104" s="20"/>
      <c r="O104" s="20"/>
      <c r="P104" s="23"/>
      <c r="Q104" s="23"/>
      <c r="R104" s="19"/>
    </row>
    <row r="105" spans="1:18" ht="15">
      <c r="A105" s="31" t="s">
        <v>6</v>
      </c>
      <c r="B105" s="20">
        <v>251</v>
      </c>
      <c r="C105" s="20">
        <v>6522.537848605578</v>
      </c>
      <c r="D105" s="20">
        <v>135020</v>
      </c>
      <c r="E105" s="20">
        <v>1916.784860557769</v>
      </c>
      <c r="F105" s="20">
        <v>231.9582816733067</v>
      </c>
      <c r="G105" s="20">
        <v>882.0318725099602</v>
      </c>
      <c r="H105" s="20">
        <v>1113.9901541832671</v>
      </c>
      <c r="I105" s="20">
        <v>422891.4712999999</v>
      </c>
      <c r="J105" s="20">
        <v>221624.35869999998</v>
      </c>
      <c r="K105" s="20">
        <v>644515.8300000001</v>
      </c>
      <c r="L105" s="20">
        <f>K105/B105</f>
        <v>2567.7921513944225</v>
      </c>
      <c r="M105" s="20">
        <f>B105*E105</f>
        <v>481113</v>
      </c>
      <c r="N105" s="20">
        <f>B105*G105</f>
        <v>221390</v>
      </c>
      <c r="O105" s="20">
        <f>M105+N105</f>
        <v>702503</v>
      </c>
      <c r="P105" s="23">
        <f>M105/(B105*C105)</f>
        <v>0.29387102153306005</v>
      </c>
      <c r="Q105" s="23">
        <f>(B105*F105)/(B105*C105)</f>
        <v>0.035562581169674</v>
      </c>
      <c r="R105" s="19">
        <f>K105/O105</f>
        <v>0.9174563382647477</v>
      </c>
    </row>
    <row r="106" spans="1:18" ht="15">
      <c r="A106" s="31" t="s">
        <v>7</v>
      </c>
      <c r="B106" s="20">
        <v>836</v>
      </c>
      <c r="C106" s="20">
        <v>15421.849282296651</v>
      </c>
      <c r="D106" s="20">
        <v>142437</v>
      </c>
      <c r="E106" s="20">
        <v>2008.0645933014355</v>
      </c>
      <c r="F106" s="20">
        <v>435.0918040669862</v>
      </c>
      <c r="G106" s="20">
        <v>1085.3863636363637</v>
      </c>
      <c r="H106" s="20">
        <v>1520.478167703348</v>
      </c>
      <c r="I106" s="20">
        <v>1315005.2518000002</v>
      </c>
      <c r="J106" s="20">
        <v>633092.7962999999</v>
      </c>
      <c r="K106" s="20">
        <v>1948098.0481</v>
      </c>
      <c r="L106" s="20">
        <f>K106/B106</f>
        <v>2330.260823086124</v>
      </c>
      <c r="M106" s="20">
        <f>B106*E106</f>
        <v>1678742</v>
      </c>
      <c r="N106" s="20">
        <f>B106*G106</f>
        <v>907383.0000000001</v>
      </c>
      <c r="O106" s="20">
        <f>M106+N106</f>
        <v>2586125</v>
      </c>
      <c r="P106" s="23">
        <f>M106/(B106*C106)</f>
        <v>0.13020906614659838</v>
      </c>
      <c r="Q106" s="23">
        <f>(B106*F106)/(B106*C106)</f>
        <v>0.028212686825207483</v>
      </c>
      <c r="R106" s="19">
        <f>K106/O106</f>
        <v>0.7532884327323699</v>
      </c>
    </row>
    <row r="107" spans="1:18" ht="15">
      <c r="A107" s="31" t="s">
        <v>8</v>
      </c>
      <c r="B107" s="20">
        <v>1038</v>
      </c>
      <c r="C107" s="20">
        <v>24868.76589595376</v>
      </c>
      <c r="D107" s="20">
        <v>152667</v>
      </c>
      <c r="E107" s="20">
        <v>2190.3564547206165</v>
      </c>
      <c r="F107" s="20">
        <v>669.5918868978812</v>
      </c>
      <c r="G107" s="20">
        <v>1256.1907514450868</v>
      </c>
      <c r="H107" s="20">
        <v>1925.7826383429642</v>
      </c>
      <c r="I107" s="20">
        <v>1578553.6214000008</v>
      </c>
      <c r="J107" s="20">
        <v>719016.2407000007</v>
      </c>
      <c r="K107" s="20">
        <v>2297569.8620999996</v>
      </c>
      <c r="L107" s="20">
        <f>K107/B107</f>
        <v>2213.4584413294792</v>
      </c>
      <c r="M107" s="20">
        <f>B107*E107</f>
        <v>2273590</v>
      </c>
      <c r="N107" s="20">
        <f>B107*G107</f>
        <v>1303926</v>
      </c>
      <c r="O107" s="20">
        <f>M107+N107</f>
        <v>3577516</v>
      </c>
      <c r="P107" s="23">
        <f>M107/(B107*C107)</f>
        <v>0.0880766043592455</v>
      </c>
      <c r="Q107" s="23">
        <f>(B107*F107)/(B107*C107)</f>
        <v>0.026925014683049725</v>
      </c>
      <c r="R107" s="19">
        <f>K107/O107</f>
        <v>0.6422249018872311</v>
      </c>
    </row>
    <row r="108" spans="1:18" ht="15">
      <c r="A108" s="31" t="s">
        <v>9</v>
      </c>
      <c r="B108" s="20">
        <v>935</v>
      </c>
      <c r="C108" s="20">
        <v>35024.23422459893</v>
      </c>
      <c r="D108" s="20">
        <v>164036</v>
      </c>
      <c r="E108" s="20">
        <v>2328.382887700535</v>
      </c>
      <c r="F108" s="20">
        <v>895.4756326203219</v>
      </c>
      <c r="G108" s="20">
        <v>1483.7283422459893</v>
      </c>
      <c r="H108" s="20">
        <v>2379.203974866309</v>
      </c>
      <c r="I108" s="20">
        <v>1339768.2835000015</v>
      </c>
      <c r="J108" s="20">
        <v>574953.2165000003</v>
      </c>
      <c r="K108" s="20">
        <v>1914721.5</v>
      </c>
      <c r="L108" s="20">
        <f>K108/B108</f>
        <v>2047.8304812834224</v>
      </c>
      <c r="M108" s="20">
        <f>B108*E108</f>
        <v>2177038</v>
      </c>
      <c r="N108" s="20">
        <f>B108*G108</f>
        <v>1387286</v>
      </c>
      <c r="O108" s="20">
        <f>M108+N108</f>
        <v>3564324</v>
      </c>
      <c r="P108" s="23">
        <f>M108/(B108*C108)</f>
        <v>0.06647919474182873</v>
      </c>
      <c r="Q108" s="23">
        <f>(B108*F108)/(B108*C108)</f>
        <v>0.02556731510182151</v>
      </c>
      <c r="R108" s="19">
        <f>K108/O108</f>
        <v>0.5371906426015144</v>
      </c>
    </row>
    <row r="109" spans="1:18" ht="15">
      <c r="A109" s="31" t="s">
        <v>10</v>
      </c>
      <c r="B109" s="20">
        <v>580</v>
      </c>
      <c r="C109" s="20">
        <v>43407.65172413793</v>
      </c>
      <c r="D109" s="20">
        <v>176038.5</v>
      </c>
      <c r="E109" s="20">
        <v>2442.4362068965515</v>
      </c>
      <c r="F109" s="20">
        <v>1106.3974763793099</v>
      </c>
      <c r="G109" s="20">
        <v>1689.405172413793</v>
      </c>
      <c r="H109" s="20">
        <v>2795.8026487931065</v>
      </c>
      <c r="I109" s="20">
        <v>774902.4637000004</v>
      </c>
      <c r="J109" s="20">
        <v>354852.8230999999</v>
      </c>
      <c r="K109" s="20">
        <v>1129755.2868</v>
      </c>
      <c r="L109" s="20">
        <f>K109/B109</f>
        <v>1947.8539427586204</v>
      </c>
      <c r="M109" s="20">
        <f>B109*E109</f>
        <v>1416613</v>
      </c>
      <c r="N109" s="20">
        <f>B109*G109</f>
        <v>979855</v>
      </c>
      <c r="O109" s="20">
        <f>M109+N109</f>
        <v>2396468</v>
      </c>
      <c r="P109" s="23">
        <f>M109/(B109*C109)</f>
        <v>0.056267411617163636</v>
      </c>
      <c r="Q109" s="23">
        <f>(B109*F109)/(B109*C109)</f>
        <v>0.02548853560221663</v>
      </c>
      <c r="R109" s="19">
        <f>K109/O109</f>
        <v>0.4714251501793472</v>
      </c>
    </row>
    <row r="110" spans="1:18" ht="15">
      <c r="A110" s="31" t="s">
        <v>13</v>
      </c>
      <c r="B110" s="20">
        <v>3640</v>
      </c>
      <c r="C110" s="20">
        <v>26996.620604395604</v>
      </c>
      <c r="D110" s="20">
        <v>157027.5</v>
      </c>
      <c r="E110" s="20">
        <v>2205.246153846154</v>
      </c>
      <c r="F110" s="20">
        <v>713.1799198626373</v>
      </c>
      <c r="G110" s="20">
        <v>1318.6373626373627</v>
      </c>
      <c r="H110" s="20">
        <v>2031.8172824999967</v>
      </c>
      <c r="I110" s="20">
        <v>5431121.091699992</v>
      </c>
      <c r="J110" s="20">
        <v>2503539.4352999968</v>
      </c>
      <c r="K110" s="20">
        <v>7934660.527000001</v>
      </c>
      <c r="L110" s="20">
        <f>K110/B110</f>
        <v>2179.8517931318684</v>
      </c>
      <c r="M110" s="20">
        <f>B110*E110</f>
        <v>8027096</v>
      </c>
      <c r="N110" s="20">
        <f>B110*G110</f>
        <v>4799840</v>
      </c>
      <c r="O110" s="20">
        <f>M110+N110</f>
        <v>12826936</v>
      </c>
      <c r="P110" s="23">
        <f>M110/(B110*C110)</f>
        <v>0.08168600752521946</v>
      </c>
      <c r="Q110" s="23">
        <f>(B110*F110)/(B110*C110)</f>
        <v>0.026417377578974346</v>
      </c>
      <c r="R110" s="19">
        <f>K110/O110</f>
        <v>0.6185936007632689</v>
      </c>
    </row>
    <row r="111" spans="1:18" ht="15">
      <c r="A111" s="31"/>
      <c r="B111" s="20"/>
      <c r="C111" s="20"/>
      <c r="D111" s="20"/>
      <c r="E111" s="20"/>
      <c r="F111" s="20"/>
      <c r="G111" s="20"/>
      <c r="H111" s="20"/>
      <c r="I111" s="20"/>
      <c r="J111" s="20"/>
      <c r="K111" s="20"/>
      <c r="L111" s="20"/>
      <c r="M111" s="20"/>
      <c r="N111" s="20"/>
      <c r="O111" s="20"/>
      <c r="P111" s="23"/>
      <c r="Q111" s="23"/>
      <c r="R111" s="19"/>
    </row>
    <row r="112" spans="1:18" ht="15.75">
      <c r="A112" s="33" t="s">
        <v>52</v>
      </c>
      <c r="B112" s="20"/>
      <c r="C112" s="20"/>
      <c r="D112" s="20"/>
      <c r="E112" s="20"/>
      <c r="F112" s="20"/>
      <c r="G112" s="20"/>
      <c r="H112" s="20"/>
      <c r="I112" s="20"/>
      <c r="J112" s="20"/>
      <c r="K112" s="20"/>
      <c r="L112" s="20"/>
      <c r="M112" s="20"/>
      <c r="N112" s="20"/>
      <c r="O112" s="20"/>
      <c r="P112" s="23"/>
      <c r="Q112" s="23"/>
      <c r="R112" s="19"/>
    </row>
    <row r="113" spans="1:18" ht="15">
      <c r="A113" s="31" t="s">
        <v>6</v>
      </c>
      <c r="B113" s="20">
        <v>262</v>
      </c>
      <c r="C113" s="20">
        <v>6228.3702290076335</v>
      </c>
      <c r="D113" s="20">
        <v>128068.5</v>
      </c>
      <c r="E113" s="20">
        <v>1971.1106870229007</v>
      </c>
      <c r="F113" s="20">
        <v>203.9948217557251</v>
      </c>
      <c r="G113" s="20">
        <v>816.4541984732824</v>
      </c>
      <c r="H113" s="20">
        <v>1020.4490202290069</v>
      </c>
      <c r="I113" s="20">
        <v>462984.35670000006</v>
      </c>
      <c r="J113" s="20">
        <v>220996.82329999987</v>
      </c>
      <c r="K113" s="20">
        <v>683981.1799999999</v>
      </c>
      <c r="L113" s="20">
        <f>K113/B113</f>
        <v>2610.6151908396946</v>
      </c>
      <c r="M113" s="20">
        <f>B113*E113</f>
        <v>516431</v>
      </c>
      <c r="N113" s="20">
        <f>B113*G113</f>
        <v>213911</v>
      </c>
      <c r="O113" s="20">
        <f>M113+N113</f>
        <v>730342</v>
      </c>
      <c r="P113" s="23">
        <f>M113/(B113*C113)</f>
        <v>0.31647294790582126</v>
      </c>
      <c r="Q113" s="23">
        <f>(B113*F113)/(B113*C113)</f>
        <v>0.03275252020274132</v>
      </c>
      <c r="R113" s="19">
        <f>K113/O113</f>
        <v>0.9365217665148655</v>
      </c>
    </row>
    <row r="114" spans="1:18" ht="15">
      <c r="A114" s="31" t="s">
        <v>7</v>
      </c>
      <c r="B114" s="20">
        <v>891</v>
      </c>
      <c r="C114" s="20">
        <v>15173.001122334455</v>
      </c>
      <c r="D114" s="20">
        <v>144142</v>
      </c>
      <c r="E114" s="20">
        <v>2231.490460157127</v>
      </c>
      <c r="F114" s="20">
        <v>473.5453218855212</v>
      </c>
      <c r="G114" s="20">
        <v>1040.7822671156005</v>
      </c>
      <c r="H114" s="20">
        <v>1514.3275890011212</v>
      </c>
      <c r="I114" s="20">
        <v>1566329.118200001</v>
      </c>
      <c r="J114" s="20">
        <v>684282.6898000012</v>
      </c>
      <c r="K114" s="20">
        <v>2250611.808</v>
      </c>
      <c r="L114" s="20">
        <f>K114/B114</f>
        <v>2525.9391784511786</v>
      </c>
      <c r="M114" s="20">
        <f>B114*E114</f>
        <v>1988258.0000000002</v>
      </c>
      <c r="N114" s="20">
        <f>B114*G114</f>
        <v>927337</v>
      </c>
      <c r="O114" s="20">
        <f>M114+N114</f>
        <v>2915595</v>
      </c>
      <c r="P114" s="23">
        <f>M114/(B114*C114)</f>
        <v>0.1470698144793783</v>
      </c>
      <c r="Q114" s="23">
        <f>(B114*F114)/(B114*C114)</f>
        <v>0.031209733530466084</v>
      </c>
      <c r="R114" s="19">
        <f>K114/O114</f>
        <v>0.771921960354576</v>
      </c>
    </row>
    <row r="115" spans="1:18" ht="15">
      <c r="A115" s="31" t="s">
        <v>8</v>
      </c>
      <c r="B115" s="20">
        <v>961</v>
      </c>
      <c r="C115" s="20">
        <v>24731.33090530697</v>
      </c>
      <c r="D115" s="20">
        <v>163231</v>
      </c>
      <c r="E115" s="20">
        <v>2531.174817898023</v>
      </c>
      <c r="F115" s="20">
        <v>741.9572623309043</v>
      </c>
      <c r="G115" s="20">
        <v>1221.945889698231</v>
      </c>
      <c r="H115" s="20">
        <v>1963.9031520291383</v>
      </c>
      <c r="I115" s="20">
        <v>1719438.0708999978</v>
      </c>
      <c r="J115" s="20">
        <v>715336.2140999995</v>
      </c>
      <c r="K115" s="20">
        <v>2434774.285</v>
      </c>
      <c r="L115" s="20">
        <f>K115/B115</f>
        <v>2533.5840634755464</v>
      </c>
      <c r="M115" s="20">
        <f>B115*E115</f>
        <v>2432459</v>
      </c>
      <c r="N115" s="20">
        <f>B115*G115</f>
        <v>1174290</v>
      </c>
      <c r="O115" s="20">
        <f>M115+N115</f>
        <v>3606749</v>
      </c>
      <c r="P115" s="23">
        <f>M115/(B115*C115)</f>
        <v>0.10234689057332012</v>
      </c>
      <c r="Q115" s="23">
        <f>(B115*F115)/(B115*C115)</f>
        <v>0.030000700939701204</v>
      </c>
      <c r="R115" s="19">
        <f>K115/O115</f>
        <v>0.6750606390963164</v>
      </c>
    </row>
    <row r="116" spans="1:18" ht="15">
      <c r="A116" s="31" t="s">
        <v>9</v>
      </c>
      <c r="B116" s="20">
        <v>771</v>
      </c>
      <c r="C116" s="20">
        <v>34819.85084306096</v>
      </c>
      <c r="D116" s="20">
        <v>177035</v>
      </c>
      <c r="E116" s="20">
        <v>2792.5888456549933</v>
      </c>
      <c r="F116" s="20">
        <v>1034.6064324254203</v>
      </c>
      <c r="G116" s="20">
        <v>1428.201037613489</v>
      </c>
      <c r="H116" s="20">
        <v>2462.80747003891</v>
      </c>
      <c r="I116" s="20">
        <v>1355404.4405999999</v>
      </c>
      <c r="J116" s="20">
        <v>532815.1194000002</v>
      </c>
      <c r="K116" s="20">
        <v>1888219.56</v>
      </c>
      <c r="L116" s="20">
        <f>K116/B116</f>
        <v>2449.052607003891</v>
      </c>
      <c r="M116" s="20">
        <f>B116*E116</f>
        <v>2153086</v>
      </c>
      <c r="N116" s="20">
        <f>B116*G116</f>
        <v>1101143</v>
      </c>
      <c r="O116" s="20">
        <f>M116+N116</f>
        <v>3254229</v>
      </c>
      <c r="P116" s="23">
        <f>M116/(B116*C116)</f>
        <v>0.08020105709934458</v>
      </c>
      <c r="Q116" s="23">
        <f>(B116*F116)/(B116*C116)</f>
        <v>0.02971312074507639</v>
      </c>
      <c r="R116" s="19">
        <f>K116/O116</f>
        <v>0.5802356134125779</v>
      </c>
    </row>
    <row r="117" spans="1:18" ht="15">
      <c r="A117" s="31" t="s">
        <v>10</v>
      </c>
      <c r="B117" s="20">
        <v>455</v>
      </c>
      <c r="C117" s="20">
        <v>43433.435164835166</v>
      </c>
      <c r="D117" s="20">
        <v>185020</v>
      </c>
      <c r="E117" s="20">
        <v>2905.424175824176</v>
      </c>
      <c r="F117" s="20">
        <v>1290.801751868132</v>
      </c>
      <c r="G117" s="20">
        <v>1626.1406593406593</v>
      </c>
      <c r="H117" s="20">
        <v>2916.942411208791</v>
      </c>
      <c r="I117" s="20">
        <v>734653.2028999999</v>
      </c>
      <c r="J117" s="20">
        <v>320246.7970999997</v>
      </c>
      <c r="K117" s="20">
        <v>1054900</v>
      </c>
      <c r="L117" s="20">
        <f>K117/B117</f>
        <v>2318.4615384615386</v>
      </c>
      <c r="M117" s="20">
        <f>B117*E117</f>
        <v>1321968</v>
      </c>
      <c r="N117" s="20">
        <f>B117*G117</f>
        <v>739894</v>
      </c>
      <c r="O117" s="20">
        <f>M117+N117</f>
        <v>2061862</v>
      </c>
      <c r="P117" s="23">
        <f>M117/(B117*C117)</f>
        <v>0.06689372288417295</v>
      </c>
      <c r="Q117" s="23">
        <f>(B117*F117)/(B117*C117)</f>
        <v>0.029719080403596505</v>
      </c>
      <c r="R117" s="19">
        <f>K117/O117</f>
        <v>0.511624929311467</v>
      </c>
    </row>
    <row r="118" spans="1:18" ht="15">
      <c r="A118" s="31" t="s">
        <v>13</v>
      </c>
      <c r="B118" s="20">
        <v>3340</v>
      </c>
      <c r="C118" s="20">
        <v>25606.617964071855</v>
      </c>
      <c r="D118" s="20">
        <v>163137.5</v>
      </c>
      <c r="E118" s="20">
        <v>2518.623353293413</v>
      </c>
      <c r="F118" s="20">
        <v>770.476889431138</v>
      </c>
      <c r="G118" s="20">
        <v>1244.4835329341317</v>
      </c>
      <c r="H118" s="20">
        <v>2014.9604223652648</v>
      </c>
      <c r="I118" s="20">
        <v>5838809.189300011</v>
      </c>
      <c r="J118" s="20">
        <v>2473677.643700003</v>
      </c>
      <c r="K118" s="20">
        <v>8312486.833</v>
      </c>
      <c r="L118" s="20">
        <f>K118/B118</f>
        <v>2488.7685128742514</v>
      </c>
      <c r="M118" s="20">
        <f>B118*E118</f>
        <v>8412202</v>
      </c>
      <c r="N118" s="20">
        <f>B118*G118</f>
        <v>4156575</v>
      </c>
      <c r="O118" s="20">
        <f>M118+N118</f>
        <v>12568777</v>
      </c>
      <c r="P118" s="23">
        <f>M118/(B118*C118)</f>
        <v>0.0983582977192554</v>
      </c>
      <c r="Q118" s="23">
        <f>(B118*F118)/(B118*C118)</f>
        <v>0.030088975065437347</v>
      </c>
      <c r="R118" s="19">
        <f>K118/O118</f>
        <v>0.6613600378939016</v>
      </c>
    </row>
    <row r="119" spans="1:18" ht="15">
      <c r="A119" s="31"/>
      <c r="B119" s="20"/>
      <c r="C119" s="20"/>
      <c r="D119" s="20"/>
      <c r="E119" s="20"/>
      <c r="F119" s="20"/>
      <c r="G119" s="20"/>
      <c r="H119" s="20"/>
      <c r="I119" s="20"/>
      <c r="J119" s="20"/>
      <c r="K119" s="20"/>
      <c r="L119" s="20"/>
      <c r="M119" s="20"/>
      <c r="N119" s="20"/>
      <c r="O119" s="20"/>
      <c r="P119" s="23"/>
      <c r="Q119" s="23"/>
      <c r="R119" s="19"/>
    </row>
    <row r="120" spans="1:18" ht="15.75">
      <c r="A120" s="33" t="s">
        <v>53</v>
      </c>
      <c r="B120" s="20"/>
      <c r="C120" s="20"/>
      <c r="D120" s="20"/>
      <c r="E120" s="20"/>
      <c r="F120" s="20"/>
      <c r="G120" s="20"/>
      <c r="H120" s="20"/>
      <c r="I120" s="20"/>
      <c r="J120" s="20"/>
      <c r="K120" s="20"/>
      <c r="L120" s="20"/>
      <c r="M120" s="20"/>
      <c r="N120" s="20"/>
      <c r="O120" s="20"/>
      <c r="P120" s="23"/>
      <c r="Q120" s="23"/>
      <c r="R120" s="19"/>
    </row>
    <row r="121" spans="1:18" ht="15">
      <c r="A121" s="31" t="s">
        <v>6</v>
      </c>
      <c r="B121" s="20">
        <v>293</v>
      </c>
      <c r="C121" s="20">
        <v>6559.430034129693</v>
      </c>
      <c r="D121" s="20">
        <v>126097</v>
      </c>
      <c r="E121" s="20">
        <v>2074.7064846416383</v>
      </c>
      <c r="F121" s="20">
        <v>233.45180477815703</v>
      </c>
      <c r="G121" s="20">
        <v>932.8703071672355</v>
      </c>
      <c r="H121" s="20">
        <v>1166.3221119453913</v>
      </c>
      <c r="I121" s="20">
        <v>539487.6212000002</v>
      </c>
      <c r="J121" s="20">
        <v>279160.31070000003</v>
      </c>
      <c r="K121" s="20">
        <v>818647.9319000001</v>
      </c>
      <c r="L121" s="20">
        <f>K121/B121</f>
        <v>2794.0202453924917</v>
      </c>
      <c r="M121" s="20">
        <f>B121*E121</f>
        <v>607889</v>
      </c>
      <c r="N121" s="20">
        <f>B121*G121</f>
        <v>273331</v>
      </c>
      <c r="O121" s="20">
        <f>M121+N121</f>
        <v>881220</v>
      </c>
      <c r="P121" s="23">
        <f>M121/(B121*C121)</f>
        <v>0.31629371360722364</v>
      </c>
      <c r="Q121" s="23">
        <f>(B121*F121)/(B121*C121)</f>
        <v>0.035590257623524066</v>
      </c>
      <c r="R121" s="19">
        <f>K121/O121</f>
        <v>0.9289938175483989</v>
      </c>
    </row>
    <row r="122" spans="1:18" ht="15">
      <c r="A122" s="31" t="s">
        <v>7</v>
      </c>
      <c r="B122" s="20">
        <v>1032</v>
      </c>
      <c r="C122" s="20">
        <v>15421.15988372093</v>
      </c>
      <c r="D122" s="20">
        <v>144977</v>
      </c>
      <c r="E122" s="20">
        <v>2327.8013565891474</v>
      </c>
      <c r="F122" s="20">
        <v>466.60056482558144</v>
      </c>
      <c r="G122" s="20">
        <v>1086.984496124031</v>
      </c>
      <c r="H122" s="20">
        <v>1553.5850609496129</v>
      </c>
      <c r="I122" s="20">
        <v>1920759.2170999981</v>
      </c>
      <c r="J122" s="20">
        <v>836618.1329000007</v>
      </c>
      <c r="K122" s="20">
        <v>2757377.3499999996</v>
      </c>
      <c r="L122" s="20">
        <f>K122/B122</f>
        <v>2671.8772771317826</v>
      </c>
      <c r="M122" s="20">
        <f>B122*E122</f>
        <v>2402291</v>
      </c>
      <c r="N122" s="20">
        <f>B122*G122</f>
        <v>1121768</v>
      </c>
      <c r="O122" s="20">
        <f>M122+N122</f>
        <v>3524059</v>
      </c>
      <c r="P122" s="23">
        <f>M122/(B122*C122)</f>
        <v>0.1509485261900727</v>
      </c>
      <c r="Q122" s="23">
        <f>(B122*F122)/(B122*C122)</f>
        <v>0.030257164074807365</v>
      </c>
      <c r="R122" s="19">
        <f>K122/O122</f>
        <v>0.7824435828117519</v>
      </c>
    </row>
    <row r="123" spans="1:18" ht="15">
      <c r="A123" s="31" t="s">
        <v>8</v>
      </c>
      <c r="B123" s="20">
        <v>1143</v>
      </c>
      <c r="C123" s="20">
        <v>24856.13210848644</v>
      </c>
      <c r="D123" s="20">
        <v>159254</v>
      </c>
      <c r="E123" s="20">
        <v>2599.5293088363956</v>
      </c>
      <c r="F123" s="20">
        <v>754.1242685914262</v>
      </c>
      <c r="G123" s="20">
        <v>1241.737532808399</v>
      </c>
      <c r="H123" s="20">
        <v>1995.8618013998262</v>
      </c>
      <c r="I123" s="20">
        <v>2109297.961000001</v>
      </c>
      <c r="J123" s="20">
        <v>863206.7890000008</v>
      </c>
      <c r="K123" s="20">
        <v>2972504.75</v>
      </c>
      <c r="L123" s="20">
        <f>K123/B123</f>
        <v>2600.616579177603</v>
      </c>
      <c r="M123" s="20">
        <f>B123*E123</f>
        <v>2971262</v>
      </c>
      <c r="N123" s="20">
        <f>B123*G123</f>
        <v>1419306</v>
      </c>
      <c r="O123" s="20">
        <f>M123+N123</f>
        <v>4390568</v>
      </c>
      <c r="P123" s="23">
        <f>M123/(B123*C123)</f>
        <v>0.1045830178843014</v>
      </c>
      <c r="Q123" s="23">
        <f>(B123*F123)/(B123*C123)</f>
        <v>0.030339566321099146</v>
      </c>
      <c r="R123" s="19">
        <f>K123/O123</f>
        <v>0.6770205472276024</v>
      </c>
    </row>
    <row r="124" spans="1:18" ht="15">
      <c r="A124" s="31" t="s">
        <v>9</v>
      </c>
      <c r="B124" s="20">
        <v>1113</v>
      </c>
      <c r="C124" s="20">
        <v>34895.96316262354</v>
      </c>
      <c r="D124" s="20">
        <v>175664</v>
      </c>
      <c r="E124" s="20">
        <v>2931.0422282120394</v>
      </c>
      <c r="F124" s="20">
        <v>1074.9343906558854</v>
      </c>
      <c r="G124" s="20">
        <v>1449.2246181491464</v>
      </c>
      <c r="H124" s="20">
        <v>2524.1590088050307</v>
      </c>
      <c r="I124" s="20">
        <v>2065848.0232000016</v>
      </c>
      <c r="J124" s="20">
        <v>786255.9767999987</v>
      </c>
      <c r="K124" s="20">
        <v>2852104</v>
      </c>
      <c r="L124" s="20">
        <f>K124/B124</f>
        <v>2562.537286612758</v>
      </c>
      <c r="M124" s="20">
        <f>B124*E124</f>
        <v>3262250</v>
      </c>
      <c r="N124" s="20">
        <f>B124*G124</f>
        <v>1612987</v>
      </c>
      <c r="O124" s="20">
        <f>M124+N124</f>
        <v>4875237</v>
      </c>
      <c r="P124" s="23">
        <f>M124/(B124*C124)</f>
        <v>0.08399373344569058</v>
      </c>
      <c r="Q124" s="23">
        <f>(B124*F124)/(B124*C124)</f>
        <v>0.030803975395275206</v>
      </c>
      <c r="R124" s="19">
        <f>K124/O124</f>
        <v>0.5850185334579632</v>
      </c>
    </row>
    <row r="125" spans="1:18" ht="15">
      <c r="A125" s="31" t="s">
        <v>10</v>
      </c>
      <c r="B125" s="20">
        <v>710</v>
      </c>
      <c r="C125" s="20">
        <v>43333.41549295775</v>
      </c>
      <c r="D125" s="20">
        <v>181208.5</v>
      </c>
      <c r="E125" s="20">
        <v>3153.495774647887</v>
      </c>
      <c r="F125" s="20">
        <v>1349.2992130985908</v>
      </c>
      <c r="G125" s="20">
        <v>1607.3098591549297</v>
      </c>
      <c r="H125" s="20">
        <v>2956.609072253522</v>
      </c>
      <c r="I125" s="20">
        <v>1280979.5586999995</v>
      </c>
      <c r="J125" s="20">
        <v>489654.9413000001</v>
      </c>
      <c r="K125" s="20">
        <v>1770634.5</v>
      </c>
      <c r="L125" s="20">
        <f>K125/B125</f>
        <v>2493.851408450704</v>
      </c>
      <c r="M125" s="20">
        <f>B125*E125</f>
        <v>2238982</v>
      </c>
      <c r="N125" s="20">
        <f>B125*G125</f>
        <v>1141190</v>
      </c>
      <c r="O125" s="20">
        <f>M125+N125</f>
        <v>3380172</v>
      </c>
      <c r="P125" s="23">
        <f>M125/(B125*C125)</f>
        <v>0.07277284143827463</v>
      </c>
      <c r="Q125" s="23">
        <f>(B125*F125)/(B125*C125)</f>
        <v>0.031137615111780648</v>
      </c>
      <c r="R125" s="19">
        <f>K125/O125</f>
        <v>0.5238297045239118</v>
      </c>
    </row>
    <row r="126" spans="1:18" ht="15">
      <c r="A126" s="31" t="s">
        <v>13</v>
      </c>
      <c r="B126" s="20">
        <v>4291</v>
      </c>
      <c r="C126" s="20">
        <v>26999.077371242136</v>
      </c>
      <c r="D126" s="20">
        <v>161938</v>
      </c>
      <c r="E126" s="20">
        <v>2675.990212071778</v>
      </c>
      <c r="F126" s="20">
        <v>831.1120062456306</v>
      </c>
      <c r="G126" s="20">
        <v>1297.7352598461896</v>
      </c>
      <c r="H126" s="20">
        <v>2128.847266091815</v>
      </c>
      <c r="I126" s="20">
        <v>7916372.381200028</v>
      </c>
      <c r="J126" s="20">
        <v>3254896.150699999</v>
      </c>
      <c r="K126" s="20">
        <v>11171268.5319</v>
      </c>
      <c r="L126" s="20">
        <f>K126/B126</f>
        <v>2603.418441365649</v>
      </c>
      <c r="M126" s="20">
        <f>B126*E126</f>
        <v>11482674</v>
      </c>
      <c r="N126" s="20">
        <f>B126*G126</f>
        <v>5568582</v>
      </c>
      <c r="O126" s="20">
        <f>M126+N126</f>
        <v>17051256</v>
      </c>
      <c r="P126" s="23">
        <f>M126/(B126*C126)</f>
        <v>0.09911413546753597</v>
      </c>
      <c r="Q126" s="23">
        <f>(B126*F126)/(B126*C126)</f>
        <v>0.030782978055793983</v>
      </c>
      <c r="R126" s="19">
        <f>K126/O126</f>
        <v>0.6551581028341842</v>
      </c>
    </row>
    <row r="127" spans="1:18" ht="15">
      <c r="A127" s="31"/>
      <c r="B127" s="20"/>
      <c r="C127" s="20"/>
      <c r="D127" s="20"/>
      <c r="E127" s="2"/>
      <c r="F127" s="2"/>
      <c r="G127" s="2"/>
      <c r="H127" s="2"/>
      <c r="I127" s="20"/>
      <c r="J127" s="20"/>
      <c r="K127" s="20"/>
      <c r="L127" s="20"/>
      <c r="M127" s="20"/>
      <c r="N127" s="20"/>
      <c r="O127" s="20"/>
      <c r="P127" s="23"/>
      <c r="Q127" s="23"/>
      <c r="R127" s="19"/>
    </row>
    <row r="128" spans="1:18" ht="15">
      <c r="A128" s="31"/>
      <c r="B128" s="20"/>
      <c r="C128" s="20"/>
      <c r="D128" s="20"/>
      <c r="E128" s="2"/>
      <c r="F128" s="2"/>
      <c r="G128" s="2"/>
      <c r="H128" s="2"/>
      <c r="I128" s="20"/>
      <c r="J128" s="20"/>
      <c r="K128" s="20"/>
      <c r="L128" s="20"/>
      <c r="M128" s="20"/>
      <c r="N128" s="20"/>
      <c r="O128" s="20"/>
      <c r="P128" s="23"/>
      <c r="Q128" s="23"/>
      <c r="R128" s="19"/>
    </row>
    <row r="129" ht="15">
      <c r="A129" s="62" t="s">
        <v>128</v>
      </c>
    </row>
    <row r="130" ht="15">
      <c r="A130" s="62" t="s">
        <v>129</v>
      </c>
    </row>
    <row r="141" spans="1:18" ht="15">
      <c r="A141" s="31"/>
      <c r="B141" s="20"/>
      <c r="C141" s="20"/>
      <c r="D141" s="20"/>
      <c r="E141" s="2"/>
      <c r="F141" s="2"/>
      <c r="G141" s="2"/>
      <c r="H141" s="2"/>
      <c r="I141" s="20"/>
      <c r="J141" s="20"/>
      <c r="K141" s="20"/>
      <c r="L141" s="20"/>
      <c r="M141" s="20"/>
      <c r="N141" s="20"/>
      <c r="O141" s="20"/>
      <c r="P141" s="23"/>
      <c r="Q141" s="23"/>
      <c r="R141" s="19"/>
    </row>
    <row r="142" spans="1:18" ht="15">
      <c r="A142" s="31"/>
      <c r="B142" s="20"/>
      <c r="C142" s="20"/>
      <c r="D142" s="20"/>
      <c r="E142" s="2"/>
      <c r="F142" s="2"/>
      <c r="G142" s="2"/>
      <c r="H142" s="2"/>
      <c r="I142" s="20"/>
      <c r="J142" s="20"/>
      <c r="K142" s="20"/>
      <c r="L142" s="20"/>
      <c r="M142" s="20"/>
      <c r="N142" s="20"/>
      <c r="O142" s="20"/>
      <c r="P142" s="23"/>
      <c r="Q142" s="23"/>
      <c r="R142" s="19"/>
    </row>
    <row r="143" spans="1:18" ht="15">
      <c r="A143" s="31"/>
      <c r="B143" s="20"/>
      <c r="C143" s="20"/>
      <c r="D143" s="20"/>
      <c r="E143" s="2"/>
      <c r="F143" s="2"/>
      <c r="G143" s="2"/>
      <c r="H143" s="2"/>
      <c r="I143" s="20"/>
      <c r="J143" s="20"/>
      <c r="K143" s="20"/>
      <c r="L143" s="20"/>
      <c r="M143" s="20"/>
      <c r="N143" s="20"/>
      <c r="O143" s="20"/>
      <c r="P143" s="23"/>
      <c r="Q143" s="23"/>
      <c r="R143" s="19"/>
    </row>
    <row r="144" spans="1:18" ht="15">
      <c r="A144" s="31"/>
      <c r="B144" s="20"/>
      <c r="C144" s="20"/>
      <c r="D144" s="20"/>
      <c r="E144" s="2"/>
      <c r="F144" s="2"/>
      <c r="G144" s="2"/>
      <c r="H144" s="2"/>
      <c r="I144" s="20"/>
      <c r="J144" s="20"/>
      <c r="K144" s="20"/>
      <c r="L144" s="20"/>
      <c r="M144" s="20"/>
      <c r="N144" s="20"/>
      <c r="O144" s="20"/>
      <c r="P144" s="23"/>
      <c r="Q144" s="23"/>
      <c r="R144" s="19"/>
    </row>
    <row r="145" spans="1:18" ht="15">
      <c r="A145" s="31"/>
      <c r="B145" s="20"/>
      <c r="C145" s="20"/>
      <c r="D145" s="20"/>
      <c r="E145" s="2"/>
      <c r="F145" s="2"/>
      <c r="G145" s="2"/>
      <c r="H145" s="2"/>
      <c r="I145" s="20"/>
      <c r="J145" s="20"/>
      <c r="K145" s="20"/>
      <c r="L145" s="20"/>
      <c r="M145" s="20"/>
      <c r="N145" s="20"/>
      <c r="O145" s="20"/>
      <c r="P145" s="23"/>
      <c r="Q145" s="23"/>
      <c r="R145" s="19"/>
    </row>
    <row r="146" spans="1:18" ht="15">
      <c r="A146" s="31"/>
      <c r="B146" s="20"/>
      <c r="C146" s="20"/>
      <c r="D146" s="20"/>
      <c r="E146" s="2"/>
      <c r="F146" s="2"/>
      <c r="G146" s="2"/>
      <c r="H146" s="2"/>
      <c r="I146" s="20"/>
      <c r="J146" s="20"/>
      <c r="K146" s="20"/>
      <c r="L146" s="20"/>
      <c r="M146" s="20"/>
      <c r="N146" s="20"/>
      <c r="O146" s="20"/>
      <c r="P146" s="23"/>
      <c r="Q146" s="23"/>
      <c r="R146" s="19"/>
    </row>
    <row r="147" spans="1:18" ht="15">
      <c r="A147" s="31"/>
      <c r="B147" s="20"/>
      <c r="C147" s="20"/>
      <c r="D147" s="20"/>
      <c r="E147" s="2"/>
      <c r="F147" s="2"/>
      <c r="G147" s="2"/>
      <c r="H147" s="2"/>
      <c r="I147" s="20"/>
      <c r="J147" s="20"/>
      <c r="K147" s="20"/>
      <c r="L147" s="20"/>
      <c r="M147" s="20"/>
      <c r="N147" s="20"/>
      <c r="O147" s="20"/>
      <c r="P147" s="23"/>
      <c r="Q147" s="23"/>
      <c r="R147" s="19"/>
    </row>
    <row r="148" spans="1:18" ht="15">
      <c r="A148" s="31"/>
      <c r="B148" s="20"/>
      <c r="C148" s="20"/>
      <c r="D148" s="20"/>
      <c r="E148" s="2"/>
      <c r="F148" s="2"/>
      <c r="G148" s="2"/>
      <c r="H148" s="2"/>
      <c r="I148" s="20"/>
      <c r="J148" s="20"/>
      <c r="K148" s="20"/>
      <c r="L148" s="20"/>
      <c r="M148" s="20"/>
      <c r="N148" s="20"/>
      <c r="O148" s="20"/>
      <c r="P148" s="23"/>
      <c r="Q148" s="23"/>
      <c r="R148" s="19"/>
    </row>
    <row r="149" spans="1:18" ht="15">
      <c r="A149" s="31"/>
      <c r="B149" s="20"/>
      <c r="C149" s="20"/>
      <c r="D149" s="20"/>
      <c r="E149" s="2"/>
      <c r="F149" s="2"/>
      <c r="G149" s="2"/>
      <c r="H149" s="2"/>
      <c r="I149" s="20"/>
      <c r="J149" s="20"/>
      <c r="K149" s="20"/>
      <c r="L149" s="20"/>
      <c r="M149" s="20"/>
      <c r="N149" s="20"/>
      <c r="O149" s="20"/>
      <c r="P149" s="23"/>
      <c r="Q149" s="23"/>
      <c r="R149" s="19"/>
    </row>
    <row r="150" spans="1:18" ht="15">
      <c r="A150" s="31"/>
      <c r="B150" s="20"/>
      <c r="C150" s="20"/>
      <c r="D150" s="20"/>
      <c r="E150" s="2"/>
      <c r="F150" s="2"/>
      <c r="G150" s="2"/>
      <c r="H150" s="2"/>
      <c r="I150" s="20"/>
      <c r="J150" s="20"/>
      <c r="K150" s="20"/>
      <c r="L150" s="20"/>
      <c r="M150" s="20"/>
      <c r="N150" s="20"/>
      <c r="O150" s="20"/>
      <c r="P150" s="23"/>
      <c r="Q150" s="23"/>
      <c r="R150" s="19"/>
    </row>
    <row r="151" spans="1:18" ht="15">
      <c r="A151" s="31"/>
      <c r="B151" s="20"/>
      <c r="C151" s="20"/>
      <c r="D151" s="20"/>
      <c r="E151" s="2"/>
      <c r="F151" s="2"/>
      <c r="G151" s="2"/>
      <c r="H151" s="2"/>
      <c r="I151" s="20"/>
      <c r="J151" s="20"/>
      <c r="K151" s="20"/>
      <c r="L151" s="20"/>
      <c r="M151" s="20"/>
      <c r="N151" s="20"/>
      <c r="O151" s="20"/>
      <c r="P151" s="23"/>
      <c r="Q151" s="23"/>
      <c r="R151" s="19"/>
    </row>
    <row r="152" spans="1:18" ht="15">
      <c r="A152" s="31"/>
      <c r="B152" s="20"/>
      <c r="C152" s="20"/>
      <c r="D152" s="20"/>
      <c r="E152" s="2"/>
      <c r="F152" s="2"/>
      <c r="G152" s="2"/>
      <c r="H152" s="2"/>
      <c r="I152" s="20"/>
      <c r="J152" s="20"/>
      <c r="K152" s="20"/>
      <c r="L152" s="20"/>
      <c r="M152" s="20"/>
      <c r="N152" s="20"/>
      <c r="O152" s="20"/>
      <c r="P152" s="23"/>
      <c r="Q152" s="23"/>
      <c r="R152" s="19"/>
    </row>
    <row r="153" spans="1:18" ht="15">
      <c r="A153" s="31"/>
      <c r="B153" s="20"/>
      <c r="C153" s="20"/>
      <c r="D153" s="20"/>
      <c r="E153" s="2"/>
      <c r="F153" s="2"/>
      <c r="G153" s="2"/>
      <c r="H153" s="2"/>
      <c r="I153" s="20"/>
      <c r="J153" s="20"/>
      <c r="K153" s="20"/>
      <c r="L153" s="20"/>
      <c r="M153" s="20"/>
      <c r="N153" s="20"/>
      <c r="O153" s="20"/>
      <c r="P153" s="23"/>
      <c r="Q153" s="23"/>
      <c r="R153" s="19"/>
    </row>
    <row r="154" spans="1:18" ht="15">
      <c r="A154" s="31"/>
      <c r="B154" s="20"/>
      <c r="C154" s="20"/>
      <c r="D154" s="20"/>
      <c r="E154" s="2"/>
      <c r="F154" s="2"/>
      <c r="G154" s="2"/>
      <c r="H154" s="2"/>
      <c r="I154" s="20"/>
      <c r="J154" s="20"/>
      <c r="K154" s="20"/>
      <c r="L154" s="20"/>
      <c r="M154" s="20"/>
      <c r="N154" s="20"/>
      <c r="O154" s="20"/>
      <c r="P154" s="23"/>
      <c r="Q154" s="23"/>
      <c r="R154" s="19"/>
    </row>
    <row r="155" spans="1:18" ht="15">
      <c r="A155" s="31"/>
      <c r="B155" s="20"/>
      <c r="C155" s="20"/>
      <c r="D155" s="20"/>
      <c r="E155" s="2"/>
      <c r="F155" s="2"/>
      <c r="G155" s="2"/>
      <c r="H155" s="2"/>
      <c r="I155" s="20"/>
      <c r="J155" s="20"/>
      <c r="K155" s="20"/>
      <c r="L155" s="20"/>
      <c r="M155" s="20"/>
      <c r="N155" s="20"/>
      <c r="O155" s="20"/>
      <c r="P155" s="23"/>
      <c r="Q155" s="23"/>
      <c r="R155" s="19"/>
    </row>
    <row r="156" spans="1:18" ht="15">
      <c r="A156" s="31"/>
      <c r="B156" s="20"/>
      <c r="C156" s="20"/>
      <c r="D156" s="20"/>
      <c r="E156" s="2"/>
      <c r="F156" s="2"/>
      <c r="G156" s="2"/>
      <c r="H156" s="2"/>
      <c r="I156" s="20"/>
      <c r="J156" s="20"/>
      <c r="K156" s="20"/>
      <c r="L156" s="20"/>
      <c r="M156" s="20"/>
      <c r="N156" s="20"/>
      <c r="O156" s="20"/>
      <c r="P156" s="23"/>
      <c r="Q156" s="23"/>
      <c r="R156" s="19"/>
    </row>
    <row r="157" spans="1:18" ht="15">
      <c r="A157" s="31"/>
      <c r="B157" s="20"/>
      <c r="C157" s="20"/>
      <c r="D157" s="20"/>
      <c r="E157" s="2"/>
      <c r="F157" s="2"/>
      <c r="G157" s="2"/>
      <c r="H157" s="2"/>
      <c r="I157" s="20"/>
      <c r="J157" s="20"/>
      <c r="K157" s="20"/>
      <c r="L157" s="20"/>
      <c r="M157" s="20"/>
      <c r="N157" s="20"/>
      <c r="O157" s="20"/>
      <c r="P157" s="23"/>
      <c r="Q157" s="23"/>
      <c r="R157" s="19"/>
    </row>
    <row r="158" spans="1:18" ht="15">
      <c r="A158" s="31"/>
      <c r="B158" s="20"/>
      <c r="C158" s="20"/>
      <c r="D158" s="20"/>
      <c r="E158" s="2"/>
      <c r="F158" s="2"/>
      <c r="G158" s="2"/>
      <c r="H158" s="2"/>
      <c r="I158" s="20"/>
      <c r="J158" s="20"/>
      <c r="K158" s="20"/>
      <c r="L158" s="20"/>
      <c r="M158" s="20"/>
      <c r="N158" s="20"/>
      <c r="O158" s="20"/>
      <c r="P158" s="23"/>
      <c r="Q158" s="23"/>
      <c r="R158" s="19"/>
    </row>
    <row r="159" spans="1:18" ht="15">
      <c r="A159" s="31"/>
      <c r="B159" s="20"/>
      <c r="C159" s="20"/>
      <c r="D159" s="20"/>
      <c r="E159" s="2"/>
      <c r="F159" s="2"/>
      <c r="G159" s="2"/>
      <c r="H159" s="2"/>
      <c r="I159" s="20"/>
      <c r="J159" s="20"/>
      <c r="K159" s="20"/>
      <c r="L159" s="20"/>
      <c r="M159" s="20"/>
      <c r="N159" s="20"/>
      <c r="O159" s="20"/>
      <c r="P159" s="23"/>
      <c r="Q159" s="23"/>
      <c r="R159" s="19"/>
    </row>
    <row r="160" spans="1:18" ht="15">
      <c r="A160" s="31"/>
      <c r="B160" s="20"/>
      <c r="C160" s="20"/>
      <c r="D160" s="20"/>
      <c r="E160" s="2"/>
      <c r="F160" s="2"/>
      <c r="G160" s="2"/>
      <c r="H160" s="2"/>
      <c r="I160" s="20"/>
      <c r="J160" s="20"/>
      <c r="K160" s="20"/>
      <c r="L160" s="20"/>
      <c r="M160" s="20"/>
      <c r="N160" s="20"/>
      <c r="O160" s="20"/>
      <c r="P160" s="23"/>
      <c r="Q160" s="23"/>
      <c r="R160" s="19"/>
    </row>
    <row r="161" spans="1:18" ht="15">
      <c r="A161" s="31"/>
      <c r="B161" s="20"/>
      <c r="C161" s="20"/>
      <c r="D161" s="20"/>
      <c r="E161" s="2"/>
      <c r="F161" s="2"/>
      <c r="G161" s="2"/>
      <c r="H161" s="2"/>
      <c r="I161" s="20"/>
      <c r="J161" s="20"/>
      <c r="K161" s="20"/>
      <c r="L161" s="20"/>
      <c r="M161" s="20"/>
      <c r="N161" s="20"/>
      <c r="O161" s="20"/>
      <c r="P161" s="23"/>
      <c r="Q161" s="23"/>
      <c r="R161" s="19"/>
    </row>
    <row r="162" spans="1:18" ht="15">
      <c r="A162" s="31"/>
      <c r="B162" s="20"/>
      <c r="C162" s="20"/>
      <c r="D162" s="20"/>
      <c r="E162" s="2"/>
      <c r="F162" s="2"/>
      <c r="G162" s="2"/>
      <c r="H162" s="2"/>
      <c r="I162" s="20"/>
      <c r="J162" s="20"/>
      <c r="K162" s="20"/>
      <c r="L162" s="20"/>
      <c r="M162" s="20"/>
      <c r="N162" s="20"/>
      <c r="O162" s="20"/>
      <c r="P162" s="23"/>
      <c r="Q162" s="23"/>
      <c r="R162" s="19"/>
    </row>
    <row r="163" spans="1:18" ht="15">
      <c r="A163" s="31"/>
      <c r="B163" s="20"/>
      <c r="C163" s="20"/>
      <c r="D163" s="20"/>
      <c r="E163" s="2"/>
      <c r="F163" s="2"/>
      <c r="G163" s="2"/>
      <c r="H163" s="2"/>
      <c r="I163" s="20"/>
      <c r="J163" s="20"/>
      <c r="K163" s="20"/>
      <c r="L163" s="20"/>
      <c r="M163" s="20"/>
      <c r="N163" s="20"/>
      <c r="O163" s="20"/>
      <c r="P163" s="23"/>
      <c r="Q163" s="23"/>
      <c r="R163" s="19"/>
    </row>
    <row r="164" spans="1:18" ht="15">
      <c r="A164" s="31"/>
      <c r="B164" s="20"/>
      <c r="C164" s="20"/>
      <c r="D164" s="20"/>
      <c r="E164" s="2"/>
      <c r="F164" s="2"/>
      <c r="G164" s="2"/>
      <c r="H164" s="2"/>
      <c r="I164" s="20"/>
      <c r="J164" s="20"/>
      <c r="K164" s="20"/>
      <c r="L164" s="20"/>
      <c r="M164" s="20"/>
      <c r="N164" s="20"/>
      <c r="O164" s="20"/>
      <c r="P164" s="23"/>
      <c r="Q164" s="23"/>
      <c r="R164" s="19"/>
    </row>
    <row r="165" spans="1:18" ht="15">
      <c r="A165" s="31"/>
      <c r="B165" s="20"/>
      <c r="C165" s="20"/>
      <c r="D165" s="20"/>
      <c r="E165" s="2"/>
      <c r="F165" s="2"/>
      <c r="G165" s="2"/>
      <c r="H165" s="2"/>
      <c r="I165" s="20"/>
      <c r="J165" s="20"/>
      <c r="K165" s="20"/>
      <c r="L165" s="20"/>
      <c r="M165" s="20"/>
      <c r="N165" s="20"/>
      <c r="O165" s="20"/>
      <c r="P165" s="23"/>
      <c r="Q165" s="23"/>
      <c r="R165" s="19"/>
    </row>
    <row r="166" spans="1:18" ht="15">
      <c r="A166" s="31"/>
      <c r="B166" s="20"/>
      <c r="C166" s="20"/>
      <c r="D166" s="20"/>
      <c r="E166" s="2"/>
      <c r="F166" s="2"/>
      <c r="G166" s="2"/>
      <c r="H166" s="2"/>
      <c r="I166" s="20"/>
      <c r="J166" s="20"/>
      <c r="K166" s="20"/>
      <c r="L166" s="20"/>
      <c r="M166" s="20"/>
      <c r="N166" s="20"/>
      <c r="O166" s="20"/>
      <c r="P166" s="23"/>
      <c r="Q166" s="23"/>
      <c r="R166" s="19"/>
    </row>
    <row r="167" spans="1:18" ht="15">
      <c r="A167" s="31"/>
      <c r="B167" s="20"/>
      <c r="C167" s="20"/>
      <c r="D167" s="20"/>
      <c r="E167" s="2"/>
      <c r="F167" s="2"/>
      <c r="G167" s="2"/>
      <c r="H167" s="2"/>
      <c r="I167" s="20"/>
      <c r="J167" s="20"/>
      <c r="K167" s="20"/>
      <c r="L167" s="20"/>
      <c r="M167" s="20"/>
      <c r="N167" s="20"/>
      <c r="O167" s="20"/>
      <c r="P167" s="23"/>
      <c r="Q167" s="23"/>
      <c r="R167" s="19"/>
    </row>
    <row r="168" spans="1:18" ht="15">
      <c r="A168" s="31"/>
      <c r="B168" s="20"/>
      <c r="C168" s="20"/>
      <c r="D168" s="20"/>
      <c r="E168" s="2"/>
      <c r="F168" s="2"/>
      <c r="G168" s="2"/>
      <c r="H168" s="2"/>
      <c r="I168" s="20"/>
      <c r="J168" s="20"/>
      <c r="K168" s="20"/>
      <c r="L168" s="20"/>
      <c r="M168" s="20"/>
      <c r="N168" s="20"/>
      <c r="O168" s="20"/>
      <c r="P168" s="23"/>
      <c r="Q168" s="23"/>
      <c r="R168" s="19"/>
    </row>
    <row r="169" spans="1:18" ht="15">
      <c r="A169" s="31"/>
      <c r="B169" s="20"/>
      <c r="C169" s="20"/>
      <c r="D169" s="20"/>
      <c r="E169" s="2"/>
      <c r="F169" s="2"/>
      <c r="G169" s="2"/>
      <c r="H169" s="2"/>
      <c r="I169" s="20"/>
      <c r="J169" s="20"/>
      <c r="K169" s="20"/>
      <c r="L169" s="20"/>
      <c r="M169" s="20"/>
      <c r="N169" s="20"/>
      <c r="O169" s="20"/>
      <c r="P169" s="23"/>
      <c r="Q169" s="23"/>
      <c r="R169" s="19"/>
    </row>
    <row r="170" spans="1:18" ht="15">
      <c r="A170" s="31"/>
      <c r="B170" s="20"/>
      <c r="C170" s="20"/>
      <c r="D170" s="20"/>
      <c r="E170" s="2"/>
      <c r="F170" s="2"/>
      <c r="G170" s="2"/>
      <c r="H170" s="2"/>
      <c r="I170" s="20"/>
      <c r="J170" s="20"/>
      <c r="K170" s="20"/>
      <c r="L170" s="20"/>
      <c r="M170" s="20"/>
      <c r="N170" s="20"/>
      <c r="O170" s="20"/>
      <c r="P170" s="23"/>
      <c r="Q170" s="23"/>
      <c r="R170" s="19"/>
    </row>
    <row r="171" spans="1:18" ht="15">
      <c r="A171" s="31"/>
      <c r="B171" s="20"/>
      <c r="C171" s="20"/>
      <c r="D171" s="20"/>
      <c r="E171" s="2"/>
      <c r="F171" s="2"/>
      <c r="G171" s="2"/>
      <c r="H171" s="2"/>
      <c r="I171" s="20"/>
      <c r="J171" s="20"/>
      <c r="K171" s="20"/>
      <c r="L171" s="20"/>
      <c r="M171" s="20"/>
      <c r="N171" s="20"/>
      <c r="O171" s="20"/>
      <c r="P171" s="23"/>
      <c r="Q171" s="23"/>
      <c r="R171" s="19"/>
    </row>
    <row r="172" spans="1:18" ht="15">
      <c r="A172" s="31"/>
      <c r="B172" s="20"/>
      <c r="C172" s="20"/>
      <c r="D172" s="20"/>
      <c r="E172" s="2"/>
      <c r="F172" s="2"/>
      <c r="G172" s="2"/>
      <c r="H172" s="2"/>
      <c r="I172" s="20"/>
      <c r="J172" s="20"/>
      <c r="K172" s="20"/>
      <c r="L172" s="20"/>
      <c r="M172" s="20"/>
      <c r="N172" s="20"/>
      <c r="O172" s="20"/>
      <c r="P172" s="23"/>
      <c r="Q172" s="23"/>
      <c r="R172" s="19"/>
    </row>
    <row r="173" spans="1:18" ht="15">
      <c r="A173" s="31"/>
      <c r="B173" s="20"/>
      <c r="C173" s="20"/>
      <c r="D173" s="20"/>
      <c r="E173" s="2"/>
      <c r="F173" s="2"/>
      <c r="G173" s="2"/>
      <c r="H173" s="2"/>
      <c r="I173" s="20"/>
      <c r="J173" s="20"/>
      <c r="K173" s="20"/>
      <c r="L173" s="20"/>
      <c r="M173" s="20"/>
      <c r="N173" s="20"/>
      <c r="O173" s="20"/>
      <c r="P173" s="23"/>
      <c r="Q173" s="23"/>
      <c r="R173" s="19"/>
    </row>
    <row r="174" spans="1:18" ht="15">
      <c r="A174" s="31"/>
      <c r="B174" s="20"/>
      <c r="C174" s="20"/>
      <c r="D174" s="20"/>
      <c r="E174" s="2"/>
      <c r="F174" s="2"/>
      <c r="G174" s="2"/>
      <c r="H174" s="2"/>
      <c r="I174" s="20"/>
      <c r="J174" s="20"/>
      <c r="K174" s="20"/>
      <c r="L174" s="20"/>
      <c r="M174" s="20"/>
      <c r="N174" s="20"/>
      <c r="O174" s="20"/>
      <c r="P174" s="23"/>
      <c r="Q174" s="23"/>
      <c r="R174" s="19"/>
    </row>
    <row r="175" spans="1:18" ht="15">
      <c r="A175" s="31"/>
      <c r="B175" s="20"/>
      <c r="C175" s="20"/>
      <c r="D175" s="20"/>
      <c r="E175" s="2"/>
      <c r="F175" s="2"/>
      <c r="G175" s="2"/>
      <c r="H175" s="2"/>
      <c r="I175" s="20"/>
      <c r="J175" s="20"/>
      <c r="K175" s="20"/>
      <c r="L175" s="20"/>
      <c r="M175" s="20"/>
      <c r="N175" s="20"/>
      <c r="O175" s="20"/>
      <c r="P175" s="23"/>
      <c r="Q175" s="23"/>
      <c r="R175" s="19"/>
    </row>
    <row r="176" spans="1:18" ht="15">
      <c r="A176" s="31"/>
      <c r="B176" s="20"/>
      <c r="C176" s="20"/>
      <c r="D176" s="20"/>
      <c r="E176" s="2"/>
      <c r="F176" s="2"/>
      <c r="G176" s="2"/>
      <c r="H176" s="2"/>
      <c r="I176" s="20"/>
      <c r="J176" s="20"/>
      <c r="K176" s="20"/>
      <c r="L176" s="20"/>
      <c r="M176" s="20"/>
      <c r="N176" s="20"/>
      <c r="O176" s="20"/>
      <c r="P176" s="23"/>
      <c r="Q176" s="23"/>
      <c r="R176" s="19"/>
    </row>
    <row r="177" spans="1:18" ht="15">
      <c r="A177" s="31"/>
      <c r="B177" s="20"/>
      <c r="C177" s="20"/>
      <c r="D177" s="20"/>
      <c r="E177" s="2"/>
      <c r="F177" s="2"/>
      <c r="G177" s="2"/>
      <c r="H177" s="2"/>
      <c r="I177" s="20"/>
      <c r="J177" s="20"/>
      <c r="K177" s="20"/>
      <c r="L177" s="20"/>
      <c r="M177" s="20"/>
      <c r="N177" s="20"/>
      <c r="O177" s="20"/>
      <c r="P177" s="23"/>
      <c r="Q177" s="23"/>
      <c r="R177" s="19"/>
    </row>
    <row r="178" spans="1:18" ht="15">
      <c r="A178" s="31"/>
      <c r="B178" s="20"/>
      <c r="C178" s="20"/>
      <c r="D178" s="20"/>
      <c r="E178" s="2"/>
      <c r="F178" s="2"/>
      <c r="G178" s="2"/>
      <c r="H178" s="2"/>
      <c r="I178" s="20"/>
      <c r="J178" s="20"/>
      <c r="K178" s="20"/>
      <c r="L178" s="20"/>
      <c r="M178" s="20"/>
      <c r="N178" s="20"/>
      <c r="O178" s="20"/>
      <c r="P178" s="23"/>
      <c r="Q178" s="23"/>
      <c r="R178" s="19"/>
    </row>
    <row r="179" spans="1:18" ht="15">
      <c r="A179" s="31"/>
      <c r="B179" s="20"/>
      <c r="C179" s="20"/>
      <c r="D179" s="20"/>
      <c r="E179" s="2"/>
      <c r="F179" s="2"/>
      <c r="G179" s="2"/>
      <c r="H179" s="2"/>
      <c r="I179" s="20"/>
      <c r="J179" s="20"/>
      <c r="K179" s="20"/>
      <c r="L179" s="20"/>
      <c r="M179" s="20"/>
      <c r="N179" s="20"/>
      <c r="O179" s="20"/>
      <c r="P179" s="23"/>
      <c r="Q179" s="23"/>
      <c r="R179" s="19"/>
    </row>
    <row r="180" spans="1:18" ht="15">
      <c r="A180" s="31"/>
      <c r="B180" s="20"/>
      <c r="C180" s="20"/>
      <c r="D180" s="20"/>
      <c r="E180" s="2"/>
      <c r="F180" s="2"/>
      <c r="G180" s="2"/>
      <c r="H180" s="2"/>
      <c r="I180" s="20"/>
      <c r="J180" s="20"/>
      <c r="K180" s="20"/>
      <c r="L180" s="20"/>
      <c r="M180" s="20"/>
      <c r="N180" s="20"/>
      <c r="O180" s="20"/>
      <c r="P180" s="23"/>
      <c r="Q180" s="23"/>
      <c r="R180" s="19"/>
    </row>
    <row r="181" spans="1:18" ht="15">
      <c r="A181" s="31"/>
      <c r="B181" s="20"/>
      <c r="C181" s="20"/>
      <c r="D181" s="20"/>
      <c r="E181" s="2"/>
      <c r="F181" s="2"/>
      <c r="G181" s="2"/>
      <c r="H181" s="2"/>
      <c r="I181" s="20"/>
      <c r="J181" s="20"/>
      <c r="K181" s="20"/>
      <c r="L181" s="20"/>
      <c r="M181" s="20"/>
      <c r="N181" s="20"/>
      <c r="O181" s="20"/>
      <c r="P181" s="23"/>
      <c r="Q181" s="23"/>
      <c r="R181" s="19"/>
    </row>
    <row r="182" spans="1:18" ht="15">
      <c r="A182" s="31"/>
      <c r="B182" s="20"/>
      <c r="C182" s="20"/>
      <c r="D182" s="20"/>
      <c r="E182" s="2"/>
      <c r="F182" s="2"/>
      <c r="G182" s="2"/>
      <c r="H182" s="2"/>
      <c r="I182" s="20"/>
      <c r="J182" s="20"/>
      <c r="K182" s="20"/>
      <c r="L182" s="20"/>
      <c r="M182" s="20"/>
      <c r="N182" s="20"/>
      <c r="O182" s="20"/>
      <c r="P182" s="23"/>
      <c r="Q182" s="23"/>
      <c r="R182" s="19"/>
    </row>
    <row r="183" spans="1:18" ht="15">
      <c r="A183" s="31"/>
      <c r="B183" s="20"/>
      <c r="C183" s="20"/>
      <c r="D183" s="20"/>
      <c r="E183" s="2"/>
      <c r="F183" s="2"/>
      <c r="G183" s="2"/>
      <c r="H183" s="2"/>
      <c r="I183" s="20"/>
      <c r="J183" s="20"/>
      <c r="K183" s="20"/>
      <c r="L183" s="20"/>
      <c r="M183" s="20"/>
      <c r="N183" s="20"/>
      <c r="O183" s="20"/>
      <c r="P183" s="23"/>
      <c r="Q183" s="23"/>
      <c r="R183" s="19"/>
    </row>
    <row r="184" spans="1:18" ht="15">
      <c r="A184" s="31"/>
      <c r="B184" s="20"/>
      <c r="C184" s="20"/>
      <c r="D184" s="20"/>
      <c r="E184" s="2"/>
      <c r="F184" s="2"/>
      <c r="G184" s="2"/>
      <c r="H184" s="2"/>
      <c r="I184" s="20"/>
      <c r="J184" s="20"/>
      <c r="K184" s="20"/>
      <c r="L184" s="20"/>
      <c r="M184" s="20"/>
      <c r="N184" s="20"/>
      <c r="O184" s="20"/>
      <c r="P184" s="23"/>
      <c r="Q184" s="23"/>
      <c r="R184" s="19"/>
    </row>
    <row r="185" spans="1:18" ht="15">
      <c r="A185" s="31"/>
      <c r="B185" s="20"/>
      <c r="C185" s="20"/>
      <c r="D185" s="20"/>
      <c r="E185" s="2"/>
      <c r="F185" s="2"/>
      <c r="G185" s="2"/>
      <c r="H185" s="2"/>
      <c r="I185" s="20"/>
      <c r="J185" s="20"/>
      <c r="K185" s="20"/>
      <c r="L185" s="20"/>
      <c r="M185" s="20"/>
      <c r="N185" s="20"/>
      <c r="O185" s="20"/>
      <c r="P185" s="23"/>
      <c r="Q185" s="23"/>
      <c r="R185" s="19"/>
    </row>
    <row r="186" spans="1:18" ht="15">
      <c r="A186" s="31"/>
      <c r="B186" s="20"/>
      <c r="C186" s="20"/>
      <c r="D186" s="20"/>
      <c r="E186" s="2"/>
      <c r="F186" s="2"/>
      <c r="G186" s="2"/>
      <c r="H186" s="2"/>
      <c r="I186" s="20"/>
      <c r="J186" s="20"/>
      <c r="K186" s="20"/>
      <c r="L186" s="20"/>
      <c r="M186" s="20"/>
      <c r="N186" s="20"/>
      <c r="O186" s="20"/>
      <c r="P186" s="23"/>
      <c r="Q186" s="23"/>
      <c r="R186" s="19"/>
    </row>
    <row r="187" spans="1:18" ht="15">
      <c r="A187" s="31"/>
      <c r="B187" s="20"/>
      <c r="C187" s="20"/>
      <c r="D187" s="20"/>
      <c r="E187" s="2"/>
      <c r="F187" s="2"/>
      <c r="G187" s="2"/>
      <c r="H187" s="2"/>
      <c r="I187" s="20"/>
      <c r="J187" s="20"/>
      <c r="K187" s="20"/>
      <c r="L187" s="20"/>
      <c r="M187" s="20"/>
      <c r="N187" s="20"/>
      <c r="O187" s="20"/>
      <c r="P187" s="23"/>
      <c r="Q187" s="23"/>
      <c r="R187" s="19"/>
    </row>
    <row r="188" spans="1:18" ht="15">
      <c r="A188" s="31"/>
      <c r="B188" s="20"/>
      <c r="C188" s="20"/>
      <c r="D188" s="20"/>
      <c r="E188" s="2"/>
      <c r="F188" s="2"/>
      <c r="G188" s="2"/>
      <c r="H188" s="2"/>
      <c r="I188" s="20"/>
      <c r="J188" s="20"/>
      <c r="K188" s="20"/>
      <c r="L188" s="20"/>
      <c r="M188" s="20"/>
      <c r="N188" s="20"/>
      <c r="O188" s="20"/>
      <c r="P188" s="23"/>
      <c r="Q188" s="23"/>
      <c r="R188" s="19"/>
    </row>
    <row r="189" spans="1:18" ht="15">
      <c r="A189" s="31"/>
      <c r="B189" s="20"/>
      <c r="C189" s="20"/>
      <c r="D189" s="20"/>
      <c r="E189" s="2"/>
      <c r="F189" s="2"/>
      <c r="G189" s="2"/>
      <c r="H189" s="2"/>
      <c r="I189" s="20"/>
      <c r="J189" s="20"/>
      <c r="K189" s="20"/>
      <c r="L189" s="20"/>
      <c r="M189" s="20"/>
      <c r="N189" s="20"/>
      <c r="O189" s="20"/>
      <c r="P189" s="23"/>
      <c r="Q189" s="23"/>
      <c r="R189" s="19"/>
    </row>
    <row r="190" spans="1:18" ht="15">
      <c r="A190" s="31"/>
      <c r="B190" s="20"/>
      <c r="C190" s="20"/>
      <c r="D190" s="20"/>
      <c r="E190" s="2"/>
      <c r="F190" s="2"/>
      <c r="G190" s="2"/>
      <c r="H190" s="2"/>
      <c r="I190" s="20"/>
      <c r="J190" s="20"/>
      <c r="K190" s="20"/>
      <c r="L190" s="20"/>
      <c r="M190" s="20"/>
      <c r="N190" s="20"/>
      <c r="O190" s="20"/>
      <c r="P190" s="23"/>
      <c r="Q190" s="23"/>
      <c r="R190" s="19"/>
    </row>
    <row r="191" spans="1:18" ht="15">
      <c r="A191" s="31"/>
      <c r="B191" s="20"/>
      <c r="C191" s="20"/>
      <c r="D191" s="20"/>
      <c r="E191" s="2"/>
      <c r="F191" s="2"/>
      <c r="G191" s="2"/>
      <c r="H191" s="2"/>
      <c r="I191" s="20"/>
      <c r="J191" s="20"/>
      <c r="K191" s="20"/>
      <c r="L191" s="20"/>
      <c r="M191" s="20"/>
      <c r="N191" s="20"/>
      <c r="O191" s="20"/>
      <c r="P191" s="23"/>
      <c r="Q191" s="23"/>
      <c r="R191" s="19"/>
    </row>
    <row r="192" spans="1:18" ht="15">
      <c r="A192" s="31"/>
      <c r="B192" s="20"/>
      <c r="C192" s="20"/>
      <c r="D192" s="20"/>
      <c r="E192" s="2"/>
      <c r="F192" s="2"/>
      <c r="G192" s="2"/>
      <c r="H192" s="2"/>
      <c r="I192" s="20"/>
      <c r="J192" s="20"/>
      <c r="K192" s="20"/>
      <c r="L192" s="20"/>
      <c r="M192" s="20"/>
      <c r="N192" s="20"/>
      <c r="O192" s="20"/>
      <c r="P192" s="23"/>
      <c r="Q192" s="23"/>
      <c r="R192" s="19"/>
    </row>
    <row r="193" spans="1:18" ht="15">
      <c r="A193" s="31"/>
      <c r="B193" s="20"/>
      <c r="C193" s="20"/>
      <c r="D193" s="20"/>
      <c r="E193" s="2"/>
      <c r="F193" s="2"/>
      <c r="G193" s="2"/>
      <c r="H193" s="2"/>
      <c r="I193" s="20"/>
      <c r="J193" s="20"/>
      <c r="K193" s="20"/>
      <c r="L193" s="20"/>
      <c r="M193" s="20"/>
      <c r="N193" s="20"/>
      <c r="O193" s="20"/>
      <c r="P193" s="23"/>
      <c r="Q193" s="23"/>
      <c r="R193" s="19"/>
    </row>
    <row r="194" spans="1:18" ht="15">
      <c r="A194" s="31"/>
      <c r="B194" s="20"/>
      <c r="C194" s="20"/>
      <c r="D194" s="20"/>
      <c r="E194" s="2"/>
      <c r="F194" s="2"/>
      <c r="G194" s="2"/>
      <c r="H194" s="2"/>
      <c r="I194" s="20"/>
      <c r="J194" s="20"/>
      <c r="K194" s="20"/>
      <c r="L194" s="20"/>
      <c r="M194" s="20"/>
      <c r="N194" s="20"/>
      <c r="O194" s="20"/>
      <c r="P194" s="23"/>
      <c r="Q194" s="23"/>
      <c r="R194" s="19"/>
    </row>
    <row r="195" spans="1:18" ht="15">
      <c r="A195" s="31"/>
      <c r="B195" s="20"/>
      <c r="C195" s="20"/>
      <c r="D195" s="20"/>
      <c r="E195" s="2"/>
      <c r="F195" s="2"/>
      <c r="G195" s="2"/>
      <c r="H195" s="2"/>
      <c r="I195" s="20"/>
      <c r="J195" s="20"/>
      <c r="K195" s="20"/>
      <c r="L195" s="20"/>
      <c r="M195" s="20"/>
      <c r="N195" s="20"/>
      <c r="O195" s="20"/>
      <c r="P195" s="23"/>
      <c r="Q195" s="23"/>
      <c r="R195" s="19"/>
    </row>
    <row r="196" spans="1:18" ht="15">
      <c r="A196" s="31"/>
      <c r="B196" s="20"/>
      <c r="C196" s="20"/>
      <c r="D196" s="20"/>
      <c r="E196" s="2"/>
      <c r="F196" s="2"/>
      <c r="G196" s="2"/>
      <c r="H196" s="2"/>
      <c r="I196" s="20"/>
      <c r="J196" s="20"/>
      <c r="K196" s="20"/>
      <c r="L196" s="20"/>
      <c r="M196" s="20"/>
      <c r="N196" s="20"/>
      <c r="O196" s="20"/>
      <c r="P196" s="23"/>
      <c r="Q196" s="23"/>
      <c r="R196" s="19"/>
    </row>
    <row r="197" spans="1:18" ht="15">
      <c r="A197" s="31"/>
      <c r="B197" s="20"/>
      <c r="C197" s="20"/>
      <c r="D197" s="20"/>
      <c r="E197" s="2"/>
      <c r="F197" s="2"/>
      <c r="G197" s="2"/>
      <c r="H197" s="2"/>
      <c r="I197" s="20"/>
      <c r="J197" s="20"/>
      <c r="K197" s="20"/>
      <c r="L197" s="20"/>
      <c r="M197" s="20"/>
      <c r="N197" s="20"/>
      <c r="O197" s="20"/>
      <c r="P197" s="23"/>
      <c r="Q197" s="23"/>
      <c r="R197" s="19"/>
    </row>
    <row r="198" spans="1:18" ht="15">
      <c r="A198" s="31"/>
      <c r="B198" s="20"/>
      <c r="C198" s="20"/>
      <c r="D198" s="20"/>
      <c r="E198" s="2"/>
      <c r="F198" s="2"/>
      <c r="G198" s="2"/>
      <c r="H198" s="2"/>
      <c r="I198" s="20"/>
      <c r="J198" s="20"/>
      <c r="K198" s="20"/>
      <c r="L198" s="20"/>
      <c r="M198" s="20"/>
      <c r="N198" s="20"/>
      <c r="O198" s="20"/>
      <c r="P198" s="23"/>
      <c r="Q198" s="23"/>
      <c r="R198" s="19"/>
    </row>
    <row r="199" spans="1:18" ht="15">
      <c r="A199" s="31"/>
      <c r="B199" s="20"/>
      <c r="C199" s="20"/>
      <c r="D199" s="20"/>
      <c r="E199" s="2"/>
      <c r="F199" s="2"/>
      <c r="G199" s="2"/>
      <c r="H199" s="2"/>
      <c r="I199" s="20"/>
      <c r="J199" s="20"/>
      <c r="K199" s="20"/>
      <c r="L199" s="20"/>
      <c r="M199" s="20"/>
      <c r="N199" s="20"/>
      <c r="O199" s="20"/>
      <c r="P199" s="23"/>
      <c r="Q199" s="23"/>
      <c r="R199" s="19"/>
    </row>
    <row r="200" spans="1:18" ht="15">
      <c r="A200" s="31"/>
      <c r="B200" s="20"/>
      <c r="C200" s="20"/>
      <c r="D200" s="20"/>
      <c r="E200" s="2"/>
      <c r="F200" s="2"/>
      <c r="G200" s="2"/>
      <c r="H200" s="2"/>
      <c r="I200" s="20"/>
      <c r="J200" s="20"/>
      <c r="K200" s="20"/>
      <c r="L200" s="20"/>
      <c r="M200" s="20"/>
      <c r="N200" s="20"/>
      <c r="O200" s="20"/>
      <c r="P200" s="23"/>
      <c r="Q200" s="23"/>
      <c r="R200" s="19"/>
    </row>
    <row r="201" spans="1:18" ht="15">
      <c r="A201" s="31"/>
      <c r="B201" s="20"/>
      <c r="C201" s="20"/>
      <c r="D201" s="20"/>
      <c r="E201" s="2"/>
      <c r="F201" s="2"/>
      <c r="G201" s="2"/>
      <c r="H201" s="2"/>
      <c r="I201" s="20"/>
      <c r="J201" s="20"/>
      <c r="K201" s="20"/>
      <c r="L201" s="20"/>
      <c r="M201" s="20"/>
      <c r="N201" s="20"/>
      <c r="O201" s="20"/>
      <c r="P201" s="23"/>
      <c r="Q201" s="23"/>
      <c r="R201" s="19"/>
    </row>
    <row r="202" spans="1:18" ht="15">
      <c r="A202" s="31"/>
      <c r="B202" s="20"/>
      <c r="C202" s="20"/>
      <c r="D202" s="20"/>
      <c r="E202" s="2"/>
      <c r="F202" s="2"/>
      <c r="G202" s="2"/>
      <c r="H202" s="2"/>
      <c r="I202" s="20"/>
      <c r="J202" s="20"/>
      <c r="K202" s="20"/>
      <c r="L202" s="20"/>
      <c r="M202" s="20"/>
      <c r="N202" s="20"/>
      <c r="O202" s="20"/>
      <c r="P202" s="23"/>
      <c r="Q202" s="23"/>
      <c r="R202" s="19"/>
    </row>
    <row r="203" spans="1:18" ht="15">
      <c r="A203" s="31"/>
      <c r="B203" s="20"/>
      <c r="C203" s="20"/>
      <c r="D203" s="20"/>
      <c r="E203" s="2"/>
      <c r="F203" s="2"/>
      <c r="G203" s="2"/>
      <c r="H203" s="2"/>
      <c r="I203" s="20"/>
      <c r="J203" s="20"/>
      <c r="K203" s="20"/>
      <c r="L203" s="20"/>
      <c r="M203" s="20"/>
      <c r="N203" s="20"/>
      <c r="O203" s="20"/>
      <c r="P203" s="23"/>
      <c r="Q203" s="23"/>
      <c r="R203" s="19"/>
    </row>
    <row r="204" spans="1:18" ht="15">
      <c r="A204" s="31"/>
      <c r="B204" s="20"/>
      <c r="C204" s="20"/>
      <c r="D204" s="20"/>
      <c r="E204" s="2"/>
      <c r="F204" s="2"/>
      <c r="G204" s="2"/>
      <c r="H204" s="2"/>
      <c r="I204" s="20"/>
      <c r="J204" s="20"/>
      <c r="K204" s="20"/>
      <c r="L204" s="20"/>
      <c r="M204" s="20"/>
      <c r="N204" s="20"/>
      <c r="O204" s="20"/>
      <c r="P204" s="23"/>
      <c r="Q204" s="23"/>
      <c r="R204" s="19"/>
    </row>
    <row r="205" spans="1:18" ht="15">
      <c r="A205" s="31"/>
      <c r="B205" s="20"/>
      <c r="C205" s="20"/>
      <c r="D205" s="20"/>
      <c r="E205" s="2"/>
      <c r="F205" s="2"/>
      <c r="G205" s="2"/>
      <c r="H205" s="2"/>
      <c r="I205" s="20"/>
      <c r="J205" s="20"/>
      <c r="K205" s="20"/>
      <c r="L205" s="20"/>
      <c r="M205" s="20"/>
      <c r="N205" s="20"/>
      <c r="O205" s="20"/>
      <c r="P205" s="23"/>
      <c r="Q205" s="23"/>
      <c r="R205" s="19"/>
    </row>
    <row r="206" spans="1:18" ht="15">
      <c r="A206" s="31"/>
      <c r="B206" s="20"/>
      <c r="C206" s="20"/>
      <c r="D206" s="20"/>
      <c r="E206" s="2"/>
      <c r="F206" s="2"/>
      <c r="G206" s="2"/>
      <c r="H206" s="2"/>
      <c r="I206" s="20"/>
      <c r="J206" s="20"/>
      <c r="K206" s="20"/>
      <c r="L206" s="20"/>
      <c r="M206" s="20"/>
      <c r="N206" s="20"/>
      <c r="O206" s="20"/>
      <c r="P206" s="23"/>
      <c r="Q206" s="23"/>
      <c r="R206" s="19"/>
    </row>
    <row r="207" spans="1:18" ht="15">
      <c r="A207" s="31"/>
      <c r="B207" s="20"/>
      <c r="C207" s="20"/>
      <c r="D207" s="20"/>
      <c r="E207" s="2"/>
      <c r="F207" s="2"/>
      <c r="G207" s="2"/>
      <c r="H207" s="2"/>
      <c r="I207" s="20"/>
      <c r="J207" s="20"/>
      <c r="K207" s="20"/>
      <c r="L207" s="20"/>
      <c r="M207" s="20"/>
      <c r="N207" s="20"/>
      <c r="O207" s="20"/>
      <c r="P207" s="23"/>
      <c r="Q207" s="23"/>
      <c r="R207" s="19"/>
    </row>
    <row r="208" spans="1:18" ht="15">
      <c r="A208" s="31"/>
      <c r="B208" s="20"/>
      <c r="C208" s="20"/>
      <c r="D208" s="20"/>
      <c r="E208" s="2"/>
      <c r="F208" s="2"/>
      <c r="G208" s="2"/>
      <c r="H208" s="2"/>
      <c r="I208" s="20"/>
      <c r="J208" s="20"/>
      <c r="K208" s="20"/>
      <c r="L208" s="20"/>
      <c r="M208" s="20"/>
      <c r="N208" s="20"/>
      <c r="O208" s="20"/>
      <c r="P208" s="23"/>
      <c r="Q208" s="23"/>
      <c r="R208" s="19"/>
    </row>
    <row r="209" spans="1:18" ht="15">
      <c r="A209" s="31"/>
      <c r="B209" s="20"/>
      <c r="C209" s="20"/>
      <c r="D209" s="20"/>
      <c r="E209" s="2"/>
      <c r="F209" s="2"/>
      <c r="G209" s="2"/>
      <c r="H209" s="2"/>
      <c r="I209" s="20"/>
      <c r="J209" s="20"/>
      <c r="K209" s="20"/>
      <c r="L209" s="20"/>
      <c r="M209" s="20"/>
      <c r="N209" s="20"/>
      <c r="O209" s="20"/>
      <c r="P209" s="23"/>
      <c r="Q209" s="23"/>
      <c r="R209" s="19"/>
    </row>
    <row r="210" spans="1:18" ht="15">
      <c r="A210" s="31"/>
      <c r="B210" s="20"/>
      <c r="C210" s="20"/>
      <c r="D210" s="20"/>
      <c r="E210" s="2"/>
      <c r="F210" s="2"/>
      <c r="G210" s="2"/>
      <c r="H210" s="2"/>
      <c r="I210" s="20"/>
      <c r="J210" s="20"/>
      <c r="K210" s="20"/>
      <c r="L210" s="20"/>
      <c r="M210" s="20"/>
      <c r="N210" s="20"/>
      <c r="O210" s="20"/>
      <c r="P210" s="23"/>
      <c r="Q210" s="23"/>
      <c r="R210" s="19"/>
    </row>
    <row r="211" spans="1:18" ht="15">
      <c r="A211" s="31"/>
      <c r="B211" s="20"/>
      <c r="C211" s="20"/>
      <c r="D211" s="20"/>
      <c r="E211" s="2"/>
      <c r="F211" s="2"/>
      <c r="G211" s="2"/>
      <c r="H211" s="2"/>
      <c r="I211" s="20"/>
      <c r="J211" s="20"/>
      <c r="K211" s="20"/>
      <c r="L211" s="20"/>
      <c r="M211" s="20"/>
      <c r="N211" s="20"/>
      <c r="O211" s="20"/>
      <c r="P211" s="23"/>
      <c r="Q211" s="23"/>
      <c r="R211" s="19"/>
    </row>
    <row r="212" spans="1:18" ht="15">
      <c r="A212" s="31"/>
      <c r="B212" s="20"/>
      <c r="C212" s="20"/>
      <c r="D212" s="20"/>
      <c r="E212" s="2"/>
      <c r="F212" s="2"/>
      <c r="G212" s="2"/>
      <c r="H212" s="2"/>
      <c r="I212" s="20"/>
      <c r="J212" s="20"/>
      <c r="K212" s="20"/>
      <c r="L212" s="20"/>
      <c r="M212" s="20"/>
      <c r="N212" s="20"/>
      <c r="O212" s="20"/>
      <c r="P212" s="23"/>
      <c r="Q212" s="23"/>
      <c r="R212" s="19"/>
    </row>
    <row r="213" spans="1:18" ht="15">
      <c r="A213" s="31"/>
      <c r="B213" s="20"/>
      <c r="C213" s="20"/>
      <c r="D213" s="20"/>
      <c r="E213" s="2"/>
      <c r="F213" s="2"/>
      <c r="G213" s="2"/>
      <c r="H213" s="2"/>
      <c r="I213" s="20"/>
      <c r="J213" s="20"/>
      <c r="K213" s="20"/>
      <c r="L213" s="20"/>
      <c r="M213" s="20"/>
      <c r="N213" s="20"/>
      <c r="O213" s="20"/>
      <c r="P213" s="23"/>
      <c r="Q213" s="23"/>
      <c r="R213" s="19"/>
    </row>
    <row r="214" spans="1:18" ht="15">
      <c r="A214" s="31"/>
      <c r="B214" s="20"/>
      <c r="C214" s="20"/>
      <c r="D214" s="20"/>
      <c r="E214" s="2"/>
      <c r="F214" s="2"/>
      <c r="G214" s="2"/>
      <c r="H214" s="2"/>
      <c r="I214" s="20"/>
      <c r="J214" s="20"/>
      <c r="K214" s="20"/>
      <c r="L214" s="20"/>
      <c r="M214" s="20"/>
      <c r="N214" s="20"/>
      <c r="O214" s="20"/>
      <c r="P214" s="23"/>
      <c r="Q214" s="23"/>
      <c r="R214" s="19"/>
    </row>
    <row r="215" spans="1:18" ht="15">
      <c r="A215" s="31"/>
      <c r="B215" s="20"/>
      <c r="C215" s="20"/>
      <c r="D215" s="20"/>
      <c r="E215" s="2"/>
      <c r="F215" s="2"/>
      <c r="G215" s="2"/>
      <c r="H215" s="2"/>
      <c r="I215" s="20"/>
      <c r="J215" s="20"/>
      <c r="K215" s="20"/>
      <c r="L215" s="20"/>
      <c r="M215" s="20"/>
      <c r="N215" s="20"/>
      <c r="O215" s="20"/>
      <c r="P215" s="23"/>
      <c r="Q215" s="23"/>
      <c r="R215" s="19"/>
    </row>
    <row r="216" spans="1:18" ht="15">
      <c r="A216" s="31"/>
      <c r="B216" s="20"/>
      <c r="C216" s="20"/>
      <c r="D216" s="20"/>
      <c r="E216" s="2"/>
      <c r="F216" s="2"/>
      <c r="G216" s="2"/>
      <c r="H216" s="2"/>
      <c r="I216" s="20"/>
      <c r="J216" s="20"/>
      <c r="K216" s="20"/>
      <c r="L216" s="20"/>
      <c r="M216" s="20"/>
      <c r="N216" s="20"/>
      <c r="O216" s="20"/>
      <c r="P216" s="23"/>
      <c r="Q216" s="23"/>
      <c r="R216" s="19"/>
    </row>
    <row r="217" spans="1:18" ht="15">
      <c r="A217" s="31"/>
      <c r="B217" s="20"/>
      <c r="C217" s="20"/>
      <c r="D217" s="20"/>
      <c r="E217" s="2"/>
      <c r="F217" s="2"/>
      <c r="G217" s="2"/>
      <c r="H217" s="2"/>
      <c r="I217" s="20"/>
      <c r="J217" s="20"/>
      <c r="K217" s="20"/>
      <c r="L217" s="20"/>
      <c r="M217" s="20"/>
      <c r="N217" s="20"/>
      <c r="O217" s="20"/>
      <c r="P217" s="23"/>
      <c r="Q217" s="23"/>
      <c r="R217" s="19"/>
    </row>
    <row r="218" spans="1:18" ht="15">
      <c r="A218" s="31"/>
      <c r="B218" s="20"/>
      <c r="C218" s="20"/>
      <c r="D218" s="20"/>
      <c r="E218" s="2"/>
      <c r="F218" s="2"/>
      <c r="G218" s="2"/>
      <c r="H218" s="2"/>
      <c r="I218" s="20"/>
      <c r="J218" s="20"/>
      <c r="K218" s="20"/>
      <c r="L218" s="20"/>
      <c r="M218" s="20"/>
      <c r="N218" s="20"/>
      <c r="O218" s="20"/>
      <c r="P218" s="23"/>
      <c r="Q218" s="23"/>
      <c r="R218" s="19"/>
    </row>
    <row r="219" spans="1:18" ht="15">
      <c r="A219" s="31"/>
      <c r="B219" s="20"/>
      <c r="C219" s="20"/>
      <c r="D219" s="20"/>
      <c r="E219" s="2"/>
      <c r="F219" s="2"/>
      <c r="G219" s="2"/>
      <c r="H219" s="2"/>
      <c r="I219" s="20"/>
      <c r="J219" s="20"/>
      <c r="K219" s="20"/>
      <c r="L219" s="20"/>
      <c r="M219" s="20"/>
      <c r="N219" s="20"/>
      <c r="O219" s="20"/>
      <c r="P219" s="23"/>
      <c r="Q219" s="23"/>
      <c r="R219" s="19"/>
    </row>
    <row r="220" spans="1:18" ht="15">
      <c r="A220" s="31"/>
      <c r="B220" s="20"/>
      <c r="C220" s="20"/>
      <c r="D220" s="20"/>
      <c r="E220" s="2"/>
      <c r="F220" s="2"/>
      <c r="G220" s="2"/>
      <c r="H220" s="2"/>
      <c r="I220" s="20"/>
      <c r="J220" s="20"/>
      <c r="K220" s="20"/>
      <c r="L220" s="20"/>
      <c r="M220" s="20"/>
      <c r="N220" s="20"/>
      <c r="O220" s="20"/>
      <c r="P220" s="23"/>
      <c r="Q220" s="23"/>
      <c r="R220" s="19"/>
    </row>
    <row r="221" spans="1:18" ht="15">
      <c r="A221" s="31"/>
      <c r="B221" s="20"/>
      <c r="C221" s="20"/>
      <c r="D221" s="20"/>
      <c r="E221" s="2"/>
      <c r="F221" s="2"/>
      <c r="G221" s="2"/>
      <c r="H221" s="2"/>
      <c r="I221" s="20"/>
      <c r="J221" s="20"/>
      <c r="K221" s="20"/>
      <c r="L221" s="20"/>
      <c r="M221" s="20"/>
      <c r="N221" s="20"/>
      <c r="O221" s="20"/>
      <c r="P221" s="23"/>
      <c r="Q221" s="23"/>
      <c r="R221" s="19"/>
    </row>
    <row r="222" spans="1:18" ht="15">
      <c r="A222" s="31"/>
      <c r="B222" s="20"/>
      <c r="C222" s="20"/>
      <c r="D222" s="20"/>
      <c r="E222" s="2"/>
      <c r="F222" s="2"/>
      <c r="G222" s="2"/>
      <c r="H222" s="2"/>
      <c r="I222" s="20"/>
      <c r="J222" s="20"/>
      <c r="K222" s="20"/>
      <c r="L222" s="20"/>
      <c r="M222" s="20"/>
      <c r="N222" s="20"/>
      <c r="O222" s="20"/>
      <c r="P222" s="23"/>
      <c r="Q222" s="23"/>
      <c r="R222" s="19"/>
    </row>
    <row r="223" spans="1:18" ht="15">
      <c r="A223" s="31"/>
      <c r="B223" s="20"/>
      <c r="C223" s="20"/>
      <c r="D223" s="20"/>
      <c r="E223" s="2"/>
      <c r="F223" s="2"/>
      <c r="G223" s="2"/>
      <c r="H223" s="2"/>
      <c r="I223" s="20"/>
      <c r="J223" s="20"/>
      <c r="K223" s="20"/>
      <c r="L223" s="20"/>
      <c r="M223" s="20"/>
      <c r="N223" s="20"/>
      <c r="O223" s="20"/>
      <c r="P223" s="23"/>
      <c r="Q223" s="23"/>
      <c r="R223" s="19"/>
    </row>
    <row r="224" spans="1:18" ht="15">
      <c r="A224" s="31"/>
      <c r="B224" s="20"/>
      <c r="C224" s="20"/>
      <c r="D224" s="20"/>
      <c r="E224" s="2"/>
      <c r="F224" s="2"/>
      <c r="G224" s="2"/>
      <c r="H224" s="2"/>
      <c r="I224" s="20"/>
      <c r="J224" s="20"/>
      <c r="K224" s="20"/>
      <c r="L224" s="20"/>
      <c r="M224" s="20"/>
      <c r="N224" s="20"/>
      <c r="O224" s="20"/>
      <c r="P224" s="23"/>
      <c r="Q224" s="23"/>
      <c r="R224" s="19"/>
    </row>
    <row r="225" spans="1:18" ht="15">
      <c r="A225" s="31"/>
      <c r="B225" s="20"/>
      <c r="C225" s="20"/>
      <c r="D225" s="20"/>
      <c r="E225" s="2"/>
      <c r="F225" s="2"/>
      <c r="G225" s="2"/>
      <c r="H225" s="2"/>
      <c r="I225" s="20"/>
      <c r="J225" s="20"/>
      <c r="K225" s="20"/>
      <c r="L225" s="20"/>
      <c r="M225" s="20"/>
      <c r="N225" s="20"/>
      <c r="O225" s="20"/>
      <c r="P225" s="23"/>
      <c r="Q225" s="23"/>
      <c r="R225" s="19"/>
    </row>
    <row r="226" spans="1:18" ht="15">
      <c r="A226" s="31"/>
      <c r="B226" s="20"/>
      <c r="C226" s="20"/>
      <c r="D226" s="20"/>
      <c r="E226" s="2"/>
      <c r="F226" s="2"/>
      <c r="G226" s="2"/>
      <c r="H226" s="2"/>
      <c r="I226" s="20"/>
      <c r="J226" s="20"/>
      <c r="K226" s="20"/>
      <c r="L226" s="20"/>
      <c r="M226" s="20"/>
      <c r="N226" s="20"/>
      <c r="O226" s="20"/>
      <c r="P226" s="23"/>
      <c r="Q226" s="23"/>
      <c r="R226" s="19"/>
    </row>
    <row r="227" spans="1:18" ht="15">
      <c r="A227" s="31"/>
      <c r="B227" s="20"/>
      <c r="C227" s="20"/>
      <c r="D227" s="20"/>
      <c r="E227" s="2"/>
      <c r="F227" s="2"/>
      <c r="G227" s="2"/>
      <c r="H227" s="2"/>
      <c r="I227" s="20"/>
      <c r="J227" s="20"/>
      <c r="K227" s="20"/>
      <c r="L227" s="20"/>
      <c r="M227" s="20"/>
      <c r="N227" s="20"/>
      <c r="O227" s="20"/>
      <c r="P227" s="23"/>
      <c r="Q227" s="23"/>
      <c r="R227" s="19"/>
    </row>
    <row r="228" spans="1:18" ht="15">
      <c r="A228" s="31"/>
      <c r="B228" s="20"/>
      <c r="C228" s="20"/>
      <c r="D228" s="20"/>
      <c r="E228" s="2"/>
      <c r="F228" s="2"/>
      <c r="G228" s="2"/>
      <c r="H228" s="2"/>
      <c r="I228" s="20"/>
      <c r="J228" s="20"/>
      <c r="K228" s="20"/>
      <c r="L228" s="20"/>
      <c r="M228" s="20"/>
      <c r="N228" s="20"/>
      <c r="O228" s="20"/>
      <c r="P228" s="23"/>
      <c r="Q228" s="23"/>
      <c r="R228" s="19"/>
    </row>
    <row r="229" spans="1:18" ht="15">
      <c r="A229" s="31"/>
      <c r="B229" s="20"/>
      <c r="C229" s="20"/>
      <c r="D229" s="20"/>
      <c r="E229" s="2"/>
      <c r="F229" s="2"/>
      <c r="G229" s="2"/>
      <c r="H229" s="2"/>
      <c r="I229" s="20"/>
      <c r="J229" s="20"/>
      <c r="K229" s="20"/>
      <c r="L229" s="20"/>
      <c r="M229" s="20"/>
      <c r="N229" s="20"/>
      <c r="O229" s="20"/>
      <c r="P229" s="23"/>
      <c r="Q229" s="23"/>
      <c r="R229" s="19"/>
    </row>
    <row r="230" spans="1:18" ht="15">
      <c r="A230" s="31"/>
      <c r="B230" s="20"/>
      <c r="C230" s="20"/>
      <c r="D230" s="20"/>
      <c r="E230" s="2"/>
      <c r="F230" s="2"/>
      <c r="G230" s="2"/>
      <c r="H230" s="2"/>
      <c r="I230" s="20"/>
      <c r="J230" s="20"/>
      <c r="K230" s="20"/>
      <c r="L230" s="20"/>
      <c r="M230" s="20"/>
      <c r="N230" s="20"/>
      <c r="O230" s="20"/>
      <c r="P230" s="23"/>
      <c r="Q230" s="23"/>
      <c r="R230" s="19"/>
    </row>
    <row r="231" spans="1:18" ht="15">
      <c r="A231" s="31"/>
      <c r="B231" s="20"/>
      <c r="C231" s="20"/>
      <c r="D231" s="20"/>
      <c r="E231" s="2"/>
      <c r="F231" s="2"/>
      <c r="G231" s="2"/>
      <c r="H231" s="2"/>
      <c r="I231" s="20"/>
      <c r="J231" s="20"/>
      <c r="K231" s="20"/>
      <c r="L231" s="20"/>
      <c r="M231" s="20"/>
      <c r="N231" s="20"/>
      <c r="O231" s="20"/>
      <c r="P231" s="23"/>
      <c r="Q231" s="23"/>
      <c r="R231" s="19"/>
    </row>
    <row r="232" spans="1:18" ht="15">
      <c r="A232" s="31"/>
      <c r="B232" s="20"/>
      <c r="C232" s="20"/>
      <c r="D232" s="20"/>
      <c r="E232" s="2"/>
      <c r="F232" s="2"/>
      <c r="G232" s="2"/>
      <c r="H232" s="2"/>
      <c r="I232" s="20"/>
      <c r="J232" s="20"/>
      <c r="K232" s="20"/>
      <c r="L232" s="20"/>
      <c r="M232" s="20"/>
      <c r="N232" s="20"/>
      <c r="O232" s="20"/>
      <c r="P232" s="23"/>
      <c r="Q232" s="23"/>
      <c r="R232" s="19"/>
    </row>
    <row r="233" spans="1:18" ht="15">
      <c r="A233" s="31"/>
      <c r="B233" s="20"/>
      <c r="C233" s="20"/>
      <c r="D233" s="20"/>
      <c r="E233" s="2"/>
      <c r="F233" s="2"/>
      <c r="G233" s="2"/>
      <c r="H233" s="2"/>
      <c r="I233" s="20"/>
      <c r="J233" s="20"/>
      <c r="K233" s="20"/>
      <c r="L233" s="20"/>
      <c r="M233" s="20"/>
      <c r="N233" s="20"/>
      <c r="O233" s="20"/>
      <c r="P233" s="23"/>
      <c r="Q233" s="23"/>
      <c r="R233" s="19"/>
    </row>
    <row r="234" spans="1:18" ht="15">
      <c r="A234" s="31"/>
      <c r="B234" s="20"/>
      <c r="C234" s="20"/>
      <c r="D234" s="20"/>
      <c r="E234" s="2"/>
      <c r="F234" s="2"/>
      <c r="G234" s="2"/>
      <c r="H234" s="2"/>
      <c r="I234" s="20"/>
      <c r="J234" s="20"/>
      <c r="K234" s="20"/>
      <c r="L234" s="20"/>
      <c r="M234" s="20"/>
      <c r="N234" s="20"/>
      <c r="O234" s="20"/>
      <c r="P234" s="23"/>
      <c r="Q234" s="23"/>
      <c r="R234" s="19"/>
    </row>
    <row r="235" spans="1:18" ht="15">
      <c r="A235" s="31"/>
      <c r="B235" s="20"/>
      <c r="C235" s="20"/>
      <c r="D235" s="20"/>
      <c r="E235" s="2"/>
      <c r="F235" s="2"/>
      <c r="G235" s="2"/>
      <c r="H235" s="2"/>
      <c r="I235" s="20"/>
      <c r="J235" s="20"/>
      <c r="K235" s="20"/>
      <c r="L235" s="20"/>
      <c r="M235" s="20"/>
      <c r="N235" s="20"/>
      <c r="O235" s="20"/>
      <c r="P235" s="23"/>
      <c r="Q235" s="23"/>
      <c r="R235" s="19"/>
    </row>
    <row r="236" spans="1:18" ht="15">
      <c r="A236" s="31"/>
      <c r="B236" s="20"/>
      <c r="C236" s="20"/>
      <c r="D236" s="20"/>
      <c r="E236" s="2"/>
      <c r="F236" s="2"/>
      <c r="G236" s="2"/>
      <c r="H236" s="2"/>
      <c r="I236" s="20"/>
      <c r="J236" s="20"/>
      <c r="K236" s="20"/>
      <c r="L236" s="20"/>
      <c r="M236" s="20"/>
      <c r="N236" s="20"/>
      <c r="O236" s="20"/>
      <c r="P236" s="23"/>
      <c r="Q236" s="23"/>
      <c r="R236" s="19"/>
    </row>
    <row r="237" spans="1:18" ht="15">
      <c r="A237" s="31"/>
      <c r="B237" s="20"/>
      <c r="C237" s="20"/>
      <c r="D237" s="20"/>
      <c r="E237" s="2"/>
      <c r="F237" s="2"/>
      <c r="G237" s="2"/>
      <c r="H237" s="2"/>
      <c r="I237" s="20"/>
      <c r="J237" s="20"/>
      <c r="K237" s="20"/>
      <c r="L237" s="20"/>
      <c r="M237" s="20"/>
      <c r="N237" s="20"/>
      <c r="O237" s="20"/>
      <c r="P237" s="23"/>
      <c r="Q237" s="23"/>
      <c r="R237" s="19"/>
    </row>
    <row r="238" spans="1:18" ht="15">
      <c r="A238" s="31"/>
      <c r="B238" s="20"/>
      <c r="C238" s="20"/>
      <c r="D238" s="20"/>
      <c r="E238" s="2"/>
      <c r="F238" s="2"/>
      <c r="G238" s="2"/>
      <c r="H238" s="2"/>
      <c r="I238" s="20"/>
      <c r="J238" s="20"/>
      <c r="K238" s="20"/>
      <c r="L238" s="20"/>
      <c r="M238" s="20"/>
      <c r="N238" s="20"/>
      <c r="O238" s="20"/>
      <c r="P238" s="23"/>
      <c r="Q238" s="23"/>
      <c r="R238" s="19"/>
    </row>
    <row r="239" spans="1:18" ht="15">
      <c r="A239" s="31"/>
      <c r="B239" s="20"/>
      <c r="C239" s="20"/>
      <c r="D239" s="20"/>
      <c r="E239" s="2"/>
      <c r="F239" s="2"/>
      <c r="G239" s="2"/>
      <c r="H239" s="2"/>
      <c r="I239" s="20"/>
      <c r="J239" s="20"/>
      <c r="K239" s="20"/>
      <c r="L239" s="20"/>
      <c r="M239" s="20"/>
      <c r="N239" s="20"/>
      <c r="O239" s="20"/>
      <c r="P239" s="23"/>
      <c r="Q239" s="23"/>
      <c r="R239" s="19"/>
    </row>
    <row r="240" spans="1:18" ht="15">
      <c r="A240" s="31"/>
      <c r="B240" s="20"/>
      <c r="C240" s="20"/>
      <c r="D240" s="20"/>
      <c r="E240" s="2"/>
      <c r="F240" s="2"/>
      <c r="G240" s="2"/>
      <c r="H240" s="2"/>
      <c r="I240" s="20"/>
      <c r="J240" s="20"/>
      <c r="K240" s="20"/>
      <c r="L240" s="20"/>
      <c r="M240" s="20"/>
      <c r="N240" s="20"/>
      <c r="O240" s="20"/>
      <c r="P240" s="23"/>
      <c r="Q240" s="23"/>
      <c r="R240" s="19"/>
    </row>
    <row r="241" spans="1:18" ht="15">
      <c r="A241" s="31"/>
      <c r="B241" s="20"/>
      <c r="C241" s="20"/>
      <c r="D241" s="20"/>
      <c r="E241" s="2"/>
      <c r="F241" s="2"/>
      <c r="G241" s="2"/>
      <c r="H241" s="2"/>
      <c r="I241" s="20"/>
      <c r="J241" s="20"/>
      <c r="K241" s="20"/>
      <c r="L241" s="20"/>
      <c r="M241" s="20"/>
      <c r="N241" s="20"/>
      <c r="O241" s="20"/>
      <c r="P241" s="23"/>
      <c r="Q241" s="23"/>
      <c r="R241" s="19"/>
    </row>
    <row r="242" spans="1:18" ht="15">
      <c r="A242" s="31"/>
      <c r="B242" s="20"/>
      <c r="C242" s="20"/>
      <c r="D242" s="20"/>
      <c r="E242" s="2"/>
      <c r="F242" s="2"/>
      <c r="G242" s="2"/>
      <c r="H242" s="2"/>
      <c r="I242" s="20"/>
      <c r="J242" s="20"/>
      <c r="K242" s="20"/>
      <c r="L242" s="20"/>
      <c r="M242" s="20"/>
      <c r="N242" s="20"/>
      <c r="O242" s="20"/>
      <c r="P242" s="23"/>
      <c r="Q242" s="23"/>
      <c r="R242" s="19"/>
    </row>
    <row r="243" spans="1:18" ht="15">
      <c r="A243" s="31"/>
      <c r="B243" s="20"/>
      <c r="C243" s="20"/>
      <c r="D243" s="20"/>
      <c r="E243" s="2"/>
      <c r="F243" s="2"/>
      <c r="G243" s="2"/>
      <c r="H243" s="2"/>
      <c r="I243" s="20"/>
      <c r="J243" s="20"/>
      <c r="K243" s="20"/>
      <c r="L243" s="20"/>
      <c r="M243" s="20"/>
      <c r="N243" s="20"/>
      <c r="O243" s="20"/>
      <c r="P243" s="23"/>
      <c r="Q243" s="23"/>
      <c r="R243" s="19"/>
    </row>
    <row r="244" spans="1:18" ht="15">
      <c r="A244" s="31"/>
      <c r="B244" s="20"/>
      <c r="C244" s="20"/>
      <c r="D244" s="20"/>
      <c r="E244" s="2"/>
      <c r="F244" s="2"/>
      <c r="G244" s="2"/>
      <c r="H244" s="2"/>
      <c r="I244" s="20"/>
      <c r="J244" s="20"/>
      <c r="K244" s="20"/>
      <c r="L244" s="20"/>
      <c r="M244" s="20"/>
      <c r="N244" s="20"/>
      <c r="O244" s="20"/>
      <c r="P244" s="23"/>
      <c r="Q244" s="23"/>
      <c r="R244" s="19"/>
    </row>
    <row r="245" spans="1:18" ht="15">
      <c r="A245" s="31"/>
      <c r="B245" s="20"/>
      <c r="C245" s="20"/>
      <c r="D245" s="20"/>
      <c r="E245" s="2"/>
      <c r="F245" s="2"/>
      <c r="G245" s="2"/>
      <c r="H245" s="2"/>
      <c r="I245" s="20"/>
      <c r="J245" s="20"/>
      <c r="K245" s="20"/>
      <c r="L245" s="20"/>
      <c r="M245" s="20"/>
      <c r="N245" s="20"/>
      <c r="O245" s="20"/>
      <c r="P245" s="23"/>
      <c r="Q245" s="23"/>
      <c r="R245" s="19"/>
    </row>
    <row r="246" spans="1:18" ht="15">
      <c r="A246" s="31"/>
      <c r="B246" s="20"/>
      <c r="C246" s="20"/>
      <c r="D246" s="20"/>
      <c r="E246" s="2"/>
      <c r="F246" s="2"/>
      <c r="G246" s="2"/>
      <c r="H246" s="2"/>
      <c r="I246" s="20"/>
      <c r="J246" s="20"/>
      <c r="K246" s="20"/>
      <c r="L246" s="20"/>
      <c r="M246" s="20"/>
      <c r="N246" s="20"/>
      <c r="O246" s="20"/>
      <c r="P246" s="23"/>
      <c r="Q246" s="23"/>
      <c r="R246" s="19"/>
    </row>
    <row r="247" spans="1:18" ht="15">
      <c r="A247" s="31"/>
      <c r="B247" s="20"/>
      <c r="C247" s="20"/>
      <c r="D247" s="20"/>
      <c r="E247" s="2"/>
      <c r="F247" s="2"/>
      <c r="G247" s="2"/>
      <c r="H247" s="2"/>
      <c r="I247" s="20"/>
      <c r="J247" s="20"/>
      <c r="K247" s="20"/>
      <c r="L247" s="20"/>
      <c r="M247" s="20"/>
      <c r="N247" s="20"/>
      <c r="O247" s="20"/>
      <c r="P247" s="23"/>
      <c r="Q247" s="23"/>
      <c r="R247" s="19"/>
    </row>
    <row r="248" spans="1:18" ht="15">
      <c r="A248" s="31"/>
      <c r="B248" s="20"/>
      <c r="C248" s="20"/>
      <c r="D248" s="20"/>
      <c r="E248" s="2"/>
      <c r="F248" s="2"/>
      <c r="G248" s="2"/>
      <c r="H248" s="2"/>
      <c r="I248" s="20"/>
      <c r="J248" s="20"/>
      <c r="K248" s="20"/>
      <c r="L248" s="20"/>
      <c r="M248" s="20"/>
      <c r="N248" s="20"/>
      <c r="O248" s="20"/>
      <c r="P248" s="23"/>
      <c r="Q248" s="23"/>
      <c r="R248" s="19"/>
    </row>
    <row r="249" spans="1:18" ht="15">
      <c r="A249" s="31"/>
      <c r="B249" s="20"/>
      <c r="C249" s="20"/>
      <c r="D249" s="20"/>
      <c r="E249" s="2"/>
      <c r="F249" s="2"/>
      <c r="G249" s="2"/>
      <c r="H249" s="2"/>
      <c r="I249" s="20"/>
      <c r="J249" s="20"/>
      <c r="K249" s="20"/>
      <c r="L249" s="20"/>
      <c r="M249" s="20"/>
      <c r="N249" s="20"/>
      <c r="O249" s="20"/>
      <c r="P249" s="23"/>
      <c r="Q249" s="23"/>
      <c r="R249" s="19"/>
    </row>
    <row r="250" spans="1:18" ht="15">
      <c r="A250" s="31"/>
      <c r="B250" s="20"/>
      <c r="C250" s="20"/>
      <c r="D250" s="20"/>
      <c r="E250" s="2"/>
      <c r="F250" s="2"/>
      <c r="G250" s="2"/>
      <c r="H250" s="2"/>
      <c r="I250" s="20"/>
      <c r="J250" s="20"/>
      <c r="K250" s="20"/>
      <c r="L250" s="20"/>
      <c r="M250" s="20"/>
      <c r="N250" s="20"/>
      <c r="O250" s="20"/>
      <c r="P250" s="23"/>
      <c r="Q250" s="23"/>
      <c r="R250" s="19"/>
    </row>
    <row r="251" spans="1:18" ht="15">
      <c r="A251" s="31"/>
      <c r="B251" s="20"/>
      <c r="C251" s="20"/>
      <c r="D251" s="20"/>
      <c r="E251" s="2"/>
      <c r="F251" s="2"/>
      <c r="G251" s="2"/>
      <c r="H251" s="2"/>
      <c r="I251" s="20"/>
      <c r="J251" s="20"/>
      <c r="K251" s="20"/>
      <c r="L251" s="20"/>
      <c r="M251" s="20"/>
      <c r="N251" s="20"/>
      <c r="O251" s="20"/>
      <c r="P251" s="23"/>
      <c r="Q251" s="23"/>
      <c r="R251" s="19"/>
    </row>
    <row r="252" spans="1:18" ht="15">
      <c r="A252" s="31"/>
      <c r="B252" s="20"/>
      <c r="C252" s="20"/>
      <c r="D252" s="20"/>
      <c r="E252" s="2"/>
      <c r="F252" s="2"/>
      <c r="G252" s="2"/>
      <c r="H252" s="2"/>
      <c r="I252" s="20"/>
      <c r="J252" s="20"/>
      <c r="K252" s="20"/>
      <c r="L252" s="20"/>
      <c r="M252" s="20"/>
      <c r="N252" s="20"/>
      <c r="O252" s="20"/>
      <c r="P252" s="23"/>
      <c r="Q252" s="23"/>
      <c r="R252" s="19"/>
    </row>
  </sheetData>
  <sheetProtection/>
  <mergeCells count="4">
    <mergeCell ref="I2:K2"/>
    <mergeCell ref="P2:Q2"/>
    <mergeCell ref="E2:H2"/>
    <mergeCell ref="A1:L1"/>
  </mergeCells>
  <printOptions horizontalCentered="1"/>
  <pageMargins left="0.5" right="0.5" top="1" bottom="1" header="0.5" footer="0.5"/>
  <pageSetup firstPageNumber="60" useFirstPageNumber="1" horizontalDpi="600" verticalDpi="600" orientation="landscape" scale="88" r:id="rId1"/>
  <headerFooter>
    <oddFooter>&amp;LVermont Tax Department&amp;C- &amp;P -&amp;RDecember 2013</oddFooter>
  </headerFooter>
  <rowBreaks count="4" manualBreakCount="4">
    <brk id="31" max="11" man="1"/>
    <brk id="55" max="11" man="1"/>
    <brk id="79" max="11" man="1"/>
    <brk id="103"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Vermont Department of Taxes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 J. Smith</dc:creator>
  <cp:keywords/>
  <dc:description/>
  <cp:lastModifiedBy>RSameroff</cp:lastModifiedBy>
  <cp:lastPrinted>2014-01-21T21:51:21Z</cp:lastPrinted>
  <dcterms:created xsi:type="dcterms:W3CDTF">2007-12-21T18:58:48Z</dcterms:created>
  <dcterms:modified xsi:type="dcterms:W3CDTF">2014-01-21T21:53:54Z</dcterms:modified>
  <cp:category/>
  <cp:version/>
  <cp:contentType/>
  <cp:contentStatus/>
</cp:coreProperties>
</file>